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calcChain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80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FF7873"/>
      </patternFill>
    </fill>
    <fill>
      <patternFill patternType="solid">
        <fgColor rgb="FF73FFD5"/>
      </patternFill>
    </fill>
    <fill>
      <patternFill patternType="solid">
        <fgColor rgb="FFFF7F73"/>
      </patternFill>
    </fill>
    <fill>
      <patternFill patternType="solid">
        <fgColor rgb="FFFF0000"/>
      </patternFill>
    </fill>
    <fill>
      <patternFill patternType="solid">
        <fgColor rgb="FFFF8F73"/>
      </patternFill>
    </fill>
    <fill>
      <patternFill patternType="solid">
        <fgColor rgb="FFFF9473"/>
      </patternFill>
    </fill>
    <fill>
      <patternFill patternType="solid">
        <fgColor rgb="FFFF9173"/>
      </patternFill>
    </fill>
    <fill>
      <patternFill patternType="solid">
        <fgColor rgb="FFFFE573"/>
      </patternFill>
    </fill>
    <fill>
      <patternFill patternType="solid">
        <fgColor rgb="FF73FF7C"/>
      </patternFill>
    </fill>
    <fill>
      <patternFill patternType="solid">
        <fgColor rgb="FFB0FF73"/>
      </patternFill>
    </fill>
    <fill>
      <patternFill patternType="solid">
        <fgColor rgb="FFB7FF73"/>
      </patternFill>
    </fill>
    <fill>
      <patternFill patternType="solid">
        <fgColor rgb="FFFF7A73"/>
      </patternFill>
    </fill>
    <fill>
      <patternFill patternType="solid">
        <fgColor rgb="FFFAFF73"/>
      </patternFill>
    </fill>
    <fill>
      <patternFill patternType="solid">
        <fgColor rgb="FFFFA673"/>
      </patternFill>
    </fill>
    <fill>
      <patternFill patternType="solid">
        <fgColor rgb="FFFFAD73"/>
      </patternFill>
    </fill>
    <fill>
      <patternFill patternType="solid">
        <fgColor rgb="FFFFAB73"/>
      </patternFill>
    </fill>
    <fill>
      <patternFill patternType="solid">
        <fgColor rgb="FFFFB473"/>
      </patternFill>
    </fill>
    <fill>
      <patternFill patternType="solid">
        <fgColor rgb="FFFFB273"/>
      </patternFill>
    </fill>
    <fill>
      <patternFill patternType="solid">
        <fgColor rgb="FFFF9873"/>
      </patternFill>
    </fill>
    <fill>
      <patternFill patternType="solid">
        <fgColor rgb="FFFFA973"/>
      </patternFill>
    </fill>
    <fill>
      <patternFill patternType="solid">
        <fgColor rgb="FFFFFA73"/>
      </patternFill>
    </fill>
    <fill>
      <patternFill patternType="solid">
        <fgColor rgb="FF9BFF73"/>
      </patternFill>
    </fill>
    <fill>
      <patternFill patternType="solid">
        <fgColor rgb="FFFFEA73"/>
      </patternFill>
    </fill>
    <fill>
      <patternFill patternType="solid">
        <fgColor rgb="FFFFB073"/>
      </patternFill>
    </fill>
    <fill>
      <patternFill patternType="solid">
        <fgColor rgb="FFFF9673"/>
      </patternFill>
    </fill>
    <fill>
      <patternFill patternType="solid">
        <fgColor rgb="FFBBFF73"/>
      </patternFill>
    </fill>
    <fill>
      <patternFill patternType="solid">
        <fgColor rgb="FFFFE873"/>
      </patternFill>
    </fill>
    <fill>
      <patternFill patternType="solid">
        <fgColor rgb="FF73FFD3"/>
      </patternFill>
    </fill>
    <fill>
      <patternFill patternType="solid">
        <fgColor rgb="FFFF8173"/>
      </patternFill>
    </fill>
    <fill>
      <patternFill patternType="solid">
        <fgColor rgb="FFFFDE73"/>
      </patternFill>
    </fill>
    <fill>
      <patternFill patternType="solid">
        <fgColor rgb="FFFFC773"/>
      </patternFill>
    </fill>
    <fill>
      <patternFill patternType="solid">
        <fgColor rgb="FFFFE173"/>
      </patternFill>
    </fill>
    <fill>
      <patternFill patternType="solid">
        <fgColor rgb="FFFFE373"/>
      </patternFill>
    </fill>
    <fill>
      <patternFill patternType="solid">
        <fgColor rgb="FFFFD773"/>
      </patternFill>
    </fill>
    <fill>
      <patternFill patternType="solid">
        <fgColor rgb="FFFDFF73"/>
      </patternFill>
    </fill>
    <fill>
      <patternFill patternType="solid">
        <fgColor rgb="FFFFFF73"/>
      </patternFill>
    </fill>
    <fill>
      <patternFill patternType="solid">
        <fgColor rgb="FFFFF373"/>
      </patternFill>
    </fill>
    <fill>
      <patternFill patternType="solid">
        <fgColor rgb="FFFFF673"/>
      </patternFill>
    </fill>
    <fill>
      <patternFill patternType="solid">
        <fgColor rgb="FFABFF73"/>
      </patternFill>
    </fill>
    <fill>
      <patternFill patternType="solid">
        <fgColor rgb="FFFFEC73"/>
      </patternFill>
    </fill>
    <fill>
      <patternFill patternType="solid">
        <fgColor rgb="FFFFF173"/>
      </patternFill>
    </fill>
    <fill>
      <patternFill patternType="solid">
        <fgColor rgb="FFC0FF73"/>
      </patternFill>
    </fill>
    <fill>
      <patternFill patternType="solid">
        <fgColor rgb="FFFFA273"/>
      </patternFill>
    </fill>
    <fill>
      <patternFill patternType="solid">
        <fgColor rgb="FFFFFD73"/>
      </patternFill>
    </fill>
    <fill>
      <patternFill patternType="solid">
        <fgColor rgb="FF73FF96"/>
      </patternFill>
    </fill>
    <fill>
      <patternFill patternType="solid">
        <fgColor rgb="FFDEFF73"/>
      </patternFill>
    </fill>
    <fill>
      <patternFill patternType="solid">
        <fgColor rgb="FFF6FF73"/>
      </patternFill>
    </fill>
    <fill>
      <patternFill patternType="solid">
        <fgColor rgb="FFE3FF73"/>
      </patternFill>
    </fill>
    <fill>
      <patternFill patternType="solid">
        <fgColor rgb="FF7CFF73"/>
      </patternFill>
    </fill>
    <fill>
      <patternFill patternType="solid">
        <fgColor rgb="FFDCFF73"/>
      </patternFill>
    </fill>
    <fill>
      <patternFill patternType="solid">
        <fgColor rgb="FFDAFF73"/>
      </patternFill>
    </fill>
    <fill>
      <patternFill patternType="solid">
        <fgColor rgb="FFFF9F73"/>
      </patternFill>
    </fill>
    <fill>
      <patternFill patternType="solid">
        <fgColor rgb="FFFFC273"/>
      </patternFill>
    </fill>
    <fill>
      <patternFill patternType="solid">
        <fgColor rgb="FFFFDC73"/>
      </patternFill>
    </fill>
    <fill>
      <patternFill patternType="solid">
        <fgColor rgb="FFD7FF73"/>
      </patternFill>
    </fill>
    <fill>
      <patternFill patternType="solid">
        <fgColor rgb="FF73FF8F"/>
      </patternFill>
    </fill>
    <fill>
      <patternFill patternType="solid">
        <fgColor rgb="FF73FF91"/>
      </patternFill>
    </fill>
    <fill>
      <patternFill patternType="solid">
        <fgColor rgb="FFFFB773"/>
      </patternFill>
    </fill>
    <fill>
      <patternFill patternType="solid">
        <fgColor rgb="FFD5FF73"/>
      </patternFill>
    </fill>
    <fill>
      <patternFill patternType="solid">
        <fgColor rgb="FFFFDA73"/>
      </patternFill>
    </fill>
    <fill>
      <patternFill patternType="solid">
        <fgColor rgb="FFFF8673"/>
      </patternFill>
    </fill>
    <fill>
      <patternFill patternType="solid">
        <fgColor rgb="FFE8FF73"/>
      </patternFill>
    </fill>
    <fill>
      <patternFill patternType="solid">
        <fgColor rgb="FF73FFE1"/>
      </patternFill>
    </fill>
    <fill>
      <patternFill patternType="solid">
        <fgColor rgb="FF9DFF73"/>
      </patternFill>
    </fill>
    <fill>
      <patternFill patternType="solid">
        <fgColor rgb="FF9FFF73"/>
      </patternFill>
    </fill>
    <fill>
      <patternFill patternType="solid">
        <fgColor rgb="FF8DFF73"/>
      </patternFill>
    </fill>
    <fill>
      <patternFill patternType="solid">
        <fgColor rgb="FF98FF73"/>
      </patternFill>
    </fill>
    <fill>
      <patternFill patternType="solid">
        <fgColor rgb="FF73FFB4"/>
      </patternFill>
    </fill>
    <fill>
      <patternFill patternType="solid">
        <fgColor rgb="FFF8FF73"/>
      </patternFill>
    </fill>
    <fill>
      <patternFill patternType="solid">
        <fgColor rgb="FFADFF73"/>
      </patternFill>
    </fill>
    <fill>
      <patternFill patternType="solid">
        <fgColor rgb="FFC2FF73"/>
      </patternFill>
    </fill>
    <fill>
      <patternFill patternType="solid">
        <fgColor rgb="FFFFEF73"/>
      </patternFill>
    </fill>
    <fill>
      <patternFill patternType="solid">
        <fgColor rgb="FFFF9D73"/>
      </patternFill>
    </fill>
    <fill>
      <patternFill patternType="solid">
        <fgColor rgb="FF9B73FF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0" xfId="0" applyFill="1" applyAlignment="1">
      <alignment horizontal="center" vertical="center" wrapText="1"/>
    </xf>
    <xf numFmtId="0" fontId="5" fillId="0" borderId="2" xfId="0" applyFont="1" applyBorder="1"/>
    <xf numFmtId="0" fontId="0" fillId="10" borderId="2" xfId="0" applyFill="1" applyBorder="1"/>
    <xf numFmtId="0" fontId="0" fillId="11" borderId="2" xfId="0" applyFill="1" applyBorder="1"/>
    <xf numFmtId="0" fontId="0" fillId="12" borderId="2" xfId="0" applyFill="1" applyBorder="1"/>
    <xf numFmtId="0" fontId="0" fillId="13" borderId="2" xfId="0" applyFill="1" applyBorder="1"/>
    <xf numFmtId="0" fontId="0" fillId="14" borderId="2" xfId="0" applyFill="1" applyBorder="1"/>
    <xf numFmtId="0" fontId="0" fillId="15" borderId="2" xfId="0" applyFill="1" applyBorder="1"/>
    <xf numFmtId="0" fontId="0" fillId="16" borderId="2" xfId="0" applyFill="1" applyBorder="1"/>
    <xf numFmtId="0" fontId="0" fillId="17" borderId="2" xfId="0" applyFill="1" applyBorder="1"/>
    <xf numFmtId="0" fontId="0" fillId="18" borderId="2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1" borderId="2" xfId="0" applyFill="1" applyBorder="1"/>
    <xf numFmtId="0" fontId="0" fillId="22" borderId="2" xfId="0" applyFill="1" applyBorder="1"/>
    <xf numFmtId="0" fontId="0" fillId="23" borderId="2" xfId="0" applyFill="1" applyBorder="1"/>
    <xf numFmtId="0" fontId="0" fillId="24" borderId="2" xfId="0" applyFill="1" applyBorder="1"/>
    <xf numFmtId="0" fontId="0" fillId="25" borderId="2" xfId="0" applyFill="1" applyBorder="1"/>
    <xf numFmtId="0" fontId="0" fillId="26" borderId="2" xfId="0" applyFill="1" applyBorder="1"/>
    <xf numFmtId="0" fontId="0" fillId="27" borderId="2" xfId="0" applyFill="1" applyBorder="1"/>
    <xf numFmtId="0" fontId="0" fillId="28" borderId="2" xfId="0" applyFill="1" applyBorder="1"/>
    <xf numFmtId="0" fontId="0" fillId="29" borderId="2" xfId="0" applyFill="1" applyBorder="1"/>
    <xf numFmtId="0" fontId="0" fillId="30" borderId="2" xfId="0" applyFill="1" applyBorder="1"/>
    <xf numFmtId="0" fontId="0" fillId="31" borderId="2" xfId="0" applyFill="1" applyBorder="1"/>
    <xf numFmtId="0" fontId="0" fillId="32" borderId="2" xfId="0" applyFill="1" applyBorder="1"/>
    <xf numFmtId="0" fontId="0" fillId="33" borderId="2" xfId="0" applyFill="1" applyBorder="1"/>
    <xf numFmtId="0" fontId="0" fillId="34" borderId="2" xfId="0" applyFill="1" applyBorder="1"/>
    <xf numFmtId="0" fontId="0" fillId="35" borderId="2" xfId="0" applyFill="1" applyBorder="1"/>
    <xf numFmtId="0" fontId="0" fillId="36" borderId="2" xfId="0" applyFill="1" applyBorder="1"/>
    <xf numFmtId="0" fontId="0" fillId="37" borderId="2" xfId="0" applyFill="1" applyBorder="1"/>
    <xf numFmtId="0" fontId="0" fillId="38" borderId="2" xfId="0" applyFill="1" applyBorder="1"/>
    <xf numFmtId="0" fontId="0" fillId="39" borderId="2" xfId="0" applyFill="1" applyBorder="1"/>
    <xf numFmtId="0" fontId="0" fillId="40" borderId="2" xfId="0" applyFill="1" applyBorder="1"/>
    <xf numFmtId="0" fontId="0" fillId="41" borderId="2" xfId="0" applyFill="1" applyBorder="1"/>
    <xf numFmtId="0" fontId="0" fillId="42" borderId="2" xfId="0" applyFill="1" applyBorder="1"/>
    <xf numFmtId="0" fontId="0" fillId="43" borderId="2" xfId="0" applyFill="1" applyBorder="1"/>
    <xf numFmtId="0" fontId="0" fillId="44" borderId="2" xfId="0" applyFill="1" applyBorder="1"/>
    <xf numFmtId="0" fontId="0" fillId="45" borderId="2" xfId="0" applyFill="1" applyBorder="1"/>
    <xf numFmtId="0" fontId="0" fillId="46" borderId="2" xfId="0" applyFill="1" applyBorder="1"/>
    <xf numFmtId="0" fontId="0" fillId="47" borderId="2" xfId="0" applyFill="1" applyBorder="1"/>
    <xf numFmtId="0" fontId="0" fillId="48" borderId="2" xfId="0" applyFill="1" applyBorder="1"/>
    <xf numFmtId="0" fontId="0" fillId="49" borderId="2" xfId="0" applyFill="1" applyBorder="1"/>
    <xf numFmtId="0" fontId="0" fillId="50" borderId="2" xfId="0" applyFill="1" applyBorder="1"/>
    <xf numFmtId="0" fontId="0" fillId="51" borderId="2" xfId="0" applyFill="1" applyBorder="1"/>
    <xf numFmtId="0" fontId="0" fillId="52" borderId="2" xfId="0" applyFill="1" applyBorder="1"/>
    <xf numFmtId="0" fontId="0" fillId="53" borderId="2" xfId="0" applyFill="1" applyBorder="1"/>
    <xf numFmtId="0" fontId="0" fillId="54" borderId="2" xfId="0" applyFill="1" applyBorder="1"/>
    <xf numFmtId="0" fontId="0" fillId="55" borderId="2" xfId="0" applyFill="1" applyBorder="1"/>
    <xf numFmtId="0" fontId="0" fillId="56" borderId="2" xfId="0" applyFill="1" applyBorder="1"/>
    <xf numFmtId="0" fontId="0" fillId="57" borderId="2" xfId="0" applyFill="1" applyBorder="1"/>
    <xf numFmtId="0" fontId="0" fillId="58" borderId="2" xfId="0" applyFill="1" applyBorder="1"/>
    <xf numFmtId="0" fontId="0" fillId="59" borderId="2" xfId="0" applyFill="1" applyBorder="1"/>
    <xf numFmtId="0" fontId="0" fillId="60" borderId="2" xfId="0" applyFill="1" applyBorder="1"/>
    <xf numFmtId="0" fontId="0" fillId="61" borderId="2" xfId="0" applyFill="1" applyBorder="1"/>
    <xf numFmtId="0" fontId="0" fillId="62" borderId="2" xfId="0" applyFill="1" applyBorder="1"/>
    <xf numFmtId="0" fontId="0" fillId="63" borderId="2" xfId="0" applyFill="1" applyBorder="1"/>
    <xf numFmtId="0" fontId="0" fillId="64" borderId="2" xfId="0" applyFill="1" applyBorder="1"/>
    <xf numFmtId="0" fontId="0" fillId="65" borderId="2" xfId="0" applyFill="1" applyBorder="1"/>
    <xf numFmtId="0" fontId="0" fillId="66" borderId="2" xfId="0" applyFill="1" applyBorder="1"/>
    <xf numFmtId="0" fontId="0" fillId="67" borderId="2" xfId="0" applyFill="1" applyBorder="1"/>
    <xf numFmtId="0" fontId="0" fillId="68" borderId="2" xfId="0" applyFill="1" applyBorder="1"/>
    <xf numFmtId="0" fontId="0" fillId="69" borderId="2" xfId="0" applyFill="1" applyBorder="1"/>
    <xf numFmtId="0" fontId="0" fillId="70" borderId="2" xfId="0" applyFill="1" applyBorder="1"/>
    <xf numFmtId="0" fontId="0" fillId="71" borderId="2" xfId="0" applyFill="1" applyBorder="1"/>
    <xf numFmtId="0" fontId="0" fillId="72" borderId="2" xfId="0" applyFill="1" applyBorder="1"/>
    <xf numFmtId="0" fontId="0" fillId="73" borderId="2" xfId="0" applyFill="1" applyBorder="1"/>
    <xf numFmtId="0" fontId="0" fillId="74" borderId="2" xfId="0" applyFill="1" applyBorder="1"/>
    <xf numFmtId="0" fontId="0" fillId="75" borderId="2" xfId="0" applyFill="1" applyBorder="1"/>
    <xf numFmtId="0" fontId="0" fillId="76" borderId="2" xfId="0" applyFill="1" applyBorder="1"/>
    <xf numFmtId="0" fontId="0" fillId="77" borderId="2" xfId="0" applyFill="1" applyBorder="1"/>
    <xf numFmtId="0" fontId="0" fillId="78" borderId="2" xfId="0" applyFill="1" applyBorder="1"/>
    <xf numFmtId="0" fontId="0" fillId="79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sharedStrings.xml><?xml version="1.0" encoding="utf-8"?>
<sst xmlns="http://schemas.openxmlformats.org/spreadsheetml/2006/main" count="57325" uniqueCount="635">
  <si>
    <t>CS2</t>
  </si>
  <si>
    <t>t0020</t>
  </si>
  <si>
    <t>FUNCTION</t>
  </si>
  <si>
    <t/>
  </si>
  <si>
    <t>Location</t>
  </si>
  <si>
    <t>OP Code</t>
  </si>
  <si>
    <t>PreInit</t>
  </si>
  <si>
    <t>byte</t>
  </si>
  <si>
    <t>string</t>
  </si>
  <si>
    <t>FC_Change_MapColor</t>
  </si>
  <si>
    <t>Start</t>
  </si>
  <si>
    <t>short</t>
  </si>
  <si>
    <t>End</t>
  </si>
  <si>
    <t>pointer</t>
  </si>
  <si>
    <t>Init</t>
  </si>
  <si>
    <t>float</t>
  </si>
  <si>
    <t>Init_Replay</t>
  </si>
  <si>
    <t>int</t>
  </si>
  <si>
    <t/>
  </si>
  <si>
    <t>Init_Replay</t>
  </si>
  <si>
    <t>Nabe01</t>
  </si>
  <si>
    <t>Nabe02</t>
  </si>
  <si>
    <t>Syokuzai</t>
  </si>
  <si>
    <t>Sculpture</t>
  </si>
  <si>
    <t>Lion</t>
  </si>
  <si>
    <t>Courageous</t>
  </si>
  <si>
    <t>LP_1_VII</t>
  </si>
  <si>
    <t>door00</t>
  </si>
  <si>
    <t>LP_1_VII_board</t>
  </si>
  <si>
    <t>LP_door05</t>
  </si>
  <si>
    <t>door05</t>
  </si>
  <si>
    <t>LP_door02</t>
  </si>
  <si>
    <t>door02</t>
  </si>
  <si>
    <t>LP_door04</t>
  </si>
  <si>
    <t>door04</t>
  </si>
  <si>
    <t>LP_door03</t>
  </si>
  <si>
    <t>door03</t>
  </si>
  <si>
    <t>t0020_t0000</t>
  </si>
  <si>
    <t>t0020_t0001</t>
  </si>
  <si>
    <t>Reinit</t>
  </si>
  <si>
    <t>Npc_Table</t>
  </si>
  <si>
    <t>LP_1_I</t>
  </si>
  <si>
    <t>dialog</t>
  </si>
  <si>
    <t>First Year, Class I's classroom is locked.</t>
  </si>
  <si>
    <t>FC_Party_Face_Reset2</t>
  </si>
  <si>
    <t>FC_MapJumpState</t>
  </si>
  <si>
    <t>FC_MapJumpState2</t>
  </si>
  <si>
    <t>LP_1_II</t>
  </si>
  <si>
    <t>First Year, Class II's classroom is locked.</t>
  </si>
  <si>
    <t>LP_1_III</t>
  </si>
  <si>
    <t>First Year, Class III's classroom is locked.</t>
  </si>
  <si>
    <t>LP_1_IV</t>
  </si>
  <si>
    <t>First Year, Class IV's classroom is locked.</t>
  </si>
  <si>
    <t>LP_1_V</t>
  </si>
  <si>
    <t>First Year, Class V's classroom is locked.</t>
  </si>
  <si>
    <t>LP_1_VII</t>
  </si>
  <si>
    <t>#E[G]#M[9]</t>
  </si>
  <si>
    <t>#K(Here it is. Our old classroom... Guess it
wouldn't hurt to take a peek inside.)</t>
  </si>
  <si>
    <t>#E_0#M[9](I hope we can enjoy our lessons here
again someday. I'll fight to take back
those days.)</t>
  </si>
  <si>
    <t>0[autoE0]</t>
  </si>
  <si>
    <t>0[autoM0]</t>
  </si>
  <si>
    <t>#b</t>
  </si>
  <si>
    <t>0</t>
  </si>
  <si>
    <t>LP_1_VII_board</t>
  </si>
  <si>
    <t>~About the Flea Market~
During the next free day, we will be holding 
a flea market in the auditorium. It will be 
held in conjunction with Trista's shopping 
district, and a wide variety of goods will be
sold.
We realize this is a busy period for both
first and second years, but why not pop
along? I think you'll be glad you did!
    - Student Council President Towa Herschel</t>
  </si>
  <si>
    <t>Let's all come back safely to the academy
where we belong!
                   - Thors Student Council</t>
  </si>
  <si>
    <t>This board was used to display information on the Noble
Alliance's future plans, but that has since been removed.</t>
  </si>
  <si>
    <t>There's nothing of interest on here now.</t>
  </si>
  <si>
    <t>LP_door05</t>
  </si>
  <si>
    <t>The computer room is locked.</t>
  </si>
  <si>
    <t>LP_door02</t>
  </si>
  <si>
    <t>The music room is locked.</t>
  </si>
  <si>
    <t>LP_door10</t>
  </si>
  <si>
    <t>This appears to be the music storage room.</t>
  </si>
  <si>
    <t>LP_door04</t>
  </si>
  <si>
    <t>The art room is locked.</t>
  </si>
  <si>
    <t>LP_door12</t>
  </si>
  <si>
    <t>This appears to be the art storage room.</t>
  </si>
  <si>
    <t>LP_door03</t>
  </si>
  <si>
    <t>The home economics room is locked.</t>
  </si>
  <si>
    <t>LP_door11</t>
  </si>
  <si>
    <t>This appears to be the home economics storage room.</t>
  </si>
  <si>
    <t>Npc_Table</t>
  </si>
  <si>
    <t>gaius_setting</t>
  </si>
  <si>
    <t>AniEv5565</t>
  </si>
  <si>
    <t>AniAttachEQU142</t>
  </si>
  <si>
    <t>clara_setting</t>
  </si>
  <si>
    <t>AniEvSitUdegumi</t>
  </si>
  <si>
    <t>AniEv5560</t>
  </si>
  <si>
    <t>AniAttachEQU141</t>
  </si>
  <si>
    <t>linde_setting</t>
  </si>
  <si>
    <t>vivi_setting</t>
  </si>
  <si>
    <t>AniEvRyoteSiri</t>
  </si>
  <si>
    <t>nicholas_setting</t>
  </si>
  <si>
    <t>heinrich_setting</t>
  </si>
  <si>
    <t>NPC_move_HEINRICH2</t>
  </si>
  <si>
    <t>NPC_move_HEINRICH2</t>
  </si>
  <si>
    <t>eliot_setting</t>
  </si>
  <si>
    <t>AniEv6235</t>
  </si>
  <si>
    <t>AniAttachEQU024</t>
  </si>
  <si>
    <t>millium_setting</t>
  </si>
  <si>
    <t>AniSitWait</t>
  </si>
  <si>
    <t>haibel_setting</t>
  </si>
  <si>
    <t>bridget_setting</t>
  </si>
  <si>
    <t>AniEv6245</t>
  </si>
  <si>
    <t>mint_setting</t>
  </si>
  <si>
    <t>AniEv6240</t>
  </si>
  <si>
    <t>AniAttachEQU025</t>
  </si>
  <si>
    <t>margarita_setting</t>
  </si>
  <si>
    <t>rosine_setting</t>
  </si>
  <si>
    <t>TK_rosine</t>
  </si>
  <si>
    <t>colette_setting</t>
  </si>
  <si>
    <t>NPC_move_COLETTE</t>
  </si>
  <si>
    <t>NPC_move_COLETTE</t>
  </si>
  <si>
    <t>TK_gaius_clara_06_03</t>
  </si>
  <si>
    <t>FC_chr_entry_tk</t>
  </si>
  <si>
    <t>#E_0#M_0</t>
  </si>
  <si>
    <t>What're you doing here, Worzel?
The Art Club's not meeting today.</t>
  </si>
  <si>
    <t>#E[1]#M_4</t>
  </si>
  <si>
    <t>#KHaha. I'm aware, but there was something
I wanted to get off my chest while I still
can.</t>
  </si>
  <si>
    <t>#E_0#M_4Thank you for all you've taught me, Clara.</t>
  </si>
  <si>
    <t>It's been a truly invaluable experience to
study art from you and Linde. Sometimes,
I feel like this club was made for me.</t>
  </si>
  <si>
    <t>...Hmph. Well, aren't you a model first year?
Not sure what you're thanking ME for,
though. I just sit here and work on my art.</t>
  </si>
  <si>
    <t>Which is what I'm trying to do now, as it
so happens. If you're done with the speeches,
hurry up and leave me be.</t>
  </si>
  <si>
    <t>TK_vivi_linde_04_01</t>
  </si>
  <si>
    <t>Walking around the school building like
this makes it sink in that we're finally
back, you know? ♪</t>
  </si>
  <si>
    <t>Yeah... It's been a long journey here,
but we're finally back where we belong...</t>
  </si>
  <si>
    <t>...Thanks so much for staying safe, Vivi.</t>
  </si>
  <si>
    <t>I'm really proud of coming this far--but
more than anything, I'm proud of doing
it with you.</t>
  </si>
  <si>
    <t xml:space="preserve">Aha...hahaha... What brought THAT on? </t>
  </si>
  <si>
    <t>That's what I should be saying to you...</t>
  </si>
  <si>
    <t>*sniffle* You line thief.</t>
  </si>
  <si>
    <t>Heehee. There, there...</t>
  </si>
  <si>
    <t>EV_06_00_04</t>
  </si>
  <si>
    <t>AniFieldAttack</t>
  </si>
  <si>
    <t>AniWait</t>
  </si>
  <si>
    <t>FC_Start_Party</t>
  </si>
  <si>
    <t>I_SVIS141</t>
  </si>
  <si>
    <t>I_SVIS143</t>
  </si>
  <si>
    <t>I_SVIS144</t>
  </si>
  <si>
    <t>I_VIS034</t>
  </si>
  <si>
    <t>I_TVIS008</t>
  </si>
  <si>
    <t>I_SVIS139</t>
  </si>
  <si>
    <t>I_SVIS140</t>
  </si>
  <si>
    <t>C_PLY001_C10</t>
  </si>
  <si>
    <t>Alisa</t>
  </si>
  <si>
    <t>C_PLY002_C10</t>
  </si>
  <si>
    <t>Elliot</t>
  </si>
  <si>
    <t>C_PLY003_C10</t>
  </si>
  <si>
    <t>Laura</t>
  </si>
  <si>
    <t>C_PLY004_C10</t>
  </si>
  <si>
    <t>Machias</t>
  </si>
  <si>
    <t>C_PLY005_C10</t>
  </si>
  <si>
    <t>Emma</t>
  </si>
  <si>
    <t>C_PLY006_C10</t>
  </si>
  <si>
    <t>Jusis</t>
  </si>
  <si>
    <t>C_PLY007_C10</t>
  </si>
  <si>
    <t>Fie</t>
  </si>
  <si>
    <t>C_PLY008_C10</t>
  </si>
  <si>
    <t>Gaius</t>
  </si>
  <si>
    <t>C_PLY009_C10</t>
  </si>
  <si>
    <t>Millium</t>
  </si>
  <si>
    <t>C_NPC000</t>
  </si>
  <si>
    <t>Instructor Sara</t>
  </si>
  <si>
    <t>C_NPC008</t>
  </si>
  <si>
    <t>Instructor Thomas</t>
  </si>
  <si>
    <t>C_NPC221</t>
  </si>
  <si>
    <t>Instructor Mary</t>
  </si>
  <si>
    <t>C_NPC222</t>
  </si>
  <si>
    <t>Instructor Makarov</t>
  </si>
  <si>
    <t>C_NPC223</t>
  </si>
  <si>
    <t>Vice Principal Heinrich</t>
  </si>
  <si>
    <t>FC_chr_entry</t>
  </si>
  <si>
    <t>C_EQU091</t>
  </si>
  <si>
    <t>Notebook</t>
  </si>
  <si>
    <t>O_T00KMO58</t>
  </si>
  <si>
    <t>Pencase</t>
  </si>
  <si>
    <t>O_T00KMO59</t>
  </si>
  <si>
    <t>Textbook</t>
  </si>
  <si>
    <t>O_T00KMO75</t>
  </si>
  <si>
    <t>Book</t>
  </si>
  <si>
    <t>open</t>
  </si>
  <si>
    <t>Board06</t>
  </si>
  <si>
    <t>Board09</t>
  </si>
  <si>
    <t>Board04</t>
  </si>
  <si>
    <t>sky_evening</t>
  </si>
  <si>
    <t>AniEvSitDesk</t>
  </si>
  <si>
    <t>AniEvSitHitei</t>
  </si>
  <si>
    <t>AniEvSitTeburi</t>
  </si>
  <si>
    <t>AniEvTeburi</t>
  </si>
  <si>
    <t>AniEvRyoteburi</t>
  </si>
  <si>
    <t>AniEvUdegumiF</t>
  </si>
  <si>
    <t>AniEvRyoteMae</t>
  </si>
  <si>
    <t>AniEvHookaki</t>
  </si>
  <si>
    <t>AniEvSitAtamakaki</t>
  </si>
  <si>
    <t>AniEvUdegumi</t>
  </si>
  <si>
    <t>AniEvRyoteAtama</t>
  </si>
  <si>
    <t>AniEvSian</t>
  </si>
  <si>
    <t>AniEv0120</t>
  </si>
  <si>
    <t>AniEvAtamakaki</t>
  </si>
  <si>
    <t>AniEvHakushu</t>
  </si>
  <si>
    <t>AniEvTeKosi</t>
  </si>
  <si>
    <t>AniEv7475</t>
  </si>
  <si>
    <t>AniEv7476</t>
  </si>
  <si>
    <t>AniEv6250</t>
  </si>
  <si>
    <t>AniEv7480</t>
  </si>
  <si>
    <t>AniEv7485</t>
  </si>
  <si>
    <t>AniEv7490</t>
  </si>
  <si>
    <t>AniEv7491</t>
  </si>
  <si>
    <t>AniEv5670</t>
  </si>
  <si>
    <t>AniEv7495</t>
  </si>
  <si>
    <t>AniEv7500</t>
  </si>
  <si>
    <t>AniEv7505</t>
  </si>
  <si>
    <t>AniEv7510</t>
  </si>
  <si>
    <t>AniAttachEQU082</t>
  </si>
  <si>
    <t>7_00desk</t>
  </si>
  <si>
    <t>7_01desk</t>
  </si>
  <si>
    <t>7_02desk</t>
  </si>
  <si>
    <t>7_03desk</t>
  </si>
  <si>
    <t>7_04desk</t>
  </si>
  <si>
    <t>7_05desk</t>
  </si>
  <si>
    <t>7_06desk</t>
  </si>
  <si>
    <t>7_07desk</t>
  </si>
  <si>
    <t>7_08desk</t>
  </si>
  <si>
    <t>7_09desk</t>
  </si>
  <si>
    <t>7_10desk</t>
  </si>
  <si>
    <t>7_11desk</t>
  </si>
  <si>
    <t>7_01chair</t>
  </si>
  <si>
    <t>7_02chair</t>
  </si>
  <si>
    <t>7_03chair</t>
  </si>
  <si>
    <t>7_04chair</t>
  </si>
  <si>
    <t>7_05chair</t>
  </si>
  <si>
    <t>7_06chair</t>
  </si>
  <si>
    <t>7_07chair</t>
  </si>
  <si>
    <t>7_08chair</t>
  </si>
  <si>
    <t>7_09chair</t>
  </si>
  <si>
    <t>7_10chair</t>
  </si>
  <si>
    <t>7_11chair</t>
  </si>
  <si>
    <t>#800WI'll never forget those days.</t>
  </si>
  <si>
    <t>#800WThe final weeks we spent together as
a class are like dazzling jewels forever
etched into my memories.</t>
  </si>
  <si>
    <t>I cherished every last moment.
I never wanted it to come to an end.</t>
  </si>
  <si>
    <t>But time stops for no one. The minutes
and hours kept passing, and ours days
together were slowly coming to a close.</t>
  </si>
  <si>
    <t>After what happened, Valflame Palace
soon returned to its original form.</t>
  </si>
  <si>
    <t>It was almost as if everything that took
place there was some sort of dream.</t>
  </si>
  <si>
    <t xml:space="preserve">People's memories of that day started
becoming vague. Many were convinced it
was some kind of collective hallucination. </t>
  </si>
  <si>
    <t>That may have been in part a result of the
chaotic days that followed brought about
by the chancellor and Rufus.</t>
  </si>
  <si>
    <t>After the war, the entire country feared
that Calvard would invade Crossbell and
try to take it for its own.</t>
  </si>
  <si>
    <t>Using that to his advantage, Rufus quickly
convinced the nobility to support him, 
pledged to cooperate with the chancellor...</t>
  </si>
  <si>
    <t>...and in January 1205, the combined
forces of both Imperial and provincial 
armies invaded Crossbell.</t>
  </si>
  <si>
    <t>Crossbell no longer possessed the weapon
of mass destruction that had annihilated
Garrelia Fortress.</t>
  </si>
  <si>
    <t>Thanks to that, the city was occupied
in a mere day, with no blood shed.</t>
  </si>
  <si>
    <t>Calvard was quick to react, sending countless
airships to try and drive the Imperial forces
out...</t>
  </si>
  <si>
    <t>...however, between Rufus' leadership and the 
combined might of the tanks and Soldats 
under his command, they were quickly repelled.</t>
  </si>
  <si>
    <t>As for me...</t>
  </si>
  <si>
    <t>Chancellor Osborne's words became the reality.
Valimar and I were heralded as those responsible
for Heimdallr's liberation.</t>
  </si>
  <si>
    <t>And as the purported hero to the nation,
I'd received and accepted a request in February
to back up our forces in Crossbell.</t>
  </si>
  <si>
    <t>It was there that I found myself suddenly
leading numerous Soldats in fighting off the
Republican Army.</t>
  </si>
  <si>
    <t>Before I knew it, everyone around me was
referring to me as the 'Ashen Chevalier.'</t>
  </si>
  <si>
    <t>#800WTime kept flowing, and mid-March came...</t>
  </si>
  <si>
    <t>#800WThe month in which Class VII would finally
say their goodbyes.</t>
  </si>
  <si>
    <t>Carefree Voice</t>
  </si>
  <si>
    <t>#E[0]#M_0</t>
  </si>
  <si>
    <t>#0T...And that brings our history review
right up to the dawn of the modern era.</t>
  </si>
  <si>
    <t>#E[1]#M_0</t>
  </si>
  <si>
    <t>#2PNext week, we'll be covering the fifty-year
period from the Orbal Revolution up to the
present day.</t>
  </si>
  <si>
    <t>#E[8]#M_0We're blowing through this material a
lot more quickly than I would otherwise,
so try to keep up with your reading!</t>
  </si>
  <si>
    <t>#E[5]#M_0Oh, and Emma and Machias...if you see
anyone struggling, try to help them out,
okay?</t>
  </si>
  <si>
    <t>#E[5]#M_0</t>
  </si>
  <si>
    <t>#2PI fully intend to.</t>
  </si>
  <si>
    <t>#E_2#M_9</t>
  </si>
  <si>
    <t>#1PLeave it to us. I've got plenty of good
reference books on the subject.</t>
  </si>
  <si>
    <t>#E[1]#M_9</t>
  </si>
  <si>
    <t>#1PThat would be very helpful, actually.</t>
  </si>
  <si>
    <t>#E[9]#M_0</t>
  </si>
  <si>
    <t>#2PSounds like a pain. ...Oh, well.</t>
  </si>
  <si>
    <t>#1PI do happen to have a few gaps in my 
knowledge of the revolution.</t>
  </si>
  <si>
    <t>#E_I#M_9</t>
  </si>
  <si>
    <t>#2PI should be able to help out with the
technological side of things if you guys
need it.</t>
  </si>
  <si>
    <t>#E_I#M_0</t>
  </si>
  <si>
    <t>#2PI'm guessing we're gonna run into that
Schmidt guy's name a lot, too.</t>
  </si>
  <si>
    <t>#E_8#M_0</t>
  </si>
  <si>
    <t>#1PWell, he was one of the three leading
disciples of Professor Epstein, so yeah.</t>
  </si>
  <si>
    <t>#E[3]#M_0</t>
  </si>
  <si>
    <t>#2PIt'll feel strange seeing his name in
textbooks knowing how he is in real
life.</t>
  </si>
  <si>
    <t>#E[5]#M_9</t>
  </si>
  <si>
    <t>#1PHaha... Yeah. It's kind of amazing to think
we were able to meet him, though.</t>
  </si>
  <si>
    <t>8</t>
  </si>
  <si>
    <t>9</t>
  </si>
  <si>
    <t>#3K#FAll right. Like I said, I'll be giving a quiz
next week on everything we've covered up to
now.</t>
  </si>
  <si>
    <t>#E_0#M_0Which means it'll cover quadratic functions,
factorization, sets, logic, and probability.</t>
  </si>
  <si>
    <t>#E_2#M_4</t>
  </si>
  <si>
    <t>#4K#FOh, and if I'm feeling really mean,
there might be a little calculus in there.
So, uh, study for this one.</t>
  </si>
  <si>
    <t>#E[D]#M_9</t>
  </si>
  <si>
    <t>#4KTh-That's a lot...</t>
  </si>
  <si>
    <t>#E[9]#M_A</t>
  </si>
  <si>
    <t>#3K#FI'm getting depressed just thinking
about it...</t>
  </si>
  <si>
    <t>#2KSounds more like he's reciting some
kinda curse.</t>
  </si>
  <si>
    <t>#E[A]#M_0</t>
  </si>
  <si>
    <t>#1K#FIt IS all material we've covered in
class before, you know...</t>
  </si>
  <si>
    <t>#E_E#M_0</t>
  </si>
  <si>
    <t>#2KHeehee. It'll be worth going over the
most basic formulas at the very least.</t>
  </si>
  <si>
    <t>#KThat sums up this lecture on the structure
of the stock market in Erebonia.</t>
  </si>
  <si>
    <t>#E_2Next week, we will hurry on and study 
unemployment and inflation problems.</t>
  </si>
  <si>
    <t>#E[1]#M_4You're also going to be taking part in
a debate on those issues, so make sure
each of you are well prepared.</t>
  </si>
  <si>
    <t>#E_J#M_0</t>
  </si>
  <si>
    <t>#1PWhat kinda bait?</t>
  </si>
  <si>
    <t>#E_0#M_9</t>
  </si>
  <si>
    <t>#2PA debate. It's when people are divided
into groups for and against something,
then they argue their viewpoints.</t>
  </si>
  <si>
    <t>#1PAfter much consideration, I've decided we
will use our remaining time to listen to
and enjoy music from all manner of genres.</t>
  </si>
  <si>
    <t>#E_0#M_0From famous classics to popular modern
music, I've gathered records of all kinds
for you to enjoy!</t>
  </si>
  <si>
    <t>#E[1]#M_0I even managed to borrow music from a hot
new genre like...'heaving metal,' I believe
it's called? I wonder what that sounds like?</t>
  </si>
  <si>
    <t>sky_daylight</t>
  </si>
  <si>
    <t>Sara's Voice</t>
  </si>
  <si>
    <t>#0THeehee. Nice work, guys.</t>
  </si>
  <si>
    <t>#2PYou poor kids must be exhausted. Feels like all your
other instructors are dead set on cramming your
brains with as much material as humanly possible.</t>
  </si>
  <si>
    <t>#1K...I want to crawl into a hole and die.</t>
  </si>
  <si>
    <t>#2K#FAhaha... You said it.</t>
  </si>
  <si>
    <t>#E[3]#M_9</t>
  </si>
  <si>
    <t>#1KStill, this is exactly how we wanted it.</t>
  </si>
  <si>
    <t>#E_0#M_4</t>
  </si>
  <si>
    <t>#1K#FRight. They're doing it for our sake,
so I don't mind it so much.</t>
  </si>
  <si>
    <t>#2KThere's no way we could cover everything
in class, so it's sweet of them to give us
the bullet points while they still can.</t>
  </si>
  <si>
    <t>#E_F#M_9</t>
  </si>
  <si>
    <t>#1K#FIt's paying off for us in the long run,
yeah, so we owe them a lot.</t>
  </si>
  <si>
    <t>#E_F#M_0</t>
  </si>
  <si>
    <t>#KForcing you to try and keep up with us
is a little unfair of us, though...</t>
  </si>
  <si>
    <t>I</t>
  </si>
  <si>
    <t>A</t>
  </si>
  <si>
    <t>#E[C]#M_A</t>
  </si>
  <si>
    <t>#4KYeah. You're gonna have to do all of this
again next year.</t>
  </si>
  <si>
    <t>#2K#0TAre you sure you're fine with this
arrangement?</t>
  </si>
  <si>
    <t>1</t>
  </si>
  <si>
    <t>Of course. This is to my benefit, too.</t>
  </si>
  <si>
    <t>#E[3]#M_9If I get all of this crammed into my head
now, maybe I can even come out on top on
next year's midterms.</t>
  </si>
  <si>
    <t>#E_8#M_9</t>
  </si>
  <si>
    <t>#K#0TWell...</t>
  </si>
  <si>
    <t>#E_4#M_9</t>
  </si>
  <si>
    <t>#K#F#0T...That's some confidence.</t>
  </si>
  <si>
    <t>#4K#F#0THaha. I wouldn't be surprised if you
actually did it, though.</t>
  </si>
  <si>
    <t>#K#0THe did come seventh in the midterms this
year, remember?</t>
  </si>
  <si>
    <t>#K#0THe did pretty well in the midterms this year,
too, remember?</t>
  </si>
  <si>
    <t>#K#0TRean has the knack for pulling off anything
he puts his mind to, after all.</t>
  </si>
  <si>
    <t>#E_E#M_9</t>
  </si>
  <si>
    <t>Haha... I'm probably just being too optimistic.</t>
  </si>
  <si>
    <t>#E[G]#M_4</t>
  </si>
  <si>
    <t>#K#0TNah, I wouldn't say that.</t>
  </si>
  <si>
    <t>4</t>
  </si>
  <si>
    <t>#K#0THeh. Guess we'll know for sure next year.</t>
  </si>
  <si>
    <t>#E_8#M[9]</t>
  </si>
  <si>
    <t>...</t>
  </si>
  <si>
    <t>Aaanyway, tomorrow's the day you've all
been waiting for: your next free day.</t>
  </si>
  <si>
    <t>#E_0#M_0I know you've got enough schoolwork to choke
a horse, but try to carve out a little time for
your clubs and all that youthful jazz.</t>
  </si>
  <si>
    <t>#E[4]#e[5]#M4The forecast for tomorrow is clear, blue skies--
might be the perfect chance to sneak off and get
into some ooh-la-la with that special someone.</t>
  </si>
  <si>
    <t>#E[A]#M_0#H[2]</t>
  </si>
  <si>
    <t xml:space="preserve">#K#0TUmm... </t>
  </si>
  <si>
    <t>#K#0T#FAnd truly, you teach us all by living your
life as a shining counterexample...</t>
  </si>
  <si>
    <t>#K#0TSpoken like a true lifetime member
of the lonely hearts club, Instructor.</t>
  </si>
  <si>
    <t>C</t>
  </si>
  <si>
    <t>#E_8#M_A</t>
  </si>
  <si>
    <t>#2PHeeey... I'll have you know that there are
PLENTY of guys who'd do anything for a
'private lesson' with yours truly.</t>
  </si>
  <si>
    <t>#K#F#0TBut if that many men are interested in you,
how come you spend so much time drinking
alone in your room?</t>
  </si>
  <si>
    <t>#K#0TI think the polite thing to do here is
just smile and nod.</t>
  </si>
  <si>
    <t>#E[A]#M_9</t>
  </si>
  <si>
    <t>#K#F#0TIf you keep setting your sights on guys
like Laura's dad, you might as well just
buy a couple cats and get it over with.</t>
  </si>
  <si>
    <t>#K#0TIt does seem like she's fighting an uphill
battle to find a good match.</t>
  </si>
  <si>
    <t>#E[B]#M_A</t>
  </si>
  <si>
    <t>Arrrrgh! Just you wait, guys!</t>
  </si>
  <si>
    <t>#E_6#M_AIn two weeks, when you see the hordes
of chiseled, elegant gents draped over me,
we'll see who has the last laugh!</t>
  </si>
  <si>
    <t>Heh. A fair enough response, I suppose.</t>
  </si>
  <si>
    <t>#E[C]#M[8]</t>
  </si>
  <si>
    <t>#K#0T#F(...!)</t>
  </si>
  <si>
    <t>#K#0T#FSomeone's hiding something.</t>
  </si>
  <si>
    <t>#K#0T#FYou...aren't trying to suggest that
you actually DO have one, are you?</t>
  </si>
  <si>
    <t>#E_I#M_4</t>
  </si>
  <si>
    <t>Oh, I wasn't trying to suggest anything.</t>
  </si>
  <si>
    <t>#E[A]#M_0#H[0]</t>
  </si>
  <si>
    <t>#K#0T#F...I'm REALLY curious now.</t>
  </si>
  <si>
    <t>#K#0TIt's not polite to pry, however. I think it'd
be for the best if we dropped the subject.</t>
  </si>
  <si>
    <t>E</t>
  </si>
  <si>
    <t>#E_F#M[9]</t>
  </si>
  <si>
    <t>#K#0T#F(Haha...)</t>
  </si>
  <si>
    <t>#3K#FTime really does fly... It's hard to believe
our last free day is tomorrow.</t>
  </si>
  <si>
    <t>#2K#FYeah. It felt like we still had more time.</t>
  </si>
  <si>
    <t>#4KHaha... For me, it feels like it's been ages
since I last had one.</t>
  </si>
  <si>
    <t>#2K#F...I suppose it would.</t>
  </si>
  <si>
    <t>#2K#FWere you able to rest up at all while
you were away?</t>
  </si>
  <si>
    <t>#3K#FNot really. It was basically work, work,
work the whole time.</t>
  </si>
  <si>
    <t>#E_F#M_9I did get taken into Crossbell City
during what time off I did have...</t>
  </si>
  <si>
    <t>#E[9]#M_9...but I can't say I felt very comfortable
there.</t>
  </si>
  <si>
    <t>#KI'm sure...</t>
  </si>
  <si>
    <t>#1K#FIndeed... That must have been more
painful than anything.</t>
  </si>
  <si>
    <t>#KTo the people of Crossbell, we Erebonians
are aggressors. I can hardly imagine they
would welcome us with open arms.</t>
  </si>
  <si>
    <t>#3KThat doesn't sound like it'd stop Lechter
from living it up over there, though.</t>
  </si>
  <si>
    <t>#KHaha. He did take me to a casino once,
actually.</t>
  </si>
  <si>
    <t>#E[9]#M_0He won so much, he might as well have
been cheating.</t>
  </si>
  <si>
    <t>FC_look_dir_Yes</t>
  </si>
  <si>
    <t>#KShocking.</t>
  </si>
  <si>
    <t>#1K#FIt always feels like people who like
gambling REALLY like it, huh?</t>
  </si>
  <si>
    <t>F</t>
  </si>
  <si>
    <t>#E[9]#M_9</t>
  </si>
  <si>
    <t>#3K#F...So, does anyone have anything planned
for our free day?</t>
  </si>
  <si>
    <t>#E_2#M_4Remember, it's the very last one, so make
it count. We wouldn't want to end the day
with any regrets.</t>
  </si>
  <si>
    <t>#KTrue enough. Although, I wonder if I'd end
the day regretting that it has to end in
the first place if we made it too much fun.</t>
  </si>
  <si>
    <t>#4K#FI've got so much that I want to do, I'm not sure
where to start. I know I want to attend practice,
at least.</t>
  </si>
  <si>
    <t>#2K#FSame. I've gotta go taste test some new
dishes for the Cooking Club, plus Kirsche's
has a new menu up, aaand...</t>
  </si>
  <si>
    <t>#KHow many stomachs do you have?</t>
  </si>
  <si>
    <t>#KWill you be helping the Student Council
tomorrow, Rean?</t>
  </si>
  <si>
    <t>#K#FThat's the plan. It sounds like Towa will
finish handing all her work over to the 
others today, but they're bound to be busy.</t>
  </si>
  <si>
    <t>#E_2#M_9So I thought it'd be nice to take some of it
off their hands whether they like it or not.</t>
  </si>
  <si>
    <t>#KAh, Rean. Ever the reliable gofer.</t>
  </si>
  <si>
    <t>#KHahaha. That's a very...you response.</t>
  </si>
  <si>
    <t>#3K#FIf there's anything we can help with,
let us know, okay?</t>
  </si>
  <si>
    <t>open1</t>
  </si>
  <si>
    <t>#E[1]#M[9]</t>
  </si>
  <si>
    <t>#1P(Well, I guess I'd better get going.)</t>
  </si>
  <si>
    <t>#E_J#M[9](I could go straight to the Student Council
room, but it's my first time back in over a
month, so it would be nice to take a walk.)</t>
  </si>
  <si>
    <t>#E_0#M[9](Maybe I should go and see how Valimar's
doing, too.)</t>
  </si>
  <si>
    <t>Girl's Voice</t>
  </si>
  <si>
    <t>#0T...Rean?</t>
  </si>
  <si>
    <t>wait</t>
  </si>
  <si>
    <t>#E[C]#M_0</t>
  </si>
  <si>
    <t>Hmm? What's up?</t>
  </si>
  <si>
    <t>#3KNothing, really...</t>
  </si>
  <si>
    <t>#E_8#M_9#H[2]I just wanted to spend a little more
time with you.</t>
  </si>
  <si>
    <t>#K#0TWell, I'd love that, too...but are you sure
you can afford to?</t>
  </si>
  <si>
    <t>I mean, you have that meeting with the
Lacrosse Club about tomorrow, don't you?</t>
  </si>
  <si>
    <t>#E[9]#M_9#H[2]</t>
  </si>
  <si>
    <t>I know, but that can wait.</t>
  </si>
  <si>
    <t>#E_E#M_9Right now, I just want to be with you.
For as long as I can.</t>
  </si>
  <si>
    <t>#E[Q]#M_0...Please?</t>
  </si>
  <si>
    <t>#K#0TWell, how can I say no to a cute face
like yours?</t>
  </si>
  <si>
    <t>AniEvWait</t>
  </si>
  <si>
    <t>WAIT1</t>
  </si>
  <si>
    <t>#E[G]#M_9</t>
  </si>
  <si>
    <t>#K#0TNothing would make me happier.</t>
  </si>
  <si>
    <t>#E[G]#e[G]#M_4#H[2]</t>
  </si>
  <si>
    <t>Heehee...</t>
  </si>
  <si>
    <t>Boy's Voice</t>
  </si>
  <si>
    <t>#0TRean.</t>
  </si>
  <si>
    <t>open2_c</t>
  </si>
  <si>
    <t>#3KOh, hey. I thought you were off
to club practice?</t>
  </si>
  <si>
    <t>Yeah, I am.</t>
  </si>
  <si>
    <t>#E_0#M_9There's a composition I want you to
hear first, though.</t>
  </si>
  <si>
    <t>#3KReally?</t>
  </si>
  <si>
    <t>Yep. I've been practicing it for a while,
you see...</t>
  </si>
  <si>
    <t>#E[1]#M_9...and I wanted you to be the first one
to hear it once you got back.</t>
  </si>
  <si>
    <t>#E_8#M_9Do you have the time?</t>
  </si>
  <si>
    <t>#3KOh, of course. I've actually missed
hearing you play.</t>
  </si>
  <si>
    <t>#KAll right. Let the concert begin!</t>
  </si>
  <si>
    <t>#K#0TOkay!</t>
  </si>
  <si>
    <t>G</t>
  </si>
  <si>
    <t>AniDetachEQU024</t>
  </si>
  <si>
    <t>#0T...Rean.</t>
  </si>
  <si>
    <t>#E[4]#M_0</t>
  </si>
  <si>
    <t>#4KHuh? I thought you were going to the
gymnas--</t>
  </si>
  <si>
    <t>Q</t>
  </si>
  <si>
    <t>2</t>
  </si>
  <si>
    <t>R</t>
  </si>
  <si>
    <t>#E[C]#M_8</t>
  </si>
  <si>
    <t>#4KU-Umm...</t>
  </si>
  <si>
    <t>#E[R]#M_0#H[2]</t>
  </si>
  <si>
    <t>...My apologies.</t>
  </si>
  <si>
    <t>#E[R]#M_0I do intend to go, I just...wanted to
spend a little time with you first.</t>
  </si>
  <si>
    <t>#E_F#e_E#M_9It feels like it's been a long time since
we last had the chance, so...umm...</t>
  </si>
  <si>
    <t>#8KHa. You don't even realize how
cute you are sometimes, do you?</t>
  </si>
  <si>
    <t>#E[G]#e[G]#M_9#H[2]</t>
  </si>
  <si>
    <t>#3K#7PHeehee. I feel like I've grown more
selfish ever since I met you.</t>
  </si>
  <si>
    <t>#8KAnd I don't mind at all.</t>
  </si>
  <si>
    <t>#E_4#M_9Having you in my arms again is
everything I could ask for.</t>
  </si>
  <si>
    <t>#E_8#M_9#H[2]</t>
  </si>
  <si>
    <t>#K#7PRean...</t>
  </si>
  <si>
    <t>#3KHmm? Machias?</t>
  </si>
  <si>
    <t>I thought you were heading to club
practice?</t>
  </si>
  <si>
    <t>Well, I am...</t>
  </si>
  <si>
    <t>#E_8#M_9What do you say to going over what
we learned in class today one more
time before I go?</t>
  </si>
  <si>
    <t>#3KOh. I don't mind, but why?</t>
  </si>
  <si>
    <t>It's just that, well, we've been cramming a
whole lot of material into our lessons the
past few days...</t>
  </si>
  <si>
    <t>#E_E#M_0...and we're probably not going to get much
of a chance to study together from here on,
so...</t>
  </si>
  <si>
    <t>#3KI see...</t>
  </si>
  <si>
    <t>I-I mean if you don't want to, that's
perfectly fine, but...</t>
  </si>
  <si>
    <t>#3KNo, that sounds great. Thanks, Machias.</t>
  </si>
  <si>
    <t>Well, then, you ready to get started?
It shouldn't take too long.</t>
  </si>
  <si>
    <t>Huh? Emma?</t>
  </si>
  <si>
    <t>#E_0#M_9I thought you'd gone off to your club room
with Celine... Did you forget something?</t>
  </si>
  <si>
    <t>#3KNo, it's not that. I just...wanted to spend
a bit more time talking to you.</t>
  </si>
  <si>
    <t>#E_8#M_0#H[2]You were away for so long, and I still have
so many things I want to talk about with
you...</t>
  </si>
  <si>
    <t>#K#0TOh, right...</t>
  </si>
  <si>
    <t>#E_4#M_9...That's fine by me, though. I've still got
loads of stuff I want to talk about with
you, too.</t>
  </si>
  <si>
    <t>#E[3]#M_A#H[2]</t>
  </si>
  <si>
    <t>That being said...</t>
  </si>
  <si>
    <t>#E_E#M_AIt wasn't only talking to you that
I missed while you were away...</t>
  </si>
  <si>
    <t>#E[Q]#M_AThere was...umm...something else...</t>
  </si>
  <si>
    <t>#K#0THaha. I think I might know.</t>
  </si>
  <si>
    <t>#8KSo, what do you want to talk about?</t>
  </si>
  <si>
    <t>#E[Q]#e[Q]#M_0#H[2]</t>
  </si>
  <si>
    <t>#5PAnything is fine with me. As long as
I'm with you...</t>
  </si>
  <si>
    <t>#3KWhat's up, Jusis?</t>
  </si>
  <si>
    <t>#E_0#M_9I thought you were going to pay a visit
to the horses in the stable?</t>
  </si>
  <si>
    <t>...I was, but I feel rather exhausted today.</t>
  </si>
  <si>
    <t>#E[1]#M_0So I'm planning to rest here for a while
and read some more of a book I've been
working through before going.</t>
  </si>
  <si>
    <t>#3KHaha. That works.</t>
  </si>
  <si>
    <t>#K...If you don't have anything else to do,
you should join me.</t>
  </si>
  <si>
    <t>#3KHuh?</t>
  </si>
  <si>
    <t>#KI...don't have anything specific to
discuss with you or anything.</t>
  </si>
  <si>
    <t>#E_E#M_0It's just that we don't have much
time left to spend peacefully with
one another.</t>
  </si>
  <si>
    <t>#3KThat's true...</t>
  </si>
  <si>
    <t>#E[G]#M_9Well, seeing as you're offering. I have a
book I was working on myself, actually.</t>
  </si>
  <si>
    <t>#3KOh, if you have any recommended books,
I'd love to read them.</t>
  </si>
  <si>
    <t>#E_4#M_4</t>
  </si>
  <si>
    <t>#2K#FHeh. Very well.</t>
  </si>
  <si>
    <t>#0TRean?</t>
  </si>
  <si>
    <t>#4K#0THmm? What's up?</t>
  </si>
  <si>
    <t>#E_0#M_9I thought you were going to water
the flowers.</t>
  </si>
  <si>
    <t>I was...but they can wait.</t>
  </si>
  <si>
    <t>#E_8#M_9I think you need more watering now.</t>
  </si>
  <si>
    <t>#4K...Thanks.</t>
  </si>
  <si>
    <t>#E_8#M_9You're a sweet girl, you know that?</t>
  </si>
  <si>
    <t>#E[G]#M_9#H[2]</t>
  </si>
  <si>
    <t>#5PNot really. I wanted to do this for myself.</t>
  </si>
  <si>
    <t>#E_F#M_0...I need to make the most of this warmth
while I still can.</t>
  </si>
  <si>
    <t xml:space="preserve">#4KHaha... </t>
  </si>
  <si>
    <t>#8KYou really are docile as can be when
we're alone together. Unlike the rest
of the time.</t>
  </si>
  <si>
    <t>#E_F#M_0#H[2]</t>
  </si>
  <si>
    <t>#7K...Shut up.</t>
  </si>
  <si>
    <t>#3KHuh? Gaius?</t>
  </si>
  <si>
    <t>#E_0#M_9I thought you were going to the club room?</t>
  </si>
  <si>
    <t>I am, but I don't see any reason to rush
today.</t>
  </si>
  <si>
    <t>#E_J#M_4There's a fine wind blowing outside.
Mind if I open the window?</t>
  </si>
  <si>
    <t>#3KGo for it.</t>
  </si>
  <si>
    <t>Window</t>
  </si>
  <si>
    <t>#2K#FHa. You're right. It's nice and warm, too...</t>
  </si>
  <si>
    <t>#KConsidering the month, it's about time
for the spring breeze to start blowing in.</t>
  </si>
  <si>
    <t>#E[1]#M_4I wish I could stay and find out how the
wind from every season feels like from
this classroom...</t>
  </si>
  <si>
    <t>#2KSame here...</t>
  </si>
  <si>
    <t>While we're here, do you want to stay
and talk for a while? I have some news 
from Nord, actually.</t>
  </si>
  <si>
    <t>#2K#0THeh. Sure thing.</t>
  </si>
  <si>
    <t>#K#0THuh? Millium?</t>
  </si>
  <si>
    <t>#E_0#M_9I thought you were off to plan your
stomach's itinerary for tomorrow?</t>
  </si>
  <si>
    <t>Well...</t>
  </si>
  <si>
    <t>#E_6#M[2]</t>
  </si>
  <si>
    <t>#6S#1P...Chaaarge!</t>
  </si>
  <si>
    <t>D</t>
  </si>
  <si>
    <t>#E[9]#M[8]</t>
  </si>
  <si>
    <t>#K#0TGraaah!</t>
  </si>
  <si>
    <t>#8K#0TWh-What was that for...?</t>
  </si>
  <si>
    <t>#E[V]#M_0</t>
  </si>
  <si>
    <t>#7K#0T...Ahaha. Dunno.</t>
  </si>
  <si>
    <t>#E_F#M_0I just kinda felt a sudden urge to do it.</t>
  </si>
  <si>
    <t>#8K#0T...</t>
  </si>
  <si>
    <t>#8K#0TUmm... Well, do you want some snacks
or something?</t>
  </si>
  <si>
    <t>#E_4#M_9I picked up a few sweets when I was
over in Crossbell.</t>
  </si>
  <si>
    <t>#7K#0T#5SYaaay!</t>
  </si>
  <si>
    <t>#8K#0THaha. Don't go too crazy. You don't want
to spoil your appetite for dinner.</t>
  </si>
  <si>
    <t>It wasn't for long, but the two of them were happy simply
passing the time together.</t>
  </si>
  <si>
    <t>When the time came to part ways, they said their good-
byes just outside the classroom.</t>
  </si>
  <si>
    <t>#1P(Haha... This brings back memories.)</t>
  </si>
  <si>
    <t>#E[9]#M[9]</t>
  </si>
  <si>
    <t>#1P(...Right. I might as well walk around
for a bit.)</t>
  </si>
  <si>
    <t>#E_0#M[9](I do need to get to the Student Council
room, though.)</t>
  </si>
  <si>
    <t>#1P(...All of a sudden, I really want to hear
her voice again.)</t>
  </si>
  <si>
    <t>#E_0#M[9](Anyway, I'll walk around a bit and then
head over to the Student Council room.)</t>
  </si>
  <si>
    <t>#1C#1CClasses are now over for the day, and you can walk
around the academy grounds freely.</t>
  </si>
  <si>
    <t>#1C#1CAfter visiting the building accessible through the
engineering building, and speaking to Towa in
the Student Council room, the story will advance.</t>
  </si>
  <si>
    <t xml:space="preserve">Obtained </t>
  </si>
  <si>
    <t>.</t>
  </si>
  <si>
    <t>You can change a character's costume by selecting the
costume you want to use in the 'Costume' part of the
'Equip' section of the Camp Menu.</t>
  </si>
  <si>
    <t>If no costume has been selected, the character's outfit
will change automatically over the course of the story.</t>
  </si>
  <si>
    <t>FC_End_Party</t>
  </si>
  <si>
    <t>Reinit</t>
  </si>
  <si>
    <t>QS_5103_02_C_02</t>
  </si>
  <si>
    <t>#4KCan I help you with something, Rean?</t>
  </si>
  <si>
    <t>#4KOh, it's nothing major...</t>
  </si>
  <si>
    <t>#E[1]#M[0]</t>
  </si>
  <si>
    <t>#4K(Gyler said there's a second-year student
trying to dispose of an unwanted item...
Hmm...)</t>
  </si>
  <si>
    <t>(Maybe I should ask Clara?)</t>
  </si>
  <si>
    <t>Rean asked if they had anything unwanted that could be
sold at the flea market.</t>
  </si>
  <si>
    <t>#2KUnwanted items?</t>
  </si>
  <si>
    <t>Yeah, sure.</t>
  </si>
  <si>
    <t>#4KYou were the one the janitor meant?!</t>
  </si>
  <si>
    <t>#E_8But he said it was this big, heavy thing
resulting from many hours of club work...</t>
  </si>
  <si>
    <t>Wait. Is it...?</t>
  </si>
  <si>
    <t>EV5560c</t>
  </si>
  <si>
    <t>#KThat's right. What I've been working on
this year.</t>
  </si>
  <si>
    <t>It's way too big and heavy to take back
with me. Go ahead and do whatever you
want with it.</t>
  </si>
  <si>
    <t>FC_look_dir_No</t>
  </si>
  <si>
    <t>#4KB-But you've spent ages working on it...</t>
  </si>
  <si>
    <t>#4KI'm surprised, too. You've always taken
such great care with your work...</t>
  </si>
  <si>
    <t>#KPlease. Art's value is decided the moment
it's finished.</t>
  </si>
  <si>
    <t>There's no point in hoarding all your
finished pieces around.</t>
  </si>
  <si>
    <t>#4KStill, it's kind of a shame to just...
I don't know...get rid of it.</t>
  </si>
  <si>
    <t>#4KI can see where she's coming from.
Hopefully, it can find a good home with
someone who appreciates its value.</t>
  </si>
  <si>
    <t>#KIt's in the storeroom, anyway.
Hop to it, Worzel.</t>
  </si>
  <si>
    <t>#4KSure thing.</t>
  </si>
  <si>
    <t>AniDetachObj</t>
  </si>
  <si>
    <t xml:space="preserve">Received </t>
  </si>
  <si>
    <t>#4KThank you very much for your contribution.</t>
  </si>
  <si>
    <t>#KOh, can it.</t>
  </si>
  <si>
    <t>#E_2If you're done, let me get on with my work.
I'm trying to concentrate.</t>
  </si>
  <si>
    <t>#4KHaha. Sorry about that.</t>
  </si>
  <si>
    <t>#E[1]#M[A]</t>
  </si>
  <si>
    <t>#4K(That's my first item.)</t>
  </si>
  <si>
    <t>#E_2(I could go and take what I've got right
away, but I'm pretty sure I can find more
than this.)</t>
  </si>
  <si>
    <t>#4K(And that's two! That should be plenty.)</t>
  </si>
  <si>
    <t>#E_I#M[9](I could always try and find more, though.
The more stuff I can find, the better.)</t>
  </si>
  <si>
    <t>#4K(I think this'll work great as a third item.
Probably found more than enough now, too.)</t>
  </si>
  <si>
    <t>#E_4(Let's get all this stuff to Brandon and see
if he likes any of this stuff.)</t>
  </si>
  <si>
    <t>SB_06_THOMAS_05</t>
  </si>
  <si>
    <t>MM_ALISA_02</t>
  </si>
  <si>
    <t>FC_MemoryEvent_End</t>
  </si>
  <si>
    <t>MM_ELIOT_02</t>
  </si>
  <si>
    <t>MM_LAURA_02</t>
  </si>
  <si>
    <t>MM_MACHIAS_02</t>
  </si>
  <si>
    <t>MM_EMMA_02</t>
  </si>
  <si>
    <t>MM_JUSIS_02</t>
  </si>
  <si>
    <t>MM_FIE_02</t>
  </si>
  <si>
    <t>MM_GAIUS_02</t>
  </si>
  <si>
    <t>MM_MILLIUM_02</t>
  </si>
  <si>
    <t>MM_SARA_02</t>
  </si>
  <si>
    <t>_LP_door05</t>
  </si>
  <si>
    <t>fill</t>
  </si>
  <si>
    <t>_LP_door02</t>
  </si>
  <si>
    <t>_LP_door04</t>
  </si>
  <si>
    <t>_LP_door03</t>
  </si>
  <si>
    <t>_EV_06_00_04</t>
  </si>
  <si>
    <t>_QS_5103_02_C_02</t>
  </si>
  <si>
    <t>_MM_ALISA_02</t>
  </si>
  <si>
    <t>_MM_ELIOT_02</t>
  </si>
  <si>
    <t>_MM_LAURA_02</t>
  </si>
  <si>
    <t>_MM_MACHIAS_02</t>
  </si>
  <si>
    <t>_MM_EMMA_02</t>
  </si>
  <si>
    <t>_MM_JUSIS_02</t>
  </si>
  <si>
    <t>_MM_FIE_02</t>
  </si>
  <si>
    <t>_MM_GAIUS_02</t>
  </si>
  <si>
    <t>_MM_MILLIUM_02</t>
  </si>
  <si>
    <t>_MM_SARA_02</t>
  </si>
</sst>
</file>

<file path=xl/styles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80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FF7873"/>
      </patternFill>
    </fill>
    <fill>
      <patternFill patternType="solid">
        <fgColor rgb="FF73FFD5"/>
      </patternFill>
    </fill>
    <fill>
      <patternFill patternType="solid">
        <fgColor rgb="FFFF7F73"/>
      </patternFill>
    </fill>
    <fill>
      <patternFill patternType="solid">
        <fgColor rgb="FFFF0000"/>
      </patternFill>
    </fill>
    <fill>
      <patternFill patternType="solid">
        <fgColor rgb="FFFF8F73"/>
      </patternFill>
    </fill>
    <fill>
      <patternFill patternType="solid">
        <fgColor rgb="FFFF9473"/>
      </patternFill>
    </fill>
    <fill>
      <patternFill patternType="solid">
        <fgColor rgb="FFFF9173"/>
      </patternFill>
    </fill>
    <fill>
      <patternFill patternType="solid">
        <fgColor rgb="FFFFE573"/>
      </patternFill>
    </fill>
    <fill>
      <patternFill patternType="solid">
        <fgColor rgb="FF73FF7C"/>
      </patternFill>
    </fill>
    <fill>
      <patternFill patternType="solid">
        <fgColor rgb="FFB0FF73"/>
      </patternFill>
    </fill>
    <fill>
      <patternFill patternType="solid">
        <fgColor rgb="FFB7FF73"/>
      </patternFill>
    </fill>
    <fill>
      <patternFill patternType="solid">
        <fgColor rgb="FFFF7A73"/>
      </patternFill>
    </fill>
    <fill>
      <patternFill patternType="solid">
        <fgColor rgb="FFFAFF73"/>
      </patternFill>
    </fill>
    <fill>
      <patternFill patternType="solid">
        <fgColor rgb="FFFFA673"/>
      </patternFill>
    </fill>
    <fill>
      <patternFill patternType="solid">
        <fgColor rgb="FFFFAD73"/>
      </patternFill>
    </fill>
    <fill>
      <patternFill patternType="solid">
        <fgColor rgb="FFFFAB73"/>
      </patternFill>
    </fill>
    <fill>
      <patternFill patternType="solid">
        <fgColor rgb="FFFFB473"/>
      </patternFill>
    </fill>
    <fill>
      <patternFill patternType="solid">
        <fgColor rgb="FFFFB273"/>
      </patternFill>
    </fill>
    <fill>
      <patternFill patternType="solid">
        <fgColor rgb="FFFF9873"/>
      </patternFill>
    </fill>
    <fill>
      <patternFill patternType="solid">
        <fgColor rgb="FFFFA973"/>
      </patternFill>
    </fill>
    <fill>
      <patternFill patternType="solid">
        <fgColor rgb="FFFFFA73"/>
      </patternFill>
    </fill>
    <fill>
      <patternFill patternType="solid">
        <fgColor rgb="FF9BFF73"/>
      </patternFill>
    </fill>
    <fill>
      <patternFill patternType="solid">
        <fgColor rgb="FFFFEA73"/>
      </patternFill>
    </fill>
    <fill>
      <patternFill patternType="solid">
        <fgColor rgb="FFFFB073"/>
      </patternFill>
    </fill>
    <fill>
      <patternFill patternType="solid">
        <fgColor rgb="FFFF9673"/>
      </patternFill>
    </fill>
    <fill>
      <patternFill patternType="solid">
        <fgColor rgb="FFBBFF73"/>
      </patternFill>
    </fill>
    <fill>
      <patternFill patternType="solid">
        <fgColor rgb="FFFFE873"/>
      </patternFill>
    </fill>
    <fill>
      <patternFill patternType="solid">
        <fgColor rgb="FF73FFD3"/>
      </patternFill>
    </fill>
    <fill>
      <patternFill patternType="solid">
        <fgColor rgb="FFFF8173"/>
      </patternFill>
    </fill>
    <fill>
      <patternFill patternType="solid">
        <fgColor rgb="FFFFDE73"/>
      </patternFill>
    </fill>
    <fill>
      <patternFill patternType="solid">
        <fgColor rgb="FFFFC773"/>
      </patternFill>
    </fill>
    <fill>
      <patternFill patternType="solid">
        <fgColor rgb="FFFFE173"/>
      </patternFill>
    </fill>
    <fill>
      <patternFill patternType="solid">
        <fgColor rgb="FFFFE373"/>
      </patternFill>
    </fill>
    <fill>
      <patternFill patternType="solid">
        <fgColor rgb="FFFFD773"/>
      </patternFill>
    </fill>
    <fill>
      <patternFill patternType="solid">
        <fgColor rgb="FFFDFF73"/>
      </patternFill>
    </fill>
    <fill>
      <patternFill patternType="solid">
        <fgColor rgb="FFFFFF73"/>
      </patternFill>
    </fill>
    <fill>
      <patternFill patternType="solid">
        <fgColor rgb="FFFFF373"/>
      </patternFill>
    </fill>
    <fill>
      <patternFill patternType="solid">
        <fgColor rgb="FFFFF673"/>
      </patternFill>
    </fill>
    <fill>
      <patternFill patternType="solid">
        <fgColor rgb="FFABFF73"/>
      </patternFill>
    </fill>
    <fill>
      <patternFill patternType="solid">
        <fgColor rgb="FFFFEC73"/>
      </patternFill>
    </fill>
    <fill>
      <patternFill patternType="solid">
        <fgColor rgb="FFFFF173"/>
      </patternFill>
    </fill>
    <fill>
      <patternFill patternType="solid">
        <fgColor rgb="FFC0FF73"/>
      </patternFill>
    </fill>
    <fill>
      <patternFill patternType="solid">
        <fgColor rgb="FFFFA273"/>
      </patternFill>
    </fill>
    <fill>
      <patternFill patternType="solid">
        <fgColor rgb="FFFFFD73"/>
      </patternFill>
    </fill>
    <fill>
      <patternFill patternType="solid">
        <fgColor rgb="FF73FF96"/>
      </patternFill>
    </fill>
    <fill>
      <patternFill patternType="solid">
        <fgColor rgb="FFDEFF73"/>
      </patternFill>
    </fill>
    <fill>
      <patternFill patternType="solid">
        <fgColor rgb="FFF6FF73"/>
      </patternFill>
    </fill>
    <fill>
      <patternFill patternType="solid">
        <fgColor rgb="FFE3FF73"/>
      </patternFill>
    </fill>
    <fill>
      <patternFill patternType="solid">
        <fgColor rgb="FF7CFF73"/>
      </patternFill>
    </fill>
    <fill>
      <patternFill patternType="solid">
        <fgColor rgb="FFDCFF73"/>
      </patternFill>
    </fill>
    <fill>
      <patternFill patternType="solid">
        <fgColor rgb="FFDAFF73"/>
      </patternFill>
    </fill>
    <fill>
      <patternFill patternType="solid">
        <fgColor rgb="FFFF9F73"/>
      </patternFill>
    </fill>
    <fill>
      <patternFill patternType="solid">
        <fgColor rgb="FFFFC273"/>
      </patternFill>
    </fill>
    <fill>
      <patternFill patternType="solid">
        <fgColor rgb="FFFFDC73"/>
      </patternFill>
    </fill>
    <fill>
      <patternFill patternType="solid">
        <fgColor rgb="FFD7FF73"/>
      </patternFill>
    </fill>
    <fill>
      <patternFill patternType="solid">
        <fgColor rgb="FF73FF8F"/>
      </patternFill>
    </fill>
    <fill>
      <patternFill patternType="solid">
        <fgColor rgb="FF73FF91"/>
      </patternFill>
    </fill>
    <fill>
      <patternFill patternType="solid">
        <fgColor rgb="FFFFB773"/>
      </patternFill>
    </fill>
    <fill>
      <patternFill patternType="solid">
        <fgColor rgb="FFD5FF73"/>
      </patternFill>
    </fill>
    <fill>
      <patternFill patternType="solid">
        <fgColor rgb="FFFFDA73"/>
      </patternFill>
    </fill>
    <fill>
      <patternFill patternType="solid">
        <fgColor rgb="FFFF8673"/>
      </patternFill>
    </fill>
    <fill>
      <patternFill patternType="solid">
        <fgColor rgb="FFE8FF73"/>
      </patternFill>
    </fill>
    <fill>
      <patternFill patternType="solid">
        <fgColor rgb="FF73FFE1"/>
      </patternFill>
    </fill>
    <fill>
      <patternFill patternType="solid">
        <fgColor rgb="FF9DFF73"/>
      </patternFill>
    </fill>
    <fill>
      <patternFill patternType="solid">
        <fgColor rgb="FF9FFF73"/>
      </patternFill>
    </fill>
    <fill>
      <patternFill patternType="solid">
        <fgColor rgb="FF8DFF73"/>
      </patternFill>
    </fill>
    <fill>
      <patternFill patternType="solid">
        <fgColor rgb="FF98FF73"/>
      </patternFill>
    </fill>
    <fill>
      <patternFill patternType="solid">
        <fgColor rgb="FF73FFB4"/>
      </patternFill>
    </fill>
    <fill>
      <patternFill patternType="solid">
        <fgColor rgb="FFF8FF73"/>
      </patternFill>
    </fill>
    <fill>
      <patternFill patternType="solid">
        <fgColor rgb="FFADFF73"/>
      </patternFill>
    </fill>
    <fill>
      <patternFill patternType="solid">
        <fgColor rgb="FFC2FF73"/>
      </patternFill>
    </fill>
    <fill>
      <patternFill patternType="solid">
        <fgColor rgb="FFFFEF73"/>
      </patternFill>
    </fill>
    <fill>
      <patternFill patternType="solid">
        <fgColor rgb="FFFF9D73"/>
      </patternFill>
    </fill>
    <fill>
      <patternFill patternType="solid">
        <fgColor rgb="FF9B73FF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0" xfId="0" applyFill="1" applyAlignment="1">
      <alignment horizontal="center" vertical="center" wrapText="1"/>
    </xf>
    <xf numFmtId="0" fontId="5" fillId="0" borderId="2" xfId="0" applyFont="1" applyBorder="1"/>
    <xf numFmtId="0" fontId="0" fillId="10" borderId="2" xfId="0" applyFill="1" applyBorder="1"/>
    <xf numFmtId="0" fontId="0" fillId="11" borderId="2" xfId="0" applyFill="1" applyBorder="1"/>
    <xf numFmtId="0" fontId="0" fillId="12" borderId="2" xfId="0" applyFill="1" applyBorder="1"/>
    <xf numFmtId="0" fontId="0" fillId="13" borderId="2" xfId="0" applyFill="1" applyBorder="1"/>
    <xf numFmtId="0" fontId="0" fillId="14" borderId="2" xfId="0" applyFill="1" applyBorder="1"/>
    <xf numFmtId="0" fontId="0" fillId="15" borderId="2" xfId="0" applyFill="1" applyBorder="1"/>
    <xf numFmtId="0" fontId="0" fillId="16" borderId="2" xfId="0" applyFill="1" applyBorder="1"/>
    <xf numFmtId="0" fontId="0" fillId="17" borderId="2" xfId="0" applyFill="1" applyBorder="1"/>
    <xf numFmtId="0" fontId="0" fillId="18" borderId="2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1" borderId="2" xfId="0" applyFill="1" applyBorder="1"/>
    <xf numFmtId="0" fontId="0" fillId="22" borderId="2" xfId="0" applyFill="1" applyBorder="1"/>
    <xf numFmtId="0" fontId="0" fillId="23" borderId="2" xfId="0" applyFill="1" applyBorder="1"/>
    <xf numFmtId="0" fontId="0" fillId="24" borderId="2" xfId="0" applyFill="1" applyBorder="1"/>
    <xf numFmtId="0" fontId="0" fillId="25" borderId="2" xfId="0" applyFill="1" applyBorder="1"/>
    <xf numFmtId="0" fontId="0" fillId="26" borderId="2" xfId="0" applyFill="1" applyBorder="1"/>
    <xf numFmtId="0" fontId="0" fillId="27" borderId="2" xfId="0" applyFill="1" applyBorder="1"/>
    <xf numFmtId="0" fontId="0" fillId="28" borderId="2" xfId="0" applyFill="1" applyBorder="1"/>
    <xf numFmtId="0" fontId="0" fillId="29" borderId="2" xfId="0" applyFill="1" applyBorder="1"/>
    <xf numFmtId="0" fontId="0" fillId="30" borderId="2" xfId="0" applyFill="1" applyBorder="1"/>
    <xf numFmtId="0" fontId="0" fillId="31" borderId="2" xfId="0" applyFill="1" applyBorder="1"/>
    <xf numFmtId="0" fontId="0" fillId="32" borderId="2" xfId="0" applyFill="1" applyBorder="1"/>
    <xf numFmtId="0" fontId="0" fillId="33" borderId="2" xfId="0" applyFill="1" applyBorder="1"/>
    <xf numFmtId="0" fontId="0" fillId="34" borderId="2" xfId="0" applyFill="1" applyBorder="1"/>
    <xf numFmtId="0" fontId="0" fillId="35" borderId="2" xfId="0" applyFill="1" applyBorder="1"/>
    <xf numFmtId="0" fontId="0" fillId="36" borderId="2" xfId="0" applyFill="1" applyBorder="1"/>
    <xf numFmtId="0" fontId="0" fillId="37" borderId="2" xfId="0" applyFill="1" applyBorder="1"/>
    <xf numFmtId="0" fontId="0" fillId="38" borderId="2" xfId="0" applyFill="1" applyBorder="1"/>
    <xf numFmtId="0" fontId="0" fillId="39" borderId="2" xfId="0" applyFill="1" applyBorder="1"/>
    <xf numFmtId="0" fontId="0" fillId="40" borderId="2" xfId="0" applyFill="1" applyBorder="1"/>
    <xf numFmtId="0" fontId="0" fillId="41" borderId="2" xfId="0" applyFill="1" applyBorder="1"/>
    <xf numFmtId="0" fontId="0" fillId="42" borderId="2" xfId="0" applyFill="1" applyBorder="1"/>
    <xf numFmtId="0" fontId="0" fillId="43" borderId="2" xfId="0" applyFill="1" applyBorder="1"/>
    <xf numFmtId="0" fontId="0" fillId="44" borderId="2" xfId="0" applyFill="1" applyBorder="1"/>
    <xf numFmtId="0" fontId="0" fillId="45" borderId="2" xfId="0" applyFill="1" applyBorder="1"/>
    <xf numFmtId="0" fontId="0" fillId="46" borderId="2" xfId="0" applyFill="1" applyBorder="1"/>
    <xf numFmtId="0" fontId="0" fillId="47" borderId="2" xfId="0" applyFill="1" applyBorder="1"/>
    <xf numFmtId="0" fontId="0" fillId="48" borderId="2" xfId="0" applyFill="1" applyBorder="1"/>
    <xf numFmtId="0" fontId="0" fillId="49" borderId="2" xfId="0" applyFill="1" applyBorder="1"/>
    <xf numFmtId="0" fontId="0" fillId="50" borderId="2" xfId="0" applyFill="1" applyBorder="1"/>
    <xf numFmtId="0" fontId="0" fillId="51" borderId="2" xfId="0" applyFill="1" applyBorder="1"/>
    <xf numFmtId="0" fontId="0" fillId="52" borderId="2" xfId="0" applyFill="1" applyBorder="1"/>
    <xf numFmtId="0" fontId="0" fillId="53" borderId="2" xfId="0" applyFill="1" applyBorder="1"/>
    <xf numFmtId="0" fontId="0" fillId="54" borderId="2" xfId="0" applyFill="1" applyBorder="1"/>
    <xf numFmtId="0" fontId="0" fillId="55" borderId="2" xfId="0" applyFill="1" applyBorder="1"/>
    <xf numFmtId="0" fontId="0" fillId="56" borderId="2" xfId="0" applyFill="1" applyBorder="1"/>
    <xf numFmtId="0" fontId="0" fillId="57" borderId="2" xfId="0" applyFill="1" applyBorder="1"/>
    <xf numFmtId="0" fontId="0" fillId="58" borderId="2" xfId="0" applyFill="1" applyBorder="1"/>
    <xf numFmtId="0" fontId="0" fillId="59" borderId="2" xfId="0" applyFill="1" applyBorder="1"/>
    <xf numFmtId="0" fontId="0" fillId="60" borderId="2" xfId="0" applyFill="1" applyBorder="1"/>
    <xf numFmtId="0" fontId="0" fillId="61" borderId="2" xfId="0" applyFill="1" applyBorder="1"/>
    <xf numFmtId="0" fontId="0" fillId="62" borderId="2" xfId="0" applyFill="1" applyBorder="1"/>
    <xf numFmtId="0" fontId="0" fillId="63" borderId="2" xfId="0" applyFill="1" applyBorder="1"/>
    <xf numFmtId="0" fontId="0" fillId="64" borderId="2" xfId="0" applyFill="1" applyBorder="1"/>
    <xf numFmtId="0" fontId="0" fillId="65" borderId="2" xfId="0" applyFill="1" applyBorder="1"/>
    <xf numFmtId="0" fontId="0" fillId="66" borderId="2" xfId="0" applyFill="1" applyBorder="1"/>
    <xf numFmtId="0" fontId="0" fillId="67" borderId="2" xfId="0" applyFill="1" applyBorder="1"/>
    <xf numFmtId="0" fontId="0" fillId="68" borderId="2" xfId="0" applyFill="1" applyBorder="1"/>
    <xf numFmtId="0" fontId="0" fillId="69" borderId="2" xfId="0" applyFill="1" applyBorder="1"/>
    <xf numFmtId="0" fontId="0" fillId="70" borderId="2" xfId="0" applyFill="1" applyBorder="1"/>
    <xf numFmtId="0" fontId="0" fillId="71" borderId="2" xfId="0" applyFill="1" applyBorder="1"/>
    <xf numFmtId="0" fontId="0" fillId="72" borderId="2" xfId="0" applyFill="1" applyBorder="1"/>
    <xf numFmtId="0" fontId="0" fillId="73" borderId="2" xfId="0" applyFill="1" applyBorder="1"/>
    <xf numFmtId="0" fontId="0" fillId="74" borderId="2" xfId="0" applyFill="1" applyBorder="1"/>
    <xf numFmtId="0" fontId="0" fillId="75" borderId="2" xfId="0" applyFill="1" applyBorder="1"/>
    <xf numFmtId="0" fontId="0" fillId="76" borderId="2" xfId="0" applyFill="1" applyBorder="1"/>
    <xf numFmtId="0" fontId="0" fillId="77" borderId="2" xfId="0" applyFill="1" applyBorder="1"/>
    <xf numFmtId="0" fontId="0" fillId="78" borderId="2" xfId="0" applyFill="1" applyBorder="1"/>
    <xf numFmtId="0" fontId="0" fillId="79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ZY16516"/>
  <sheetViews>
    <sheetView showRuler="0" workbookViewId="0"/>
  </sheetViews>
  <sheetFormatPr defaultRowHeight="15"/>
  <sheetData>
    <row r="1" s="1" customFormat="1" customHeight="0">
      <c r="A1" s="1" t="s">
        <v>0</v>
      </c>
    </row>
    <row r="2" s="1" customFormat="1" customHeight="0">
      <c r="A2" s="2" t="s">
        <v>1</v>
      </c>
    </row>
    <row r="3" s="1" customFormat="1" customHeight="0"/>
    <row r="4" s="3" customFormat="1" customHeight="0">
      <c r="A4" s="3" t="s">
        <v>2</v>
      </c>
      <c r="B4" s="3" t="s">
        <v>3</v>
      </c>
    </row>
    <row r="5">
      <c r="A5" t="s">
        <v>4</v>
      </c>
      <c r="B5" s="4" t="s">
        <v>5</v>
      </c>
    </row>
    <row r="6">
      <c r="A6" t="n">
        <v>1276</v>
      </c>
      <c r="B6" s="5" t="n">
        <v>1</v>
      </c>
    </row>
    <row r="7" s="3" customFormat="1" customHeight="0">
      <c r="A7" s="3" t="s">
        <v>2</v>
      </c>
      <c r="B7" s="3" t="s">
        <v>6</v>
      </c>
    </row>
    <row r="8">
      <c r="A8" t="s">
        <v>4</v>
      </c>
      <c r="B8" s="4" t="s">
        <v>5</v>
      </c>
      <c r="C8" s="4" t="s">
        <v>7</v>
      </c>
      <c r="D8" s="4" t="s">
        <v>8</v>
      </c>
    </row>
    <row r="9">
      <c r="A9" t="n">
        <v>1280</v>
      </c>
      <c r="B9" s="6" t="n">
        <v>2</v>
      </c>
      <c r="C9" s="7" t="n">
        <v>10</v>
      </c>
      <c r="D9" s="7" t="s">
        <v>9</v>
      </c>
    </row>
    <row r="10">
      <c r="A10" t="s">
        <v>4</v>
      </c>
      <c r="B10" s="4" t="s">
        <v>5</v>
      </c>
      <c r="C10" s="4" t="s">
        <v>7</v>
      </c>
      <c r="D10" s="4" t="s">
        <v>7</v>
      </c>
    </row>
    <row r="11">
      <c r="A11" t="n">
        <v>1301</v>
      </c>
      <c r="B11" s="8" t="n">
        <v>162</v>
      </c>
      <c r="C11" s="7" t="n">
        <v>0</v>
      </c>
      <c r="D11" s="7" t="n">
        <v>0</v>
      </c>
    </row>
    <row r="12">
      <c r="A12" t="s">
        <v>4</v>
      </c>
      <c r="B12" s="4" t="s">
        <v>5</v>
      </c>
      <c r="C12" s="4" t="s">
        <v>7</v>
      </c>
      <c r="D12" s="10" t="s">
        <v>10</v>
      </c>
      <c r="E12" s="4" t="s">
        <v>5</v>
      </c>
      <c r="F12" s="4" t="s">
        <v>7</v>
      </c>
      <c r="G12" s="4" t="s">
        <v>11</v>
      </c>
      <c r="H12" s="10" t="s">
        <v>12</v>
      </c>
      <c r="I12" s="4" t="s">
        <v>7</v>
      </c>
      <c r="J12" s="4" t="s">
        <v>13</v>
      </c>
    </row>
    <row r="13">
      <c r="A13" t="n">
        <v>1304</v>
      </c>
      <c r="B13" s="9" t="n">
        <v>5</v>
      </c>
      <c r="C13" s="7" t="n">
        <v>28</v>
      </c>
      <c r="D13" s="10" t="s">
        <v>3</v>
      </c>
      <c r="E13" s="8" t="n">
        <v>162</v>
      </c>
      <c r="F13" s="7" t="n">
        <v>2</v>
      </c>
      <c r="G13" s="7" t="n">
        <v>24581</v>
      </c>
      <c r="H13" s="10" t="s">
        <v>3</v>
      </c>
      <c r="I13" s="7" t="n">
        <v>1</v>
      </c>
      <c r="J13" s="11" t="n">
        <f t="normal" ca="1">A17</f>
        <v>0</v>
      </c>
    </row>
    <row r="14">
      <c r="A14" t="s">
        <v>4</v>
      </c>
      <c r="B14" s="4" t="s">
        <v>5</v>
      </c>
      <c r="C14" s="4" t="s">
        <v>11</v>
      </c>
    </row>
    <row r="15">
      <c r="A15" t="n">
        <v>1315</v>
      </c>
      <c r="B15" s="12" t="n">
        <v>12</v>
      </c>
      <c r="C15" s="7" t="n">
        <v>6672</v>
      </c>
    </row>
    <row r="16">
      <c r="A16" t="s">
        <v>4</v>
      </c>
      <c r="B16" s="4" t="s">
        <v>5</v>
      </c>
    </row>
    <row r="17" spans="1:10">
      <c r="A17" t="n">
        <v>1318</v>
      </c>
      <c r="B17" s="5" t="n">
        <v>1</v>
      </c>
    </row>
    <row r="18" spans="1:10" s="3" customFormat="1" customHeight="0">
      <c r="A18" s="3" t="s">
        <v>2</v>
      </c>
      <c r="B18" s="3" t="s">
        <v>14</v>
      </c>
    </row>
    <row r="19" spans="1:10">
      <c r="A19" t="s">
        <v>4</v>
      </c>
      <c r="B19" s="4" t="s">
        <v>5</v>
      </c>
      <c r="C19" s="4" t="s">
        <v>7</v>
      </c>
      <c r="D19" s="4" t="s">
        <v>7</v>
      </c>
      <c r="E19" s="4" t="s">
        <v>7</v>
      </c>
      <c r="F19" s="4" t="s">
        <v>7</v>
      </c>
    </row>
    <row r="20" spans="1:10">
      <c r="A20" t="n">
        <v>1320</v>
      </c>
      <c r="B20" s="13" t="n">
        <v>14</v>
      </c>
      <c r="C20" s="7" t="n">
        <v>8</v>
      </c>
      <c r="D20" s="7" t="n">
        <v>0</v>
      </c>
      <c r="E20" s="7" t="n">
        <v>0</v>
      </c>
      <c r="F20" s="7" t="n">
        <v>0</v>
      </c>
    </row>
    <row r="21" spans="1:10">
      <c r="A21" t="s">
        <v>4</v>
      </c>
      <c r="B21" s="4" t="s">
        <v>5</v>
      </c>
      <c r="C21" s="4" t="s">
        <v>7</v>
      </c>
      <c r="D21" s="4" t="s">
        <v>11</v>
      </c>
      <c r="E21" s="4" t="s">
        <v>7</v>
      </c>
      <c r="F21" s="4" t="s">
        <v>13</v>
      </c>
    </row>
    <row r="22" spans="1:10">
      <c r="A22" t="n">
        <v>1325</v>
      </c>
      <c r="B22" s="9" t="n">
        <v>5</v>
      </c>
      <c r="C22" s="7" t="n">
        <v>30</v>
      </c>
      <c r="D22" s="7" t="n">
        <v>6767</v>
      </c>
      <c r="E22" s="7" t="n">
        <v>1</v>
      </c>
      <c r="F22" s="11" t="n">
        <f t="normal" ca="1">A28</f>
        <v>0</v>
      </c>
    </row>
    <row r="23" spans="1:10">
      <c r="A23" t="s">
        <v>4</v>
      </c>
      <c r="B23" s="4" t="s">
        <v>5</v>
      </c>
      <c r="C23" s="4" t="s">
        <v>11</v>
      </c>
    </row>
    <row r="24" spans="1:10">
      <c r="A24" t="n">
        <v>1334</v>
      </c>
      <c r="B24" s="14" t="n">
        <v>13</v>
      </c>
      <c r="C24" s="7" t="n">
        <v>6767</v>
      </c>
    </row>
    <row r="25" spans="1:10">
      <c r="A25" t="s">
        <v>4</v>
      </c>
      <c r="B25" s="4" t="s">
        <v>5</v>
      </c>
      <c r="C25" s="4" t="s">
        <v>7</v>
      </c>
      <c r="D25" s="4" t="s">
        <v>11</v>
      </c>
      <c r="E25" s="4" t="s">
        <v>15</v>
      </c>
      <c r="F25" s="4" t="s">
        <v>11</v>
      </c>
      <c r="G25" s="4" t="s">
        <v>15</v>
      </c>
      <c r="H25" s="4" t="s">
        <v>7</v>
      </c>
    </row>
    <row r="26" spans="1:10">
      <c r="A26" t="n">
        <v>1337</v>
      </c>
      <c r="B26" s="15" t="n">
        <v>49</v>
      </c>
      <c r="C26" s="7" t="n">
        <v>4</v>
      </c>
      <c r="D26" s="7" t="n">
        <v>2</v>
      </c>
      <c r="E26" s="7" t="n">
        <v>1</v>
      </c>
      <c r="F26" s="7" t="n">
        <v>0</v>
      </c>
      <c r="G26" s="7" t="n">
        <v>0</v>
      </c>
      <c r="H26" s="7" t="n">
        <v>0</v>
      </c>
    </row>
    <row r="27" spans="1:10">
      <c r="A27" t="s">
        <v>4</v>
      </c>
      <c r="B27" s="4" t="s">
        <v>5</v>
      </c>
      <c r="C27" s="4" t="s">
        <v>7</v>
      </c>
      <c r="D27" s="4" t="s">
        <v>8</v>
      </c>
    </row>
    <row r="28" spans="1:10">
      <c r="A28" t="n">
        <v>1352</v>
      </c>
      <c r="B28" s="6" t="n">
        <v>2</v>
      </c>
      <c r="C28" s="7" t="n">
        <v>11</v>
      </c>
      <c r="D28" s="7" t="s">
        <v>16</v>
      </c>
    </row>
    <row r="29" spans="1:10">
      <c r="A29" t="s">
        <v>4</v>
      </c>
      <c r="B29" s="4" t="s">
        <v>5</v>
      </c>
      <c r="C29" s="4" t="s">
        <v>7</v>
      </c>
      <c r="D29" s="4" t="s">
        <v>11</v>
      </c>
      <c r="E29" s="4" t="s">
        <v>11</v>
      </c>
      <c r="F29" s="4" t="s">
        <v>11</v>
      </c>
      <c r="G29" s="4" t="s">
        <v>11</v>
      </c>
      <c r="H29" s="4" t="s">
        <v>11</v>
      </c>
      <c r="I29" s="4" t="s">
        <v>11</v>
      </c>
      <c r="J29" s="4" t="s">
        <v>17</v>
      </c>
      <c r="K29" s="4" t="s">
        <v>17</v>
      </c>
      <c r="L29" s="4" t="s">
        <v>17</v>
      </c>
      <c r="M29" s="4" t="s">
        <v>8</v>
      </c>
    </row>
    <row r="30" spans="1:10">
      <c r="A30" t="n">
        <v>1366</v>
      </c>
      <c r="B30" s="16" t="n">
        <v>124</v>
      </c>
      <c r="C30" s="7" t="n">
        <v>255</v>
      </c>
      <c r="D30" s="7" t="n">
        <v>0</v>
      </c>
      <c r="E30" s="7" t="n">
        <v>0</v>
      </c>
      <c r="F30" s="7" t="n">
        <v>0</v>
      </c>
      <c r="G30" s="7" t="n">
        <v>0</v>
      </c>
      <c r="H30" s="7" t="n">
        <v>0</v>
      </c>
      <c r="I30" s="7" t="n">
        <v>65535</v>
      </c>
      <c r="J30" s="7" t="n">
        <v>0</v>
      </c>
      <c r="K30" s="7" t="n">
        <v>0</v>
      </c>
      <c r="L30" s="7" t="n">
        <v>0</v>
      </c>
      <c r="M30" s="7" t="s">
        <v>18</v>
      </c>
    </row>
    <row r="31" spans="1:10">
      <c r="A31" t="s">
        <v>4</v>
      </c>
      <c r="B31" s="4" t="s">
        <v>5</v>
      </c>
    </row>
    <row r="32" spans="1:10">
      <c r="A32" t="n">
        <v>1393</v>
      </c>
      <c r="B32" s="5" t="n">
        <v>1</v>
      </c>
    </row>
    <row r="33" spans="1:13" s="3" customFormat="1" customHeight="0">
      <c r="A33" s="3" t="s">
        <v>2</v>
      </c>
      <c r="B33" s="3" t="s">
        <v>19</v>
      </c>
    </row>
    <row r="34" spans="1:13">
      <c r="A34" t="s">
        <v>4</v>
      </c>
      <c r="B34" s="4" t="s">
        <v>5</v>
      </c>
      <c r="C34" s="4" t="s">
        <v>7</v>
      </c>
      <c r="D34" s="4" t="s">
        <v>8</v>
      </c>
      <c r="E34" s="4" t="s">
        <v>11</v>
      </c>
    </row>
    <row r="35" spans="1:13">
      <c r="A35" t="n">
        <v>1396</v>
      </c>
      <c r="B35" s="17" t="n">
        <v>94</v>
      </c>
      <c r="C35" s="7" t="n">
        <v>1</v>
      </c>
      <c r="D35" s="7" t="s">
        <v>20</v>
      </c>
      <c r="E35" s="7" t="n">
        <v>1</v>
      </c>
    </row>
    <row r="36" spans="1:13">
      <c r="A36" t="s">
        <v>4</v>
      </c>
      <c r="B36" s="4" t="s">
        <v>5</v>
      </c>
      <c r="C36" s="4" t="s">
        <v>7</v>
      </c>
      <c r="D36" s="4" t="s">
        <v>8</v>
      </c>
      <c r="E36" s="4" t="s">
        <v>11</v>
      </c>
    </row>
    <row r="37" spans="1:13">
      <c r="A37" t="n">
        <v>1407</v>
      </c>
      <c r="B37" s="17" t="n">
        <v>94</v>
      </c>
      <c r="C37" s="7" t="n">
        <v>1</v>
      </c>
      <c r="D37" s="7" t="s">
        <v>20</v>
      </c>
      <c r="E37" s="7" t="n">
        <v>2</v>
      </c>
    </row>
    <row r="38" spans="1:13">
      <c r="A38" t="s">
        <v>4</v>
      </c>
      <c r="B38" s="4" t="s">
        <v>5</v>
      </c>
      <c r="C38" s="4" t="s">
        <v>7</v>
      </c>
      <c r="D38" s="4" t="s">
        <v>8</v>
      </c>
      <c r="E38" s="4" t="s">
        <v>11</v>
      </c>
    </row>
    <row r="39" spans="1:13">
      <c r="A39" t="n">
        <v>1418</v>
      </c>
      <c r="B39" s="17" t="n">
        <v>94</v>
      </c>
      <c r="C39" s="7" t="n">
        <v>0</v>
      </c>
      <c r="D39" s="7" t="s">
        <v>20</v>
      </c>
      <c r="E39" s="7" t="n">
        <v>4</v>
      </c>
    </row>
    <row r="40" spans="1:13">
      <c r="A40" t="s">
        <v>4</v>
      </c>
      <c r="B40" s="4" t="s">
        <v>5</v>
      </c>
      <c r="C40" s="4" t="s">
        <v>7</v>
      </c>
      <c r="D40" s="4" t="s">
        <v>8</v>
      </c>
      <c r="E40" s="4" t="s">
        <v>11</v>
      </c>
    </row>
    <row r="41" spans="1:13">
      <c r="A41" t="n">
        <v>1429</v>
      </c>
      <c r="B41" s="17" t="n">
        <v>94</v>
      </c>
      <c r="C41" s="7" t="n">
        <v>1</v>
      </c>
      <c r="D41" s="7" t="s">
        <v>21</v>
      </c>
      <c r="E41" s="7" t="n">
        <v>1</v>
      </c>
    </row>
    <row r="42" spans="1:13">
      <c r="A42" t="s">
        <v>4</v>
      </c>
      <c r="B42" s="4" t="s">
        <v>5</v>
      </c>
      <c r="C42" s="4" t="s">
        <v>7</v>
      </c>
      <c r="D42" s="4" t="s">
        <v>8</v>
      </c>
      <c r="E42" s="4" t="s">
        <v>11</v>
      </c>
    </row>
    <row r="43" spans="1:13">
      <c r="A43" t="n">
        <v>1440</v>
      </c>
      <c r="B43" s="17" t="n">
        <v>94</v>
      </c>
      <c r="C43" s="7" t="n">
        <v>1</v>
      </c>
      <c r="D43" s="7" t="s">
        <v>21</v>
      </c>
      <c r="E43" s="7" t="n">
        <v>2</v>
      </c>
    </row>
    <row r="44" spans="1:13">
      <c r="A44" t="s">
        <v>4</v>
      </c>
      <c r="B44" s="4" t="s">
        <v>5</v>
      </c>
      <c r="C44" s="4" t="s">
        <v>7</v>
      </c>
      <c r="D44" s="4" t="s">
        <v>8</v>
      </c>
      <c r="E44" s="4" t="s">
        <v>11</v>
      </c>
    </row>
    <row r="45" spans="1:13">
      <c r="A45" t="n">
        <v>1451</v>
      </c>
      <c r="B45" s="17" t="n">
        <v>94</v>
      </c>
      <c r="C45" s="7" t="n">
        <v>0</v>
      </c>
      <c r="D45" s="7" t="s">
        <v>21</v>
      </c>
      <c r="E45" s="7" t="n">
        <v>4</v>
      </c>
    </row>
    <row r="46" spans="1:13">
      <c r="A46" t="s">
        <v>4</v>
      </c>
      <c r="B46" s="4" t="s">
        <v>5</v>
      </c>
      <c r="C46" s="4" t="s">
        <v>7</v>
      </c>
      <c r="D46" s="4" t="s">
        <v>8</v>
      </c>
      <c r="E46" s="4" t="s">
        <v>11</v>
      </c>
    </row>
    <row r="47" spans="1:13">
      <c r="A47" t="n">
        <v>1462</v>
      </c>
      <c r="B47" s="17" t="n">
        <v>94</v>
      </c>
      <c r="C47" s="7" t="n">
        <v>1</v>
      </c>
      <c r="D47" s="7" t="s">
        <v>22</v>
      </c>
      <c r="E47" s="7" t="n">
        <v>1</v>
      </c>
    </row>
    <row r="48" spans="1:13">
      <c r="A48" t="s">
        <v>4</v>
      </c>
      <c r="B48" s="4" t="s">
        <v>5</v>
      </c>
      <c r="C48" s="4" t="s">
        <v>7</v>
      </c>
      <c r="D48" s="4" t="s">
        <v>8</v>
      </c>
      <c r="E48" s="4" t="s">
        <v>11</v>
      </c>
    </row>
    <row r="49" spans="1:5">
      <c r="A49" t="n">
        <v>1475</v>
      </c>
      <c r="B49" s="17" t="n">
        <v>94</v>
      </c>
      <c r="C49" s="7" t="n">
        <v>1</v>
      </c>
      <c r="D49" s="7" t="s">
        <v>22</v>
      </c>
      <c r="E49" s="7" t="n">
        <v>2</v>
      </c>
    </row>
    <row r="50" spans="1:5">
      <c r="A50" t="s">
        <v>4</v>
      </c>
      <c r="B50" s="4" t="s">
        <v>5</v>
      </c>
      <c r="C50" s="4" t="s">
        <v>7</v>
      </c>
      <c r="D50" s="4" t="s">
        <v>8</v>
      </c>
      <c r="E50" s="4" t="s">
        <v>11</v>
      </c>
    </row>
    <row r="51" spans="1:5">
      <c r="A51" t="n">
        <v>1488</v>
      </c>
      <c r="B51" s="17" t="n">
        <v>94</v>
      </c>
      <c r="C51" s="7" t="n">
        <v>0</v>
      </c>
      <c r="D51" s="7" t="s">
        <v>22</v>
      </c>
      <c r="E51" s="7" t="n">
        <v>4</v>
      </c>
    </row>
    <row r="52" spans="1:5">
      <c r="A52" t="s">
        <v>4</v>
      </c>
      <c r="B52" s="4" t="s">
        <v>5</v>
      </c>
      <c r="C52" s="4" t="s">
        <v>7</v>
      </c>
      <c r="D52" s="4" t="s">
        <v>8</v>
      </c>
      <c r="E52" s="4" t="s">
        <v>11</v>
      </c>
    </row>
    <row r="53" spans="1:5">
      <c r="A53" t="n">
        <v>1501</v>
      </c>
      <c r="B53" s="17" t="n">
        <v>94</v>
      </c>
      <c r="C53" s="7" t="n">
        <v>1</v>
      </c>
      <c r="D53" s="7" t="s">
        <v>23</v>
      </c>
      <c r="E53" s="7" t="n">
        <v>1</v>
      </c>
    </row>
    <row r="54" spans="1:5">
      <c r="A54" t="s">
        <v>4</v>
      </c>
      <c r="B54" s="4" t="s">
        <v>5</v>
      </c>
      <c r="C54" s="4" t="s">
        <v>7</v>
      </c>
      <c r="D54" s="4" t="s">
        <v>8</v>
      </c>
      <c r="E54" s="4" t="s">
        <v>11</v>
      </c>
    </row>
    <row r="55" spans="1:5">
      <c r="A55" t="n">
        <v>1515</v>
      </c>
      <c r="B55" s="17" t="n">
        <v>94</v>
      </c>
      <c r="C55" s="7" t="n">
        <v>1</v>
      </c>
      <c r="D55" s="7" t="s">
        <v>23</v>
      </c>
      <c r="E55" s="7" t="n">
        <v>2</v>
      </c>
    </row>
    <row r="56" spans="1:5">
      <c r="A56" t="s">
        <v>4</v>
      </c>
      <c r="B56" s="4" t="s">
        <v>5</v>
      </c>
      <c r="C56" s="4" t="s">
        <v>7</v>
      </c>
      <c r="D56" s="4" t="s">
        <v>8</v>
      </c>
      <c r="E56" s="4" t="s">
        <v>11</v>
      </c>
    </row>
    <row r="57" spans="1:5">
      <c r="A57" t="n">
        <v>1529</v>
      </c>
      <c r="B57" s="17" t="n">
        <v>94</v>
      </c>
      <c r="C57" s="7" t="n">
        <v>0</v>
      </c>
      <c r="D57" s="7" t="s">
        <v>23</v>
      </c>
      <c r="E57" s="7" t="n">
        <v>4</v>
      </c>
    </row>
    <row r="58" spans="1:5">
      <c r="A58" t="s">
        <v>4</v>
      </c>
      <c r="B58" s="4" t="s">
        <v>5</v>
      </c>
      <c r="C58" s="4" t="s">
        <v>7</v>
      </c>
      <c r="D58" s="4" t="s">
        <v>8</v>
      </c>
      <c r="E58" s="4" t="s">
        <v>11</v>
      </c>
    </row>
    <row r="59" spans="1:5">
      <c r="A59" t="n">
        <v>1543</v>
      </c>
      <c r="B59" s="17" t="n">
        <v>94</v>
      </c>
      <c r="C59" s="7" t="n">
        <v>1</v>
      </c>
      <c r="D59" s="7" t="s">
        <v>24</v>
      </c>
      <c r="E59" s="7" t="n">
        <v>1</v>
      </c>
    </row>
    <row r="60" spans="1:5">
      <c r="A60" t="s">
        <v>4</v>
      </c>
      <c r="B60" s="4" t="s">
        <v>5</v>
      </c>
      <c r="C60" s="4" t="s">
        <v>7</v>
      </c>
      <c r="D60" s="4" t="s">
        <v>8</v>
      </c>
      <c r="E60" s="4" t="s">
        <v>11</v>
      </c>
    </row>
    <row r="61" spans="1:5">
      <c r="A61" t="n">
        <v>1552</v>
      </c>
      <c r="B61" s="17" t="n">
        <v>94</v>
      </c>
      <c r="C61" s="7" t="n">
        <v>1</v>
      </c>
      <c r="D61" s="7" t="s">
        <v>24</v>
      </c>
      <c r="E61" s="7" t="n">
        <v>2</v>
      </c>
    </row>
    <row r="62" spans="1:5">
      <c r="A62" t="s">
        <v>4</v>
      </c>
      <c r="B62" s="4" t="s">
        <v>5</v>
      </c>
      <c r="C62" s="4" t="s">
        <v>7</v>
      </c>
      <c r="D62" s="4" t="s">
        <v>8</v>
      </c>
      <c r="E62" s="4" t="s">
        <v>11</v>
      </c>
    </row>
    <row r="63" spans="1:5">
      <c r="A63" t="n">
        <v>1561</v>
      </c>
      <c r="B63" s="17" t="n">
        <v>94</v>
      </c>
      <c r="C63" s="7" t="n">
        <v>0</v>
      </c>
      <c r="D63" s="7" t="s">
        <v>24</v>
      </c>
      <c r="E63" s="7" t="n">
        <v>4</v>
      </c>
    </row>
    <row r="64" spans="1:5">
      <c r="A64" t="s">
        <v>4</v>
      </c>
      <c r="B64" s="4" t="s">
        <v>5</v>
      </c>
      <c r="C64" s="4" t="s">
        <v>7</v>
      </c>
      <c r="D64" s="4" t="s">
        <v>8</v>
      </c>
      <c r="E64" s="4" t="s">
        <v>11</v>
      </c>
    </row>
    <row r="65" spans="1:5">
      <c r="A65" t="n">
        <v>1570</v>
      </c>
      <c r="B65" s="17" t="n">
        <v>94</v>
      </c>
      <c r="C65" s="7" t="n">
        <v>1</v>
      </c>
      <c r="D65" s="7" t="s">
        <v>25</v>
      </c>
      <c r="E65" s="7" t="n">
        <v>1</v>
      </c>
    </row>
    <row r="66" spans="1:5">
      <c r="A66" t="s">
        <v>4</v>
      </c>
      <c r="B66" s="4" t="s">
        <v>5</v>
      </c>
      <c r="C66" s="4" t="s">
        <v>7</v>
      </c>
      <c r="D66" s="4" t="s">
        <v>8</v>
      </c>
      <c r="E66" s="4" t="s">
        <v>11</v>
      </c>
    </row>
    <row r="67" spans="1:5">
      <c r="A67" t="n">
        <v>1585</v>
      </c>
      <c r="B67" s="17" t="n">
        <v>94</v>
      </c>
      <c r="C67" s="7" t="n">
        <v>1</v>
      </c>
      <c r="D67" s="7" t="s">
        <v>25</v>
      </c>
      <c r="E67" s="7" t="n">
        <v>2</v>
      </c>
    </row>
    <row r="68" spans="1:5">
      <c r="A68" t="s">
        <v>4</v>
      </c>
      <c r="B68" s="4" t="s">
        <v>5</v>
      </c>
      <c r="C68" s="4" t="s">
        <v>7</v>
      </c>
      <c r="D68" s="4" t="s">
        <v>8</v>
      </c>
      <c r="E68" s="4" t="s">
        <v>11</v>
      </c>
    </row>
    <row r="69" spans="1:5">
      <c r="A69" t="n">
        <v>1600</v>
      </c>
      <c r="B69" s="17" t="n">
        <v>94</v>
      </c>
      <c r="C69" s="7" t="n">
        <v>0</v>
      </c>
      <c r="D69" s="7" t="s">
        <v>25</v>
      </c>
      <c r="E69" s="7" t="n">
        <v>4</v>
      </c>
    </row>
    <row r="70" spans="1:5">
      <c r="A70" t="s">
        <v>4</v>
      </c>
      <c r="B70" s="4" t="s">
        <v>5</v>
      </c>
      <c r="C70" s="4" t="s">
        <v>7</v>
      </c>
      <c r="D70" s="4" t="s">
        <v>8</v>
      </c>
      <c r="E70" s="4" t="s">
        <v>11</v>
      </c>
    </row>
    <row r="71" spans="1:5">
      <c r="A71" t="n">
        <v>1615</v>
      </c>
      <c r="B71" s="18" t="n">
        <v>91</v>
      </c>
      <c r="C71" s="7" t="n">
        <v>1</v>
      </c>
      <c r="D71" s="7" t="s">
        <v>26</v>
      </c>
      <c r="E71" s="7" t="n">
        <v>1</v>
      </c>
    </row>
    <row r="72" spans="1:5">
      <c r="A72" t="s">
        <v>4</v>
      </c>
      <c r="B72" s="4" t="s">
        <v>5</v>
      </c>
      <c r="C72" s="4" t="s">
        <v>7</v>
      </c>
      <c r="D72" s="4" t="s">
        <v>8</v>
      </c>
      <c r="E72" s="4" t="s">
        <v>11</v>
      </c>
    </row>
    <row r="73" spans="1:5">
      <c r="A73" t="n">
        <v>1628</v>
      </c>
      <c r="B73" s="17" t="n">
        <v>94</v>
      </c>
      <c r="C73" s="7" t="n">
        <v>0</v>
      </c>
      <c r="D73" s="7" t="s">
        <v>27</v>
      </c>
      <c r="E73" s="7" t="n">
        <v>16</v>
      </c>
    </row>
    <row r="74" spans="1:5">
      <c r="A74" t="s">
        <v>4</v>
      </c>
      <c r="B74" s="4" t="s">
        <v>5</v>
      </c>
      <c r="C74" s="4" t="s">
        <v>7</v>
      </c>
      <c r="D74" s="4" t="s">
        <v>8</v>
      </c>
      <c r="E74" s="4" t="s">
        <v>11</v>
      </c>
    </row>
    <row r="75" spans="1:5">
      <c r="A75" t="n">
        <v>1639</v>
      </c>
      <c r="B75" s="17" t="n">
        <v>94</v>
      </c>
      <c r="C75" s="7" t="n">
        <v>0</v>
      </c>
      <c r="D75" s="7" t="s">
        <v>27</v>
      </c>
      <c r="E75" s="7" t="n">
        <v>512</v>
      </c>
    </row>
    <row r="76" spans="1:5">
      <c r="A76" t="s">
        <v>4</v>
      </c>
      <c r="B76" s="4" t="s">
        <v>5</v>
      </c>
      <c r="C76" s="4" t="s">
        <v>7</v>
      </c>
      <c r="D76" s="4" t="s">
        <v>11</v>
      </c>
      <c r="E76" s="4" t="s">
        <v>7</v>
      </c>
      <c r="F76" s="4" t="s">
        <v>13</v>
      </c>
    </row>
    <row r="77" spans="1:5">
      <c r="A77" t="n">
        <v>1650</v>
      </c>
      <c r="B77" s="9" t="n">
        <v>5</v>
      </c>
      <c r="C77" s="7" t="n">
        <v>30</v>
      </c>
      <c r="D77" s="7" t="n">
        <v>6400</v>
      </c>
      <c r="E77" s="7" t="n">
        <v>1</v>
      </c>
      <c r="F77" s="11" t="n">
        <f t="normal" ca="1">A95</f>
        <v>0</v>
      </c>
    </row>
    <row r="78" spans="1:5">
      <c r="A78" t="s">
        <v>4</v>
      </c>
      <c r="B78" s="4" t="s">
        <v>5</v>
      </c>
      <c r="C78" s="4" t="s">
        <v>7</v>
      </c>
      <c r="D78" s="4" t="s">
        <v>11</v>
      </c>
      <c r="E78" s="4" t="s">
        <v>7</v>
      </c>
      <c r="F78" s="4" t="s">
        <v>11</v>
      </c>
      <c r="G78" s="4" t="s">
        <v>7</v>
      </c>
      <c r="H78" s="4" t="s">
        <v>7</v>
      </c>
      <c r="I78" s="4" t="s">
        <v>7</v>
      </c>
      <c r="J78" s="4" t="s">
        <v>11</v>
      </c>
      <c r="K78" s="4" t="s">
        <v>7</v>
      </c>
      <c r="L78" s="4" t="s">
        <v>7</v>
      </c>
      <c r="M78" s="4" t="s">
        <v>7</v>
      </c>
      <c r="N78" s="4" t="s">
        <v>13</v>
      </c>
    </row>
    <row r="79" spans="1:5">
      <c r="A79" t="n">
        <v>1659</v>
      </c>
      <c r="B79" s="9" t="n">
        <v>5</v>
      </c>
      <c r="C79" s="7" t="n">
        <v>30</v>
      </c>
      <c r="D79" s="7" t="n">
        <v>9728</v>
      </c>
      <c r="E79" s="7" t="n">
        <v>30</v>
      </c>
      <c r="F79" s="7" t="n">
        <v>10111</v>
      </c>
      <c r="G79" s="7" t="n">
        <v>8</v>
      </c>
      <c r="H79" s="7" t="n">
        <v>9</v>
      </c>
      <c r="I79" s="7" t="n">
        <v>30</v>
      </c>
      <c r="J79" s="7" t="n">
        <v>9730</v>
      </c>
      <c r="K79" s="7" t="n">
        <v>8</v>
      </c>
      <c r="L79" s="7" t="n">
        <v>9</v>
      </c>
      <c r="M79" s="7" t="n">
        <v>1</v>
      </c>
      <c r="N79" s="11" t="n">
        <f t="normal" ca="1">A95</f>
        <v>0</v>
      </c>
    </row>
    <row r="80" spans="1:5">
      <c r="A80" t="s">
        <v>4</v>
      </c>
      <c r="B80" s="4" t="s">
        <v>5</v>
      </c>
      <c r="C80" s="4" t="s">
        <v>7</v>
      </c>
      <c r="D80" s="4" t="s">
        <v>8</v>
      </c>
      <c r="E80" s="4" t="s">
        <v>11</v>
      </c>
    </row>
    <row r="81" spans="1:14">
      <c r="A81" t="n">
        <v>1678</v>
      </c>
      <c r="B81" s="18" t="n">
        <v>91</v>
      </c>
      <c r="C81" s="7" t="n">
        <v>0</v>
      </c>
      <c r="D81" s="7" t="s">
        <v>26</v>
      </c>
      <c r="E81" s="7" t="n">
        <v>1</v>
      </c>
    </row>
    <row r="82" spans="1:14">
      <c r="A82" t="s">
        <v>4</v>
      </c>
      <c r="B82" s="4" t="s">
        <v>5</v>
      </c>
      <c r="C82" s="4" t="s">
        <v>7</v>
      </c>
      <c r="D82" s="4" t="s">
        <v>8</v>
      </c>
      <c r="E82" s="4" t="s">
        <v>11</v>
      </c>
    </row>
    <row r="83" spans="1:14">
      <c r="A83" t="n">
        <v>1691</v>
      </c>
      <c r="B83" s="17" t="n">
        <v>94</v>
      </c>
      <c r="C83" s="7" t="n">
        <v>1</v>
      </c>
      <c r="D83" s="7" t="s">
        <v>27</v>
      </c>
      <c r="E83" s="7" t="n">
        <v>16</v>
      </c>
    </row>
    <row r="84" spans="1:14">
      <c r="A84" t="s">
        <v>4</v>
      </c>
      <c r="B84" s="4" t="s">
        <v>5</v>
      </c>
      <c r="C84" s="4" t="s">
        <v>7</v>
      </c>
      <c r="D84" s="4" t="s">
        <v>8</v>
      </c>
      <c r="E84" s="4" t="s">
        <v>11</v>
      </c>
    </row>
    <row r="85" spans="1:14">
      <c r="A85" t="n">
        <v>1702</v>
      </c>
      <c r="B85" s="17" t="n">
        <v>94</v>
      </c>
      <c r="C85" s="7" t="n">
        <v>1</v>
      </c>
      <c r="D85" s="7" t="s">
        <v>27</v>
      </c>
      <c r="E85" s="7" t="n">
        <v>512</v>
      </c>
    </row>
    <row r="86" spans="1:14">
      <c r="A86" t="s">
        <v>4</v>
      </c>
      <c r="B86" s="4" t="s">
        <v>5</v>
      </c>
      <c r="C86" s="4" t="s">
        <v>7</v>
      </c>
      <c r="D86" s="4" t="s">
        <v>8</v>
      </c>
      <c r="E86" s="4" t="s">
        <v>11</v>
      </c>
    </row>
    <row r="87" spans="1:14">
      <c r="A87" t="n">
        <v>1713</v>
      </c>
      <c r="B87" s="17" t="n">
        <v>94</v>
      </c>
      <c r="C87" s="7" t="n">
        <v>0</v>
      </c>
      <c r="D87" s="7" t="s">
        <v>25</v>
      </c>
      <c r="E87" s="7" t="n">
        <v>1</v>
      </c>
    </row>
    <row r="88" spans="1:14">
      <c r="A88" t="s">
        <v>4</v>
      </c>
      <c r="B88" s="4" t="s">
        <v>5</v>
      </c>
      <c r="C88" s="4" t="s">
        <v>7</v>
      </c>
      <c r="D88" s="4" t="s">
        <v>8</v>
      </c>
      <c r="E88" s="4" t="s">
        <v>11</v>
      </c>
    </row>
    <row r="89" spans="1:14">
      <c r="A89" t="n">
        <v>1728</v>
      </c>
      <c r="B89" s="17" t="n">
        <v>94</v>
      </c>
      <c r="C89" s="7" t="n">
        <v>0</v>
      </c>
      <c r="D89" s="7" t="s">
        <v>25</v>
      </c>
      <c r="E89" s="7" t="n">
        <v>2</v>
      </c>
    </row>
    <row r="90" spans="1:14">
      <c r="A90" t="s">
        <v>4</v>
      </c>
      <c r="B90" s="4" t="s">
        <v>5</v>
      </c>
      <c r="C90" s="4" t="s">
        <v>7</v>
      </c>
      <c r="D90" s="4" t="s">
        <v>8</v>
      </c>
      <c r="E90" s="4" t="s">
        <v>11</v>
      </c>
    </row>
    <row r="91" spans="1:14">
      <c r="A91" t="n">
        <v>1743</v>
      </c>
      <c r="B91" s="17" t="n">
        <v>94</v>
      </c>
      <c r="C91" s="7" t="n">
        <v>1</v>
      </c>
      <c r="D91" s="7" t="s">
        <v>25</v>
      </c>
      <c r="E91" s="7" t="n">
        <v>4</v>
      </c>
    </row>
    <row r="92" spans="1:14">
      <c r="A92" t="s">
        <v>4</v>
      </c>
      <c r="B92" s="4" t="s">
        <v>5</v>
      </c>
      <c r="C92" s="4" t="s">
        <v>7</v>
      </c>
      <c r="D92" s="4" t="s">
        <v>8</v>
      </c>
    </row>
    <row r="93" spans="1:14">
      <c r="A93" t="n">
        <v>1758</v>
      </c>
      <c r="B93" s="17" t="n">
        <v>94</v>
      </c>
      <c r="C93" s="7" t="n">
        <v>5</v>
      </c>
      <c r="D93" s="7" t="s">
        <v>25</v>
      </c>
    </row>
    <row r="94" spans="1:14">
      <c r="A94" t="s">
        <v>4</v>
      </c>
      <c r="B94" s="4" t="s">
        <v>5</v>
      </c>
      <c r="C94" s="4" t="s">
        <v>7</v>
      </c>
      <c r="D94" s="4" t="s">
        <v>8</v>
      </c>
      <c r="E94" s="4" t="s">
        <v>11</v>
      </c>
    </row>
    <row r="95" spans="1:14">
      <c r="A95" t="n">
        <v>1771</v>
      </c>
      <c r="B95" s="18" t="n">
        <v>91</v>
      </c>
      <c r="C95" s="7" t="n">
        <v>1</v>
      </c>
      <c r="D95" s="7" t="s">
        <v>28</v>
      </c>
      <c r="E95" s="7" t="n">
        <v>1</v>
      </c>
    </row>
    <row r="96" spans="1:14">
      <c r="A96" t="s">
        <v>4</v>
      </c>
      <c r="B96" s="4" t="s">
        <v>5</v>
      </c>
      <c r="C96" s="4" t="s">
        <v>7</v>
      </c>
      <c r="D96" s="4" t="s">
        <v>11</v>
      </c>
      <c r="E96" s="4" t="s">
        <v>7</v>
      </c>
      <c r="F96" s="4" t="s">
        <v>13</v>
      </c>
    </row>
    <row r="97" spans="1:6">
      <c r="A97" t="n">
        <v>1790</v>
      </c>
      <c r="B97" s="9" t="n">
        <v>5</v>
      </c>
      <c r="C97" s="7" t="n">
        <v>30</v>
      </c>
      <c r="D97" s="7" t="n">
        <v>9728</v>
      </c>
      <c r="E97" s="7" t="n">
        <v>1</v>
      </c>
      <c r="F97" s="11" t="n">
        <f t="normal" ca="1">A101</f>
        <v>0</v>
      </c>
    </row>
    <row r="98" spans="1:6">
      <c r="A98" t="s">
        <v>4</v>
      </c>
      <c r="B98" s="4" t="s">
        <v>5</v>
      </c>
      <c r="C98" s="4" t="s">
        <v>7</v>
      </c>
      <c r="D98" s="4" t="s">
        <v>8</v>
      </c>
      <c r="E98" s="4" t="s">
        <v>11</v>
      </c>
    </row>
    <row r="99" spans="1:6">
      <c r="A99" t="n">
        <v>1799</v>
      </c>
      <c r="B99" s="18" t="n">
        <v>91</v>
      </c>
      <c r="C99" s="7" t="n">
        <v>0</v>
      </c>
      <c r="D99" s="7" t="s">
        <v>28</v>
      </c>
      <c r="E99" s="7" t="n">
        <v>1</v>
      </c>
    </row>
    <row r="100" spans="1:6">
      <c r="A100" t="s">
        <v>4</v>
      </c>
      <c r="B100" s="4" t="s">
        <v>5</v>
      </c>
      <c r="C100" s="4" t="s">
        <v>7</v>
      </c>
      <c r="D100" s="4" t="s">
        <v>8</v>
      </c>
      <c r="E100" s="4" t="s">
        <v>11</v>
      </c>
    </row>
    <row r="101" spans="1:6">
      <c r="A101" t="n">
        <v>1818</v>
      </c>
      <c r="B101" s="18" t="n">
        <v>91</v>
      </c>
      <c r="C101" s="7" t="n">
        <v>0</v>
      </c>
      <c r="D101" s="7" t="s">
        <v>29</v>
      </c>
      <c r="E101" s="7" t="n">
        <v>1</v>
      </c>
    </row>
    <row r="102" spans="1:6">
      <c r="A102" t="s">
        <v>4</v>
      </c>
      <c r="B102" s="4" t="s">
        <v>5</v>
      </c>
      <c r="C102" s="4" t="s">
        <v>7</v>
      </c>
      <c r="D102" s="4" t="s">
        <v>8</v>
      </c>
      <c r="E102" s="4" t="s">
        <v>11</v>
      </c>
    </row>
    <row r="103" spans="1:6">
      <c r="A103" t="n">
        <v>1832</v>
      </c>
      <c r="B103" s="17" t="n">
        <v>94</v>
      </c>
      <c r="C103" s="7" t="n">
        <v>1</v>
      </c>
      <c r="D103" s="7" t="s">
        <v>30</v>
      </c>
      <c r="E103" s="7" t="n">
        <v>16</v>
      </c>
    </row>
    <row r="104" spans="1:6">
      <c r="A104" t="s">
        <v>4</v>
      </c>
      <c r="B104" s="4" t="s">
        <v>5</v>
      </c>
      <c r="C104" s="4" t="s">
        <v>7</v>
      </c>
      <c r="D104" s="4" t="s">
        <v>8</v>
      </c>
      <c r="E104" s="4" t="s">
        <v>11</v>
      </c>
    </row>
    <row r="105" spans="1:6">
      <c r="A105" t="n">
        <v>1843</v>
      </c>
      <c r="B105" s="17" t="n">
        <v>94</v>
      </c>
      <c r="C105" s="7" t="n">
        <v>1</v>
      </c>
      <c r="D105" s="7" t="s">
        <v>30</v>
      </c>
      <c r="E105" s="7" t="n">
        <v>512</v>
      </c>
    </row>
    <row r="106" spans="1:6">
      <c r="A106" t="s">
        <v>4</v>
      </c>
      <c r="B106" s="4" t="s">
        <v>5</v>
      </c>
      <c r="C106" s="4" t="s">
        <v>7</v>
      </c>
      <c r="D106" s="4" t="s">
        <v>8</v>
      </c>
      <c r="E106" s="4" t="s">
        <v>11</v>
      </c>
    </row>
    <row r="107" spans="1:6">
      <c r="A107" t="n">
        <v>1854</v>
      </c>
      <c r="B107" s="18" t="n">
        <v>91</v>
      </c>
      <c r="C107" s="7" t="n">
        <v>1</v>
      </c>
      <c r="D107" s="7" t="s">
        <v>31</v>
      </c>
      <c r="E107" s="7" t="n">
        <v>1</v>
      </c>
    </row>
    <row r="108" spans="1:6">
      <c r="A108" t="s">
        <v>4</v>
      </c>
      <c r="B108" s="4" t="s">
        <v>5</v>
      </c>
      <c r="C108" s="4" t="s">
        <v>7</v>
      </c>
      <c r="D108" s="4" t="s">
        <v>8</v>
      </c>
      <c r="E108" s="4" t="s">
        <v>11</v>
      </c>
    </row>
    <row r="109" spans="1:6">
      <c r="A109" t="n">
        <v>1868</v>
      </c>
      <c r="B109" s="17" t="n">
        <v>94</v>
      </c>
      <c r="C109" s="7" t="n">
        <v>0</v>
      </c>
      <c r="D109" s="7" t="s">
        <v>32</v>
      </c>
      <c r="E109" s="7" t="n">
        <v>16</v>
      </c>
    </row>
    <row r="110" spans="1:6">
      <c r="A110" t="s">
        <v>4</v>
      </c>
      <c r="B110" s="4" t="s">
        <v>5</v>
      </c>
      <c r="C110" s="4" t="s">
        <v>7</v>
      </c>
      <c r="D110" s="4" t="s">
        <v>8</v>
      </c>
      <c r="E110" s="4" t="s">
        <v>11</v>
      </c>
    </row>
    <row r="111" spans="1:6">
      <c r="A111" t="n">
        <v>1879</v>
      </c>
      <c r="B111" s="17" t="n">
        <v>94</v>
      </c>
      <c r="C111" s="7" t="n">
        <v>0</v>
      </c>
      <c r="D111" s="7" t="s">
        <v>32</v>
      </c>
      <c r="E111" s="7" t="n">
        <v>512</v>
      </c>
    </row>
    <row r="112" spans="1:6">
      <c r="A112" t="s">
        <v>4</v>
      </c>
      <c r="B112" s="4" t="s">
        <v>5</v>
      </c>
      <c r="C112" s="4" t="s">
        <v>7</v>
      </c>
      <c r="D112" s="4" t="s">
        <v>8</v>
      </c>
      <c r="E112" s="4" t="s">
        <v>11</v>
      </c>
    </row>
    <row r="113" spans="1:6">
      <c r="A113" t="n">
        <v>1890</v>
      </c>
      <c r="B113" s="18" t="n">
        <v>91</v>
      </c>
      <c r="C113" s="7" t="n">
        <v>1</v>
      </c>
      <c r="D113" s="7" t="s">
        <v>33</v>
      </c>
      <c r="E113" s="7" t="n">
        <v>1</v>
      </c>
    </row>
    <row r="114" spans="1:6">
      <c r="A114" t="s">
        <v>4</v>
      </c>
      <c r="B114" s="4" t="s">
        <v>5</v>
      </c>
      <c r="C114" s="4" t="s">
        <v>7</v>
      </c>
      <c r="D114" s="4" t="s">
        <v>8</v>
      </c>
      <c r="E114" s="4" t="s">
        <v>11</v>
      </c>
    </row>
    <row r="115" spans="1:6">
      <c r="A115" t="n">
        <v>1904</v>
      </c>
      <c r="B115" s="17" t="n">
        <v>94</v>
      </c>
      <c r="C115" s="7" t="n">
        <v>0</v>
      </c>
      <c r="D115" s="7" t="s">
        <v>34</v>
      </c>
      <c r="E115" s="7" t="n">
        <v>16</v>
      </c>
    </row>
    <row r="116" spans="1:6">
      <c r="A116" t="s">
        <v>4</v>
      </c>
      <c r="B116" s="4" t="s">
        <v>5</v>
      </c>
      <c r="C116" s="4" t="s">
        <v>7</v>
      </c>
      <c r="D116" s="4" t="s">
        <v>8</v>
      </c>
      <c r="E116" s="4" t="s">
        <v>11</v>
      </c>
    </row>
    <row r="117" spans="1:6">
      <c r="A117" t="n">
        <v>1915</v>
      </c>
      <c r="B117" s="17" t="n">
        <v>94</v>
      </c>
      <c r="C117" s="7" t="n">
        <v>0</v>
      </c>
      <c r="D117" s="7" t="s">
        <v>34</v>
      </c>
      <c r="E117" s="7" t="n">
        <v>512</v>
      </c>
    </row>
    <row r="118" spans="1:6">
      <c r="A118" t="s">
        <v>4</v>
      </c>
      <c r="B118" s="4" t="s">
        <v>5</v>
      </c>
      <c r="C118" s="4" t="s">
        <v>7</v>
      </c>
      <c r="D118" s="4" t="s">
        <v>8</v>
      </c>
      <c r="E118" s="4" t="s">
        <v>11</v>
      </c>
    </row>
    <row r="119" spans="1:6">
      <c r="A119" t="n">
        <v>1926</v>
      </c>
      <c r="B119" s="18" t="n">
        <v>91</v>
      </c>
      <c r="C119" s="7" t="n">
        <v>1</v>
      </c>
      <c r="D119" s="7" t="s">
        <v>35</v>
      </c>
      <c r="E119" s="7" t="n">
        <v>1</v>
      </c>
    </row>
    <row r="120" spans="1:6">
      <c r="A120" t="s">
        <v>4</v>
      </c>
      <c r="B120" s="4" t="s">
        <v>5</v>
      </c>
      <c r="C120" s="4" t="s">
        <v>7</v>
      </c>
      <c r="D120" s="4" t="s">
        <v>8</v>
      </c>
      <c r="E120" s="4" t="s">
        <v>11</v>
      </c>
    </row>
    <row r="121" spans="1:6">
      <c r="A121" t="n">
        <v>1940</v>
      </c>
      <c r="B121" s="17" t="n">
        <v>94</v>
      </c>
      <c r="C121" s="7" t="n">
        <v>0</v>
      </c>
      <c r="D121" s="7" t="s">
        <v>36</v>
      </c>
      <c r="E121" s="7" t="n">
        <v>16</v>
      </c>
    </row>
    <row r="122" spans="1:6">
      <c r="A122" t="s">
        <v>4</v>
      </c>
      <c r="B122" s="4" t="s">
        <v>5</v>
      </c>
      <c r="C122" s="4" t="s">
        <v>7</v>
      </c>
      <c r="D122" s="4" t="s">
        <v>8</v>
      </c>
      <c r="E122" s="4" t="s">
        <v>11</v>
      </c>
    </row>
    <row r="123" spans="1:6">
      <c r="A123" t="n">
        <v>1951</v>
      </c>
      <c r="B123" s="17" t="n">
        <v>94</v>
      </c>
      <c r="C123" s="7" t="n">
        <v>0</v>
      </c>
      <c r="D123" s="7" t="s">
        <v>36</v>
      </c>
      <c r="E123" s="7" t="n">
        <v>512</v>
      </c>
    </row>
    <row r="124" spans="1:6">
      <c r="A124" t="s">
        <v>4</v>
      </c>
      <c r="B124" s="4" t="s">
        <v>5</v>
      </c>
      <c r="C124" s="4" t="s">
        <v>7</v>
      </c>
      <c r="D124" s="4" t="s">
        <v>11</v>
      </c>
      <c r="E124" s="4" t="s">
        <v>7</v>
      </c>
      <c r="F124" s="4" t="s">
        <v>13</v>
      </c>
    </row>
    <row r="125" spans="1:6">
      <c r="A125" t="n">
        <v>1962</v>
      </c>
      <c r="B125" s="9" t="n">
        <v>5</v>
      </c>
      <c r="C125" s="7" t="n">
        <v>30</v>
      </c>
      <c r="D125" s="7" t="n">
        <v>6400</v>
      </c>
      <c r="E125" s="7" t="n">
        <v>1</v>
      </c>
      <c r="F125" s="11" t="n">
        <f t="normal" ca="1">A147</f>
        <v>0</v>
      </c>
    </row>
    <row r="126" spans="1:6">
      <c r="A126" t="s">
        <v>4</v>
      </c>
      <c r="B126" s="4" t="s">
        <v>5</v>
      </c>
      <c r="C126" s="4" t="s">
        <v>7</v>
      </c>
      <c r="D126" s="4" t="s">
        <v>11</v>
      </c>
      <c r="E126" s="4" t="s">
        <v>7</v>
      </c>
      <c r="F126" s="4" t="s">
        <v>11</v>
      </c>
      <c r="G126" s="4" t="s">
        <v>7</v>
      </c>
      <c r="H126" s="4" t="s">
        <v>7</v>
      </c>
      <c r="I126" s="4" t="s">
        <v>7</v>
      </c>
      <c r="J126" s="4" t="s">
        <v>13</v>
      </c>
    </row>
    <row r="127" spans="1:6">
      <c r="A127" t="n">
        <v>1971</v>
      </c>
      <c r="B127" s="9" t="n">
        <v>5</v>
      </c>
      <c r="C127" s="7" t="n">
        <v>30</v>
      </c>
      <c r="D127" s="7" t="n">
        <v>9730</v>
      </c>
      <c r="E127" s="7" t="n">
        <v>30</v>
      </c>
      <c r="F127" s="7" t="n">
        <v>10496</v>
      </c>
      <c r="G127" s="7" t="n">
        <v>8</v>
      </c>
      <c r="H127" s="7" t="n">
        <v>9</v>
      </c>
      <c r="I127" s="7" t="n">
        <v>1</v>
      </c>
      <c r="J127" s="11" t="n">
        <f t="normal" ca="1">A147</f>
        <v>0</v>
      </c>
    </row>
    <row r="128" spans="1:6">
      <c r="A128" t="s">
        <v>4</v>
      </c>
      <c r="B128" s="4" t="s">
        <v>5</v>
      </c>
      <c r="C128" s="4" t="s">
        <v>7</v>
      </c>
      <c r="D128" s="4" t="s">
        <v>8</v>
      </c>
      <c r="E128" s="4" t="s">
        <v>11</v>
      </c>
    </row>
    <row r="129" spans="1:10">
      <c r="A129" t="n">
        <v>1985</v>
      </c>
      <c r="B129" s="18" t="n">
        <v>91</v>
      </c>
      <c r="C129" s="7" t="n">
        <v>0</v>
      </c>
      <c r="D129" s="7" t="s">
        <v>31</v>
      </c>
      <c r="E129" s="7" t="n">
        <v>1</v>
      </c>
    </row>
    <row r="130" spans="1:10">
      <c r="A130" t="s">
        <v>4</v>
      </c>
      <c r="B130" s="4" t="s">
        <v>5</v>
      </c>
      <c r="C130" s="4" t="s">
        <v>7</v>
      </c>
      <c r="D130" s="4" t="s">
        <v>8</v>
      </c>
      <c r="E130" s="4" t="s">
        <v>11</v>
      </c>
    </row>
    <row r="131" spans="1:10">
      <c r="A131" t="n">
        <v>1999</v>
      </c>
      <c r="B131" s="17" t="n">
        <v>94</v>
      </c>
      <c r="C131" s="7" t="n">
        <v>1</v>
      </c>
      <c r="D131" s="7" t="s">
        <v>32</v>
      </c>
      <c r="E131" s="7" t="n">
        <v>16</v>
      </c>
    </row>
    <row r="132" spans="1:10">
      <c r="A132" t="s">
        <v>4</v>
      </c>
      <c r="B132" s="4" t="s">
        <v>5</v>
      </c>
      <c r="C132" s="4" t="s">
        <v>7</v>
      </c>
      <c r="D132" s="4" t="s">
        <v>8</v>
      </c>
      <c r="E132" s="4" t="s">
        <v>11</v>
      </c>
    </row>
    <row r="133" spans="1:10">
      <c r="A133" t="n">
        <v>2010</v>
      </c>
      <c r="B133" s="17" t="n">
        <v>94</v>
      </c>
      <c r="C133" s="7" t="n">
        <v>1</v>
      </c>
      <c r="D133" s="7" t="s">
        <v>32</v>
      </c>
      <c r="E133" s="7" t="n">
        <v>512</v>
      </c>
    </row>
    <row r="134" spans="1:10">
      <c r="A134" t="s">
        <v>4</v>
      </c>
      <c r="B134" s="4" t="s">
        <v>5</v>
      </c>
      <c r="C134" s="4" t="s">
        <v>7</v>
      </c>
      <c r="D134" s="4" t="s">
        <v>8</v>
      </c>
      <c r="E134" s="4" t="s">
        <v>11</v>
      </c>
    </row>
    <row r="135" spans="1:10">
      <c r="A135" t="n">
        <v>2021</v>
      </c>
      <c r="B135" s="18" t="n">
        <v>91</v>
      </c>
      <c r="C135" s="7" t="n">
        <v>0</v>
      </c>
      <c r="D135" s="7" t="s">
        <v>33</v>
      </c>
      <c r="E135" s="7" t="n">
        <v>1</v>
      </c>
    </row>
    <row r="136" spans="1:10">
      <c r="A136" t="s">
        <v>4</v>
      </c>
      <c r="B136" s="4" t="s">
        <v>5</v>
      </c>
      <c r="C136" s="4" t="s">
        <v>7</v>
      </c>
      <c r="D136" s="4" t="s">
        <v>8</v>
      </c>
      <c r="E136" s="4" t="s">
        <v>11</v>
      </c>
    </row>
    <row r="137" spans="1:10">
      <c r="A137" t="n">
        <v>2035</v>
      </c>
      <c r="B137" s="17" t="n">
        <v>94</v>
      </c>
      <c r="C137" s="7" t="n">
        <v>1</v>
      </c>
      <c r="D137" s="7" t="s">
        <v>34</v>
      </c>
      <c r="E137" s="7" t="n">
        <v>16</v>
      </c>
    </row>
    <row r="138" spans="1:10">
      <c r="A138" t="s">
        <v>4</v>
      </c>
      <c r="B138" s="4" t="s">
        <v>5</v>
      </c>
      <c r="C138" s="4" t="s">
        <v>7</v>
      </c>
      <c r="D138" s="4" t="s">
        <v>8</v>
      </c>
      <c r="E138" s="4" t="s">
        <v>11</v>
      </c>
    </row>
    <row r="139" spans="1:10">
      <c r="A139" t="n">
        <v>2046</v>
      </c>
      <c r="B139" s="17" t="n">
        <v>94</v>
      </c>
      <c r="C139" s="7" t="n">
        <v>1</v>
      </c>
      <c r="D139" s="7" t="s">
        <v>34</v>
      </c>
      <c r="E139" s="7" t="n">
        <v>512</v>
      </c>
    </row>
    <row r="140" spans="1:10">
      <c r="A140" t="s">
        <v>4</v>
      </c>
      <c r="B140" s="4" t="s">
        <v>5</v>
      </c>
      <c r="C140" s="4" t="s">
        <v>7</v>
      </c>
      <c r="D140" s="4" t="s">
        <v>8</v>
      </c>
      <c r="E140" s="4" t="s">
        <v>11</v>
      </c>
    </row>
    <row r="141" spans="1:10">
      <c r="A141" t="n">
        <v>2057</v>
      </c>
      <c r="B141" s="18" t="n">
        <v>91</v>
      </c>
      <c r="C141" s="7" t="n">
        <v>0</v>
      </c>
      <c r="D141" s="7" t="s">
        <v>35</v>
      </c>
      <c r="E141" s="7" t="n">
        <v>1</v>
      </c>
    </row>
    <row r="142" spans="1:10">
      <c r="A142" t="s">
        <v>4</v>
      </c>
      <c r="B142" s="4" t="s">
        <v>5</v>
      </c>
      <c r="C142" s="4" t="s">
        <v>7</v>
      </c>
      <c r="D142" s="4" t="s">
        <v>8</v>
      </c>
      <c r="E142" s="4" t="s">
        <v>11</v>
      </c>
    </row>
    <row r="143" spans="1:10">
      <c r="A143" t="n">
        <v>2071</v>
      </c>
      <c r="B143" s="17" t="n">
        <v>94</v>
      </c>
      <c r="C143" s="7" t="n">
        <v>1</v>
      </c>
      <c r="D143" s="7" t="s">
        <v>36</v>
      </c>
      <c r="E143" s="7" t="n">
        <v>16</v>
      </c>
    </row>
    <row r="144" spans="1:10">
      <c r="A144" t="s">
        <v>4</v>
      </c>
      <c r="B144" s="4" t="s">
        <v>5</v>
      </c>
      <c r="C144" s="4" t="s">
        <v>7</v>
      </c>
      <c r="D144" s="4" t="s">
        <v>8</v>
      </c>
      <c r="E144" s="4" t="s">
        <v>11</v>
      </c>
    </row>
    <row r="145" spans="1:5">
      <c r="A145" t="n">
        <v>2082</v>
      </c>
      <c r="B145" s="17" t="n">
        <v>94</v>
      </c>
      <c r="C145" s="7" t="n">
        <v>1</v>
      </c>
      <c r="D145" s="7" t="s">
        <v>36</v>
      </c>
      <c r="E145" s="7" t="n">
        <v>512</v>
      </c>
    </row>
    <row r="146" spans="1:5">
      <c r="A146" t="s">
        <v>4</v>
      </c>
      <c r="B146" s="4" t="s">
        <v>5</v>
      </c>
      <c r="C146" s="4" t="s">
        <v>7</v>
      </c>
      <c r="D146" s="4" t="s">
        <v>7</v>
      </c>
      <c r="E146" s="4" t="s">
        <v>7</v>
      </c>
      <c r="F146" s="4" t="s">
        <v>17</v>
      </c>
      <c r="G146" s="4" t="s">
        <v>7</v>
      </c>
      <c r="H146" s="4" t="s">
        <v>7</v>
      </c>
      <c r="I146" s="4" t="s">
        <v>13</v>
      </c>
    </row>
    <row r="147" spans="1:5">
      <c r="A147" t="n">
        <v>2093</v>
      </c>
      <c r="B147" s="9" t="n">
        <v>5</v>
      </c>
      <c r="C147" s="7" t="n">
        <v>35</v>
      </c>
      <c r="D147" s="7" t="n">
        <v>3</v>
      </c>
      <c r="E147" s="7" t="n">
        <v>0</v>
      </c>
      <c r="F147" s="7" t="n">
        <v>0</v>
      </c>
      <c r="G147" s="7" t="n">
        <v>2</v>
      </c>
      <c r="H147" s="7" t="n">
        <v>1</v>
      </c>
      <c r="I147" s="11" t="n">
        <f t="normal" ca="1">A151</f>
        <v>0</v>
      </c>
    </row>
    <row r="148" spans="1:5">
      <c r="A148" t="s">
        <v>4</v>
      </c>
      <c r="B148" s="4" t="s">
        <v>5</v>
      </c>
      <c r="C148" s="4" t="s">
        <v>13</v>
      </c>
    </row>
    <row r="149" spans="1:5">
      <c r="A149" t="n">
        <v>2107</v>
      </c>
      <c r="B149" s="19" t="n">
        <v>3</v>
      </c>
      <c r="C149" s="11" t="n">
        <f t="normal" ca="1">A173</f>
        <v>0</v>
      </c>
    </row>
    <row r="150" spans="1:5">
      <c r="A150" t="s">
        <v>4</v>
      </c>
      <c r="B150" s="4" t="s">
        <v>5</v>
      </c>
      <c r="C150" s="4" t="s">
        <v>7</v>
      </c>
      <c r="D150" s="4" t="s">
        <v>7</v>
      </c>
      <c r="E150" s="4" t="s">
        <v>7</v>
      </c>
      <c r="F150" s="4" t="s">
        <v>17</v>
      </c>
      <c r="G150" s="4" t="s">
        <v>7</v>
      </c>
      <c r="H150" s="4" t="s">
        <v>7</v>
      </c>
      <c r="I150" s="4" t="s">
        <v>13</v>
      </c>
    </row>
    <row r="151" spans="1:5">
      <c r="A151" t="n">
        <v>2112</v>
      </c>
      <c r="B151" s="9" t="n">
        <v>5</v>
      </c>
      <c r="C151" s="7" t="n">
        <v>35</v>
      </c>
      <c r="D151" s="7" t="n">
        <v>3</v>
      </c>
      <c r="E151" s="7" t="n">
        <v>0</v>
      </c>
      <c r="F151" s="7" t="n">
        <v>1</v>
      </c>
      <c r="G151" s="7" t="n">
        <v>2</v>
      </c>
      <c r="H151" s="7" t="n">
        <v>1</v>
      </c>
      <c r="I151" s="11" t="n">
        <f t="normal" ca="1">A155</f>
        <v>0</v>
      </c>
    </row>
    <row r="152" spans="1:5">
      <c r="A152" t="s">
        <v>4</v>
      </c>
      <c r="B152" s="4" t="s">
        <v>5</v>
      </c>
      <c r="C152" s="4" t="s">
        <v>13</v>
      </c>
    </row>
    <row r="153" spans="1:5">
      <c r="A153" t="n">
        <v>2126</v>
      </c>
      <c r="B153" s="19" t="n">
        <v>3</v>
      </c>
      <c r="C153" s="11" t="n">
        <f t="normal" ca="1">A173</f>
        <v>0</v>
      </c>
    </row>
    <row r="154" spans="1:5">
      <c r="A154" t="s">
        <v>4</v>
      </c>
      <c r="B154" s="4" t="s">
        <v>5</v>
      </c>
      <c r="C154" s="4" t="s">
        <v>7</v>
      </c>
      <c r="D154" s="4" t="s">
        <v>7</v>
      </c>
      <c r="E154" s="4" t="s">
        <v>7</v>
      </c>
      <c r="F154" s="4" t="s">
        <v>17</v>
      </c>
      <c r="G154" s="4" t="s">
        <v>7</v>
      </c>
      <c r="H154" s="4" t="s">
        <v>7</v>
      </c>
      <c r="I154" s="4" t="s">
        <v>13</v>
      </c>
    </row>
    <row r="155" spans="1:5">
      <c r="A155" t="n">
        <v>2131</v>
      </c>
      <c r="B155" s="9" t="n">
        <v>5</v>
      </c>
      <c r="C155" s="7" t="n">
        <v>35</v>
      </c>
      <c r="D155" s="7" t="n">
        <v>3</v>
      </c>
      <c r="E155" s="7" t="n">
        <v>0</v>
      </c>
      <c r="F155" s="7" t="n">
        <v>2</v>
      </c>
      <c r="G155" s="7" t="n">
        <v>2</v>
      </c>
      <c r="H155" s="7" t="n">
        <v>1</v>
      </c>
      <c r="I155" s="11" t="n">
        <f t="normal" ca="1">A159</f>
        <v>0</v>
      </c>
    </row>
    <row r="156" spans="1:5">
      <c r="A156" t="s">
        <v>4</v>
      </c>
      <c r="B156" s="4" t="s">
        <v>5</v>
      </c>
      <c r="C156" s="4" t="s">
        <v>13</v>
      </c>
    </row>
    <row r="157" spans="1:5">
      <c r="A157" t="n">
        <v>2145</v>
      </c>
      <c r="B157" s="19" t="n">
        <v>3</v>
      </c>
      <c r="C157" s="11" t="n">
        <f t="normal" ca="1">A173</f>
        <v>0</v>
      </c>
    </row>
    <row r="158" spans="1:5">
      <c r="A158" t="s">
        <v>4</v>
      </c>
      <c r="B158" s="4" t="s">
        <v>5</v>
      </c>
      <c r="C158" s="4" t="s">
        <v>7</v>
      </c>
      <c r="D158" s="4" t="s">
        <v>7</v>
      </c>
      <c r="E158" s="4" t="s">
        <v>7</v>
      </c>
      <c r="F158" s="4" t="s">
        <v>17</v>
      </c>
      <c r="G158" s="4" t="s">
        <v>7</v>
      </c>
      <c r="H158" s="4" t="s">
        <v>7</v>
      </c>
      <c r="I158" s="4" t="s">
        <v>13</v>
      </c>
    </row>
    <row r="159" spans="1:5">
      <c r="A159" t="n">
        <v>2150</v>
      </c>
      <c r="B159" s="9" t="n">
        <v>5</v>
      </c>
      <c r="C159" s="7" t="n">
        <v>35</v>
      </c>
      <c r="D159" s="7" t="n">
        <v>3</v>
      </c>
      <c r="E159" s="7" t="n">
        <v>0</v>
      </c>
      <c r="F159" s="7" t="n">
        <v>3</v>
      </c>
      <c r="G159" s="7" t="n">
        <v>2</v>
      </c>
      <c r="H159" s="7" t="n">
        <v>1</v>
      </c>
      <c r="I159" s="11" t="n">
        <f t="normal" ca="1">A163</f>
        <v>0</v>
      </c>
    </row>
    <row r="160" spans="1:5">
      <c r="A160" t="s">
        <v>4</v>
      </c>
      <c r="B160" s="4" t="s">
        <v>5</v>
      </c>
      <c r="C160" s="4" t="s">
        <v>13</v>
      </c>
    </row>
    <row r="161" spans="1:9">
      <c r="A161" t="n">
        <v>2164</v>
      </c>
      <c r="B161" s="19" t="n">
        <v>3</v>
      </c>
      <c r="C161" s="11" t="n">
        <f t="normal" ca="1">A173</f>
        <v>0</v>
      </c>
    </row>
    <row r="162" spans="1:9">
      <c r="A162" t="s">
        <v>4</v>
      </c>
      <c r="B162" s="4" t="s">
        <v>5</v>
      </c>
      <c r="C162" s="4" t="s">
        <v>7</v>
      </c>
      <c r="D162" s="4" t="s">
        <v>7</v>
      </c>
      <c r="E162" s="4" t="s">
        <v>7</v>
      </c>
      <c r="F162" s="4" t="s">
        <v>17</v>
      </c>
      <c r="G162" s="4" t="s">
        <v>7</v>
      </c>
      <c r="H162" s="4" t="s">
        <v>7</v>
      </c>
      <c r="I162" s="4" t="s">
        <v>13</v>
      </c>
    </row>
    <row r="163" spans="1:9">
      <c r="A163" t="n">
        <v>2169</v>
      </c>
      <c r="B163" s="9" t="n">
        <v>5</v>
      </c>
      <c r="C163" s="7" t="n">
        <v>35</v>
      </c>
      <c r="D163" s="7" t="n">
        <v>3</v>
      </c>
      <c r="E163" s="7" t="n">
        <v>0</v>
      </c>
      <c r="F163" s="7" t="n">
        <v>4</v>
      </c>
      <c r="G163" s="7" t="n">
        <v>2</v>
      </c>
      <c r="H163" s="7" t="n">
        <v>1</v>
      </c>
      <c r="I163" s="11" t="n">
        <f t="normal" ca="1">A167</f>
        <v>0</v>
      </c>
    </row>
    <row r="164" spans="1:9">
      <c r="A164" t="s">
        <v>4</v>
      </c>
      <c r="B164" s="4" t="s">
        <v>5</v>
      </c>
      <c r="C164" s="4" t="s">
        <v>13</v>
      </c>
    </row>
    <row r="165" spans="1:9">
      <c r="A165" t="n">
        <v>2183</v>
      </c>
      <c r="B165" s="19" t="n">
        <v>3</v>
      </c>
      <c r="C165" s="11" t="n">
        <f t="normal" ca="1">A173</f>
        <v>0</v>
      </c>
    </row>
    <row r="166" spans="1:9">
      <c r="A166" t="s">
        <v>4</v>
      </c>
      <c r="B166" s="4" t="s">
        <v>5</v>
      </c>
      <c r="C166" s="4" t="s">
        <v>7</v>
      </c>
      <c r="D166" s="4" t="s">
        <v>7</v>
      </c>
      <c r="E166" s="4" t="s">
        <v>7</v>
      </c>
      <c r="F166" s="4" t="s">
        <v>17</v>
      </c>
      <c r="G166" s="4" t="s">
        <v>7</v>
      </c>
      <c r="H166" s="4" t="s">
        <v>7</v>
      </c>
      <c r="I166" s="4" t="s">
        <v>13</v>
      </c>
    </row>
    <row r="167" spans="1:9">
      <c r="A167" t="n">
        <v>2188</v>
      </c>
      <c r="B167" s="9" t="n">
        <v>5</v>
      </c>
      <c r="C167" s="7" t="n">
        <v>35</v>
      </c>
      <c r="D167" s="7" t="n">
        <v>3</v>
      </c>
      <c r="E167" s="7" t="n">
        <v>0</v>
      </c>
      <c r="F167" s="7" t="n">
        <v>5</v>
      </c>
      <c r="G167" s="7" t="n">
        <v>2</v>
      </c>
      <c r="H167" s="7" t="n">
        <v>1</v>
      </c>
      <c r="I167" s="11" t="n">
        <f t="normal" ca="1">A171</f>
        <v>0</v>
      </c>
    </row>
    <row r="168" spans="1:9">
      <c r="A168" t="s">
        <v>4</v>
      </c>
      <c r="B168" s="4" t="s">
        <v>5</v>
      </c>
      <c r="C168" s="4" t="s">
        <v>13</v>
      </c>
    </row>
    <row r="169" spans="1:9">
      <c r="A169" t="n">
        <v>2202</v>
      </c>
      <c r="B169" s="19" t="n">
        <v>3</v>
      </c>
      <c r="C169" s="11" t="n">
        <f t="normal" ca="1">A173</f>
        <v>0</v>
      </c>
    </row>
    <row r="170" spans="1:9">
      <c r="A170" t="s">
        <v>4</v>
      </c>
      <c r="B170" s="4" t="s">
        <v>5</v>
      </c>
      <c r="C170" s="4" t="s">
        <v>7</v>
      </c>
      <c r="D170" s="4" t="s">
        <v>7</v>
      </c>
      <c r="E170" s="4" t="s">
        <v>7</v>
      </c>
      <c r="F170" s="4" t="s">
        <v>17</v>
      </c>
      <c r="G170" s="4" t="s">
        <v>7</v>
      </c>
      <c r="H170" s="4" t="s">
        <v>7</v>
      </c>
      <c r="I170" s="4" t="s">
        <v>13</v>
      </c>
    </row>
    <row r="171" spans="1:9">
      <c r="A171" t="n">
        <v>2207</v>
      </c>
      <c r="B171" s="9" t="n">
        <v>5</v>
      </c>
      <c r="C171" s="7" t="n">
        <v>35</v>
      </c>
      <c r="D171" s="7" t="n">
        <v>3</v>
      </c>
      <c r="E171" s="7" t="n">
        <v>0</v>
      </c>
      <c r="F171" s="7" t="n">
        <v>6</v>
      </c>
      <c r="G171" s="7" t="n">
        <v>2</v>
      </c>
      <c r="H171" s="7" t="n">
        <v>1</v>
      </c>
      <c r="I171" s="11" t="n">
        <f t="normal" ca="1">A173</f>
        <v>0</v>
      </c>
    </row>
    <row r="172" spans="1:9">
      <c r="A172" t="s">
        <v>4</v>
      </c>
      <c r="B172" s="4" t="s">
        <v>5</v>
      </c>
      <c r="C172" s="4" t="s">
        <v>7</v>
      </c>
      <c r="D172" s="4" t="s">
        <v>7</v>
      </c>
      <c r="E172" s="4" t="s">
        <v>7</v>
      </c>
      <c r="F172" s="4" t="s">
        <v>17</v>
      </c>
      <c r="G172" s="4" t="s">
        <v>7</v>
      </c>
      <c r="H172" s="4" t="s">
        <v>7</v>
      </c>
      <c r="I172" s="4" t="s">
        <v>13</v>
      </c>
    </row>
    <row r="173" spans="1:9">
      <c r="A173" t="n">
        <v>2221</v>
      </c>
      <c r="B173" s="9" t="n">
        <v>5</v>
      </c>
      <c r="C173" s="7" t="n">
        <v>35</v>
      </c>
      <c r="D173" s="7" t="n">
        <v>3</v>
      </c>
      <c r="E173" s="7" t="n">
        <v>0</v>
      </c>
      <c r="F173" s="7" t="n">
        <v>6</v>
      </c>
      <c r="G173" s="7" t="n">
        <v>2</v>
      </c>
      <c r="H173" s="7" t="n">
        <v>1</v>
      </c>
      <c r="I173" s="11" t="n">
        <f t="normal" ca="1">A185</f>
        <v>0</v>
      </c>
    </row>
    <row r="174" spans="1:9">
      <c r="A174" t="s">
        <v>4</v>
      </c>
      <c r="B174" s="4" t="s">
        <v>5</v>
      </c>
      <c r="C174" s="4" t="s">
        <v>7</v>
      </c>
      <c r="D174" s="4" t="s">
        <v>8</v>
      </c>
      <c r="E174" s="4" t="s">
        <v>11</v>
      </c>
    </row>
    <row r="175" spans="1:9">
      <c r="A175" t="n">
        <v>2235</v>
      </c>
      <c r="B175" s="20" t="n">
        <v>62</v>
      </c>
      <c r="C175" s="7" t="n">
        <v>1</v>
      </c>
      <c r="D175" s="7" t="s">
        <v>37</v>
      </c>
      <c r="E175" s="7" t="n">
        <v>1</v>
      </c>
    </row>
    <row r="176" spans="1:9">
      <c r="A176" t="s">
        <v>4</v>
      </c>
      <c r="B176" s="4" t="s">
        <v>5</v>
      </c>
      <c r="C176" s="4" t="s">
        <v>7</v>
      </c>
      <c r="D176" s="4" t="s">
        <v>8</v>
      </c>
      <c r="E176" s="4" t="s">
        <v>11</v>
      </c>
    </row>
    <row r="177" spans="1:9">
      <c r="A177" t="n">
        <v>2251</v>
      </c>
      <c r="B177" s="20" t="n">
        <v>62</v>
      </c>
      <c r="C177" s="7" t="n">
        <v>0</v>
      </c>
      <c r="D177" s="7" t="s">
        <v>38</v>
      </c>
      <c r="E177" s="7" t="n">
        <v>1</v>
      </c>
    </row>
    <row r="178" spans="1:9">
      <c r="A178" t="s">
        <v>4</v>
      </c>
      <c r="B178" s="4" t="s">
        <v>5</v>
      </c>
      <c r="C178" s="4" t="s">
        <v>7</v>
      </c>
      <c r="D178" s="4" t="s">
        <v>8</v>
      </c>
      <c r="E178" s="4" t="s">
        <v>11</v>
      </c>
    </row>
    <row r="179" spans="1:9">
      <c r="A179" t="n">
        <v>2267</v>
      </c>
      <c r="B179" s="20" t="n">
        <v>62</v>
      </c>
      <c r="C179" s="7" t="n">
        <v>0</v>
      </c>
      <c r="D179" s="7" t="s">
        <v>37</v>
      </c>
      <c r="E179" s="7" t="n">
        <v>256</v>
      </c>
    </row>
    <row r="180" spans="1:9">
      <c r="A180" t="s">
        <v>4</v>
      </c>
      <c r="B180" s="4" t="s">
        <v>5</v>
      </c>
      <c r="C180" s="4" t="s">
        <v>7</v>
      </c>
      <c r="D180" s="4" t="s">
        <v>8</v>
      </c>
      <c r="E180" s="4" t="s">
        <v>11</v>
      </c>
    </row>
    <row r="181" spans="1:9">
      <c r="A181" t="n">
        <v>2283</v>
      </c>
      <c r="B181" s="20" t="n">
        <v>62</v>
      </c>
      <c r="C181" s="7" t="n">
        <v>1</v>
      </c>
      <c r="D181" s="7" t="s">
        <v>38</v>
      </c>
      <c r="E181" s="7" t="n">
        <v>256</v>
      </c>
    </row>
    <row r="182" spans="1:9">
      <c r="A182" t="s">
        <v>4</v>
      </c>
      <c r="B182" s="4" t="s">
        <v>5</v>
      </c>
      <c r="C182" s="4" t="s">
        <v>13</v>
      </c>
    </row>
    <row r="183" spans="1:9">
      <c r="A183" t="n">
        <v>2299</v>
      </c>
      <c r="B183" s="19" t="n">
        <v>3</v>
      </c>
      <c r="C183" s="11" t="n">
        <f t="normal" ca="1">A193</f>
        <v>0</v>
      </c>
    </row>
    <row r="184" spans="1:9">
      <c r="A184" t="s">
        <v>4</v>
      </c>
      <c r="B184" s="4" t="s">
        <v>5</v>
      </c>
      <c r="C184" s="4" t="s">
        <v>7</v>
      </c>
      <c r="D184" s="4" t="s">
        <v>8</v>
      </c>
      <c r="E184" s="4" t="s">
        <v>11</v>
      </c>
    </row>
    <row r="185" spans="1:9">
      <c r="A185" t="n">
        <v>2304</v>
      </c>
      <c r="B185" s="20" t="n">
        <v>62</v>
      </c>
      <c r="C185" s="7" t="n">
        <v>0</v>
      </c>
      <c r="D185" s="7" t="s">
        <v>37</v>
      </c>
      <c r="E185" s="7" t="n">
        <v>1</v>
      </c>
    </row>
    <row r="186" spans="1:9">
      <c r="A186" t="s">
        <v>4</v>
      </c>
      <c r="B186" s="4" t="s">
        <v>5</v>
      </c>
      <c r="C186" s="4" t="s">
        <v>7</v>
      </c>
      <c r="D186" s="4" t="s">
        <v>8</v>
      </c>
      <c r="E186" s="4" t="s">
        <v>11</v>
      </c>
    </row>
    <row r="187" spans="1:9">
      <c r="A187" t="n">
        <v>2320</v>
      </c>
      <c r="B187" s="20" t="n">
        <v>62</v>
      </c>
      <c r="C187" s="7" t="n">
        <v>1</v>
      </c>
      <c r="D187" s="7" t="s">
        <v>38</v>
      </c>
      <c r="E187" s="7" t="n">
        <v>1</v>
      </c>
    </row>
    <row r="188" spans="1:9">
      <c r="A188" t="s">
        <v>4</v>
      </c>
      <c r="B188" s="4" t="s">
        <v>5</v>
      </c>
      <c r="C188" s="4" t="s">
        <v>7</v>
      </c>
      <c r="D188" s="4" t="s">
        <v>8</v>
      </c>
      <c r="E188" s="4" t="s">
        <v>11</v>
      </c>
    </row>
    <row r="189" spans="1:9">
      <c r="A189" t="n">
        <v>2336</v>
      </c>
      <c r="B189" s="20" t="n">
        <v>62</v>
      </c>
      <c r="C189" s="7" t="n">
        <v>1</v>
      </c>
      <c r="D189" s="7" t="s">
        <v>37</v>
      </c>
      <c r="E189" s="7" t="n">
        <v>256</v>
      </c>
    </row>
    <row r="190" spans="1:9">
      <c r="A190" t="s">
        <v>4</v>
      </c>
      <c r="B190" s="4" t="s">
        <v>5</v>
      </c>
      <c r="C190" s="4" t="s">
        <v>7</v>
      </c>
      <c r="D190" s="4" t="s">
        <v>8</v>
      </c>
      <c r="E190" s="4" t="s">
        <v>11</v>
      </c>
    </row>
    <row r="191" spans="1:9">
      <c r="A191" t="n">
        <v>2352</v>
      </c>
      <c r="B191" s="20" t="n">
        <v>62</v>
      </c>
      <c r="C191" s="7" t="n">
        <v>0</v>
      </c>
      <c r="D191" s="7" t="s">
        <v>38</v>
      </c>
      <c r="E191" s="7" t="n">
        <v>256</v>
      </c>
    </row>
    <row r="192" spans="1:9">
      <c r="A192" t="s">
        <v>4</v>
      </c>
      <c r="B192" s="4" t="s">
        <v>5</v>
      </c>
    </row>
    <row r="193" spans="1:5">
      <c r="A193" t="n">
        <v>2368</v>
      </c>
      <c r="B193" s="5" t="n">
        <v>1</v>
      </c>
    </row>
    <row r="194" spans="1:5" s="3" customFormat="1" customHeight="0">
      <c r="A194" s="3" t="s">
        <v>2</v>
      </c>
      <c r="B194" s="3" t="s">
        <v>39</v>
      </c>
    </row>
    <row r="195" spans="1:5">
      <c r="A195" t="s">
        <v>4</v>
      </c>
      <c r="B195" s="4" t="s">
        <v>5</v>
      </c>
      <c r="C195" s="4" t="s">
        <v>7</v>
      </c>
      <c r="D195" s="4" t="s">
        <v>8</v>
      </c>
    </row>
    <row r="196" spans="1:5">
      <c r="A196" t="n">
        <v>2372</v>
      </c>
      <c r="B196" s="6" t="n">
        <v>2</v>
      </c>
      <c r="C196" s="7" t="n">
        <v>11</v>
      </c>
      <c r="D196" s="7" t="s">
        <v>40</v>
      </c>
    </row>
    <row r="197" spans="1:5">
      <c r="A197" t="s">
        <v>4</v>
      </c>
      <c r="B197" s="4" t="s">
        <v>5</v>
      </c>
      <c r="C197" s="4" t="s">
        <v>7</v>
      </c>
      <c r="D197" s="4" t="s">
        <v>7</v>
      </c>
    </row>
    <row r="198" spans="1:5">
      <c r="A198" t="n">
        <v>2384</v>
      </c>
      <c r="B198" s="8" t="n">
        <v>162</v>
      </c>
      <c r="C198" s="7" t="n">
        <v>0</v>
      </c>
      <c r="D198" s="7" t="n">
        <v>1</v>
      </c>
    </row>
    <row r="199" spans="1:5">
      <c r="A199" t="s">
        <v>4</v>
      </c>
      <c r="B199" s="4" t="s">
        <v>5</v>
      </c>
    </row>
    <row r="200" spans="1:5">
      <c r="A200" t="n">
        <v>2387</v>
      </c>
      <c r="B200" s="5" t="n">
        <v>1</v>
      </c>
    </row>
    <row r="201" spans="1:5" s="3" customFormat="1" customHeight="0">
      <c r="A201" s="3" t="s">
        <v>2</v>
      </c>
      <c r="B201" s="3" t="s">
        <v>41</v>
      </c>
    </row>
    <row r="202" spans="1:5">
      <c r="A202" t="s">
        <v>4</v>
      </c>
      <c r="B202" s="4" t="s">
        <v>5</v>
      </c>
      <c r="C202" s="4" t="s">
        <v>7</v>
      </c>
      <c r="D202" s="4" t="s">
        <v>11</v>
      </c>
    </row>
    <row r="203" spans="1:5">
      <c r="A203" t="n">
        <v>2388</v>
      </c>
      <c r="B203" s="21" t="n">
        <v>22</v>
      </c>
      <c r="C203" s="7" t="n">
        <v>20</v>
      </c>
      <c r="D203" s="7" t="n">
        <v>0</v>
      </c>
    </row>
    <row r="204" spans="1:5">
      <c r="A204" t="s">
        <v>4</v>
      </c>
      <c r="B204" s="4" t="s">
        <v>5</v>
      </c>
      <c r="C204" s="4" t="s">
        <v>7</v>
      </c>
      <c r="D204" s="4" t="s">
        <v>11</v>
      </c>
      <c r="E204" s="4" t="s">
        <v>11</v>
      </c>
      <c r="F204" s="4" t="s">
        <v>11</v>
      </c>
      <c r="G204" s="4" t="s">
        <v>11</v>
      </c>
      <c r="H204" s="4" t="s">
        <v>7</v>
      </c>
    </row>
    <row r="205" spans="1:5">
      <c r="A205" t="n">
        <v>2392</v>
      </c>
      <c r="B205" s="22" t="n">
        <v>25</v>
      </c>
      <c r="C205" s="7" t="n">
        <v>5</v>
      </c>
      <c r="D205" s="7" t="n">
        <v>65535</v>
      </c>
      <c r="E205" s="7" t="n">
        <v>500</v>
      </c>
      <c r="F205" s="7" t="n">
        <v>800</v>
      </c>
      <c r="G205" s="7" t="n">
        <v>140</v>
      </c>
      <c r="H205" s="7" t="n">
        <v>0</v>
      </c>
    </row>
    <row r="206" spans="1:5">
      <c r="A206" t="s">
        <v>4</v>
      </c>
      <c r="B206" s="4" t="s">
        <v>5</v>
      </c>
      <c r="C206" s="4" t="s">
        <v>11</v>
      </c>
      <c r="D206" s="4" t="s">
        <v>7</v>
      </c>
      <c r="E206" s="4" t="s">
        <v>42</v>
      </c>
      <c r="F206" s="4" t="s">
        <v>7</v>
      </c>
      <c r="G206" s="4" t="s">
        <v>7</v>
      </c>
    </row>
    <row r="207" spans="1:5">
      <c r="A207" t="n">
        <v>2403</v>
      </c>
      <c r="B207" s="23" t="n">
        <v>24</v>
      </c>
      <c r="C207" s="7" t="n">
        <v>65533</v>
      </c>
      <c r="D207" s="7" t="n">
        <v>11</v>
      </c>
      <c r="E207" s="7" t="s">
        <v>43</v>
      </c>
      <c r="F207" s="7" t="n">
        <v>2</v>
      </c>
      <c r="G207" s="7" t="n">
        <v>0</v>
      </c>
    </row>
    <row r="208" spans="1:5">
      <c r="A208" t="s">
        <v>4</v>
      </c>
      <c r="B208" s="4" t="s">
        <v>5</v>
      </c>
    </row>
    <row r="209" spans="1:8">
      <c r="A209" t="n">
        <v>2451</v>
      </c>
      <c r="B209" s="24" t="n">
        <v>28</v>
      </c>
    </row>
    <row r="210" spans="1:8">
      <c r="A210" t="s">
        <v>4</v>
      </c>
      <c r="B210" s="4" t="s">
        <v>5</v>
      </c>
      <c r="C210" s="4" t="s">
        <v>7</v>
      </c>
    </row>
    <row r="211" spans="1:8">
      <c r="A211" t="n">
        <v>2452</v>
      </c>
      <c r="B211" s="25" t="n">
        <v>27</v>
      </c>
      <c r="C211" s="7" t="n">
        <v>0</v>
      </c>
    </row>
    <row r="212" spans="1:8">
      <c r="A212" t="s">
        <v>4</v>
      </c>
      <c r="B212" s="4" t="s">
        <v>5</v>
      </c>
      <c r="C212" s="4" t="s">
        <v>7</v>
      </c>
    </row>
    <row r="213" spans="1:8">
      <c r="A213" t="n">
        <v>2454</v>
      </c>
      <c r="B213" s="25" t="n">
        <v>27</v>
      </c>
      <c r="C213" s="7" t="n">
        <v>1</v>
      </c>
    </row>
    <row r="214" spans="1:8">
      <c r="A214" t="s">
        <v>4</v>
      </c>
      <c r="B214" s="4" t="s">
        <v>5</v>
      </c>
      <c r="C214" s="4" t="s">
        <v>7</v>
      </c>
      <c r="D214" s="4" t="s">
        <v>11</v>
      </c>
      <c r="E214" s="4" t="s">
        <v>11</v>
      </c>
      <c r="F214" s="4" t="s">
        <v>11</v>
      </c>
      <c r="G214" s="4" t="s">
        <v>11</v>
      </c>
      <c r="H214" s="4" t="s">
        <v>7</v>
      </c>
    </row>
    <row r="215" spans="1:8">
      <c r="A215" t="n">
        <v>2456</v>
      </c>
      <c r="B215" s="22" t="n">
        <v>25</v>
      </c>
      <c r="C215" s="7" t="n">
        <v>5</v>
      </c>
      <c r="D215" s="7" t="n">
        <v>65535</v>
      </c>
      <c r="E215" s="7" t="n">
        <v>65535</v>
      </c>
      <c r="F215" s="7" t="n">
        <v>65535</v>
      </c>
      <c r="G215" s="7" t="n">
        <v>65535</v>
      </c>
      <c r="H215" s="7" t="n">
        <v>0</v>
      </c>
    </row>
    <row r="216" spans="1:8">
      <c r="A216" t="s">
        <v>4</v>
      </c>
      <c r="B216" s="4" t="s">
        <v>5</v>
      </c>
      <c r="C216" s="4" t="s">
        <v>7</v>
      </c>
      <c r="D216" s="4" t="s">
        <v>8</v>
      </c>
    </row>
    <row r="217" spans="1:8">
      <c r="A217" t="n">
        <v>2467</v>
      </c>
      <c r="B217" s="6" t="n">
        <v>2</v>
      </c>
      <c r="C217" s="7" t="n">
        <v>10</v>
      </c>
      <c r="D217" s="7" t="s">
        <v>44</v>
      </c>
    </row>
    <row r="218" spans="1:8">
      <c r="A218" t="s">
        <v>4</v>
      </c>
      <c r="B218" s="4" t="s">
        <v>5</v>
      </c>
      <c r="C218" s="4" t="s">
        <v>11</v>
      </c>
    </row>
    <row r="219" spans="1:8">
      <c r="A219" t="n">
        <v>2490</v>
      </c>
      <c r="B219" s="26" t="n">
        <v>16</v>
      </c>
      <c r="C219" s="7" t="n">
        <v>0</v>
      </c>
    </row>
    <row r="220" spans="1:8">
      <c r="A220" t="s">
        <v>4</v>
      </c>
      <c r="B220" s="4" t="s">
        <v>5</v>
      </c>
      <c r="C220" s="4" t="s">
        <v>7</v>
      </c>
      <c r="D220" s="4" t="s">
        <v>8</v>
      </c>
    </row>
    <row r="221" spans="1:8">
      <c r="A221" t="n">
        <v>2493</v>
      </c>
      <c r="B221" s="6" t="n">
        <v>2</v>
      </c>
      <c r="C221" s="7" t="n">
        <v>10</v>
      </c>
      <c r="D221" s="7" t="s">
        <v>45</v>
      </c>
    </row>
    <row r="222" spans="1:8">
      <c r="A222" t="s">
        <v>4</v>
      </c>
      <c r="B222" s="4" t="s">
        <v>5</v>
      </c>
      <c r="C222" s="4" t="s">
        <v>11</v>
      </c>
    </row>
    <row r="223" spans="1:8">
      <c r="A223" t="n">
        <v>2511</v>
      </c>
      <c r="B223" s="26" t="n">
        <v>16</v>
      </c>
      <c r="C223" s="7" t="n">
        <v>0</v>
      </c>
    </row>
    <row r="224" spans="1:8">
      <c r="A224" t="s">
        <v>4</v>
      </c>
      <c r="B224" s="4" t="s">
        <v>5</v>
      </c>
      <c r="C224" s="4" t="s">
        <v>7</v>
      </c>
      <c r="D224" s="4" t="s">
        <v>8</v>
      </c>
    </row>
    <row r="225" spans="1:8">
      <c r="A225" t="n">
        <v>2514</v>
      </c>
      <c r="B225" s="6" t="n">
        <v>2</v>
      </c>
      <c r="C225" s="7" t="n">
        <v>10</v>
      </c>
      <c r="D225" s="7" t="s">
        <v>46</v>
      </c>
    </row>
    <row r="226" spans="1:8">
      <c r="A226" t="s">
        <v>4</v>
      </c>
      <c r="B226" s="4" t="s">
        <v>5</v>
      </c>
      <c r="C226" s="4" t="s">
        <v>11</v>
      </c>
    </row>
    <row r="227" spans="1:8">
      <c r="A227" t="n">
        <v>2533</v>
      </c>
      <c r="B227" s="26" t="n">
        <v>16</v>
      </c>
      <c r="C227" s="7" t="n">
        <v>0</v>
      </c>
    </row>
    <row r="228" spans="1:8">
      <c r="A228" t="s">
        <v>4</v>
      </c>
      <c r="B228" s="4" t="s">
        <v>5</v>
      </c>
      <c r="C228" s="4" t="s">
        <v>7</v>
      </c>
    </row>
    <row r="229" spans="1:8">
      <c r="A229" t="n">
        <v>2536</v>
      </c>
      <c r="B229" s="27" t="n">
        <v>23</v>
      </c>
      <c r="C229" s="7" t="n">
        <v>20</v>
      </c>
    </row>
    <row r="230" spans="1:8">
      <c r="A230" t="s">
        <v>4</v>
      </c>
      <c r="B230" s="4" t="s">
        <v>5</v>
      </c>
    </row>
    <row r="231" spans="1:8">
      <c r="A231" t="n">
        <v>2538</v>
      </c>
      <c r="B231" s="5" t="n">
        <v>1</v>
      </c>
    </row>
    <row r="232" spans="1:8" s="3" customFormat="1" customHeight="0">
      <c r="A232" s="3" t="s">
        <v>2</v>
      </c>
      <c r="B232" s="3" t="s">
        <v>47</v>
      </c>
    </row>
    <row r="233" spans="1:8">
      <c r="A233" t="s">
        <v>4</v>
      </c>
      <c r="B233" s="4" t="s">
        <v>5</v>
      </c>
      <c r="C233" s="4" t="s">
        <v>7</v>
      </c>
      <c r="D233" s="4" t="s">
        <v>11</v>
      </c>
    </row>
    <row r="234" spans="1:8">
      <c r="A234" t="n">
        <v>2540</v>
      </c>
      <c r="B234" s="21" t="n">
        <v>22</v>
      </c>
      <c r="C234" s="7" t="n">
        <v>20</v>
      </c>
      <c r="D234" s="7" t="n">
        <v>0</v>
      </c>
    </row>
    <row r="235" spans="1:8">
      <c r="A235" t="s">
        <v>4</v>
      </c>
      <c r="B235" s="4" t="s">
        <v>5</v>
      </c>
      <c r="C235" s="4" t="s">
        <v>7</v>
      </c>
      <c r="D235" s="4" t="s">
        <v>11</v>
      </c>
      <c r="E235" s="4" t="s">
        <v>11</v>
      </c>
      <c r="F235" s="4" t="s">
        <v>11</v>
      </c>
      <c r="G235" s="4" t="s">
        <v>11</v>
      </c>
      <c r="H235" s="4" t="s">
        <v>7</v>
      </c>
    </row>
    <row r="236" spans="1:8">
      <c r="A236" t="n">
        <v>2544</v>
      </c>
      <c r="B236" s="22" t="n">
        <v>25</v>
      </c>
      <c r="C236" s="7" t="n">
        <v>5</v>
      </c>
      <c r="D236" s="7" t="n">
        <v>65535</v>
      </c>
      <c r="E236" s="7" t="n">
        <v>500</v>
      </c>
      <c r="F236" s="7" t="n">
        <v>800</v>
      </c>
      <c r="G236" s="7" t="n">
        <v>140</v>
      </c>
      <c r="H236" s="7" t="n">
        <v>0</v>
      </c>
    </row>
    <row r="237" spans="1:8">
      <c r="A237" t="s">
        <v>4</v>
      </c>
      <c r="B237" s="4" t="s">
        <v>5</v>
      </c>
      <c r="C237" s="4" t="s">
        <v>11</v>
      </c>
      <c r="D237" s="4" t="s">
        <v>7</v>
      </c>
      <c r="E237" s="4" t="s">
        <v>42</v>
      </c>
      <c r="F237" s="4" t="s">
        <v>7</v>
      </c>
      <c r="G237" s="4" t="s">
        <v>7</v>
      </c>
    </row>
    <row r="238" spans="1:8">
      <c r="A238" t="n">
        <v>2555</v>
      </c>
      <c r="B238" s="23" t="n">
        <v>24</v>
      </c>
      <c r="C238" s="7" t="n">
        <v>65533</v>
      </c>
      <c r="D238" s="7" t="n">
        <v>11</v>
      </c>
      <c r="E238" s="7" t="s">
        <v>48</v>
      </c>
      <c r="F238" s="7" t="n">
        <v>2</v>
      </c>
      <c r="G238" s="7" t="n">
        <v>0</v>
      </c>
    </row>
    <row r="239" spans="1:8">
      <c r="A239" t="s">
        <v>4</v>
      </c>
      <c r="B239" s="4" t="s">
        <v>5</v>
      </c>
    </row>
    <row r="240" spans="1:8">
      <c r="A240" t="n">
        <v>2604</v>
      </c>
      <c r="B240" s="24" t="n">
        <v>28</v>
      </c>
    </row>
    <row r="241" spans="1:8">
      <c r="A241" t="s">
        <v>4</v>
      </c>
      <c r="B241" s="4" t="s">
        <v>5</v>
      </c>
      <c r="C241" s="4" t="s">
        <v>7</v>
      </c>
    </row>
    <row r="242" spans="1:8">
      <c r="A242" t="n">
        <v>2605</v>
      </c>
      <c r="B242" s="25" t="n">
        <v>27</v>
      </c>
      <c r="C242" s="7" t="n">
        <v>0</v>
      </c>
    </row>
    <row r="243" spans="1:8">
      <c r="A243" t="s">
        <v>4</v>
      </c>
      <c r="B243" s="4" t="s">
        <v>5</v>
      </c>
      <c r="C243" s="4" t="s">
        <v>7</v>
      </c>
    </row>
    <row r="244" spans="1:8">
      <c r="A244" t="n">
        <v>2607</v>
      </c>
      <c r="B244" s="25" t="n">
        <v>27</v>
      </c>
      <c r="C244" s="7" t="n">
        <v>1</v>
      </c>
    </row>
    <row r="245" spans="1:8">
      <c r="A245" t="s">
        <v>4</v>
      </c>
      <c r="B245" s="4" t="s">
        <v>5</v>
      </c>
      <c r="C245" s="4" t="s">
        <v>7</v>
      </c>
      <c r="D245" s="4" t="s">
        <v>11</v>
      </c>
      <c r="E245" s="4" t="s">
        <v>11</v>
      </c>
      <c r="F245" s="4" t="s">
        <v>11</v>
      </c>
      <c r="G245" s="4" t="s">
        <v>11</v>
      </c>
      <c r="H245" s="4" t="s">
        <v>7</v>
      </c>
    </row>
    <row r="246" spans="1:8">
      <c r="A246" t="n">
        <v>2609</v>
      </c>
      <c r="B246" s="22" t="n">
        <v>25</v>
      </c>
      <c r="C246" s="7" t="n">
        <v>5</v>
      </c>
      <c r="D246" s="7" t="n">
        <v>65535</v>
      </c>
      <c r="E246" s="7" t="n">
        <v>65535</v>
      </c>
      <c r="F246" s="7" t="n">
        <v>65535</v>
      </c>
      <c r="G246" s="7" t="n">
        <v>65535</v>
      </c>
      <c r="H246" s="7" t="n">
        <v>0</v>
      </c>
    </row>
    <row r="247" spans="1:8">
      <c r="A247" t="s">
        <v>4</v>
      </c>
      <c r="B247" s="4" t="s">
        <v>5</v>
      </c>
      <c r="C247" s="4" t="s">
        <v>7</v>
      </c>
      <c r="D247" s="4" t="s">
        <v>8</v>
      </c>
    </row>
    <row r="248" spans="1:8">
      <c r="A248" t="n">
        <v>2620</v>
      </c>
      <c r="B248" s="6" t="n">
        <v>2</v>
      </c>
      <c r="C248" s="7" t="n">
        <v>10</v>
      </c>
      <c r="D248" s="7" t="s">
        <v>44</v>
      </c>
    </row>
    <row r="249" spans="1:8">
      <c r="A249" t="s">
        <v>4</v>
      </c>
      <c r="B249" s="4" t="s">
        <v>5</v>
      </c>
      <c r="C249" s="4" t="s">
        <v>11</v>
      </c>
    </row>
    <row r="250" spans="1:8">
      <c r="A250" t="n">
        <v>2643</v>
      </c>
      <c r="B250" s="26" t="n">
        <v>16</v>
      </c>
      <c r="C250" s="7" t="n">
        <v>0</v>
      </c>
    </row>
    <row r="251" spans="1:8">
      <c r="A251" t="s">
        <v>4</v>
      </c>
      <c r="B251" s="4" t="s">
        <v>5</v>
      </c>
      <c r="C251" s="4" t="s">
        <v>7</v>
      </c>
      <c r="D251" s="4" t="s">
        <v>8</v>
      </c>
    </row>
    <row r="252" spans="1:8">
      <c r="A252" t="n">
        <v>2646</v>
      </c>
      <c r="B252" s="6" t="n">
        <v>2</v>
      </c>
      <c r="C252" s="7" t="n">
        <v>10</v>
      </c>
      <c r="D252" s="7" t="s">
        <v>45</v>
      </c>
    </row>
    <row r="253" spans="1:8">
      <c r="A253" t="s">
        <v>4</v>
      </c>
      <c r="B253" s="4" t="s">
        <v>5</v>
      </c>
      <c r="C253" s="4" t="s">
        <v>11</v>
      </c>
    </row>
    <row r="254" spans="1:8">
      <c r="A254" t="n">
        <v>2664</v>
      </c>
      <c r="B254" s="26" t="n">
        <v>16</v>
      </c>
      <c r="C254" s="7" t="n">
        <v>0</v>
      </c>
    </row>
    <row r="255" spans="1:8">
      <c r="A255" t="s">
        <v>4</v>
      </c>
      <c r="B255" s="4" t="s">
        <v>5</v>
      </c>
      <c r="C255" s="4" t="s">
        <v>7</v>
      </c>
      <c r="D255" s="4" t="s">
        <v>8</v>
      </c>
    </row>
    <row r="256" spans="1:8">
      <c r="A256" t="n">
        <v>2667</v>
      </c>
      <c r="B256" s="6" t="n">
        <v>2</v>
      </c>
      <c r="C256" s="7" t="n">
        <v>10</v>
      </c>
      <c r="D256" s="7" t="s">
        <v>46</v>
      </c>
    </row>
    <row r="257" spans="1:8">
      <c r="A257" t="s">
        <v>4</v>
      </c>
      <c r="B257" s="4" t="s">
        <v>5</v>
      </c>
      <c r="C257" s="4" t="s">
        <v>11</v>
      </c>
    </row>
    <row r="258" spans="1:8">
      <c r="A258" t="n">
        <v>2686</v>
      </c>
      <c r="B258" s="26" t="n">
        <v>16</v>
      </c>
      <c r="C258" s="7" t="n">
        <v>0</v>
      </c>
    </row>
    <row r="259" spans="1:8">
      <c r="A259" t="s">
        <v>4</v>
      </c>
      <c r="B259" s="4" t="s">
        <v>5</v>
      </c>
      <c r="C259" s="4" t="s">
        <v>7</v>
      </c>
    </row>
    <row r="260" spans="1:8">
      <c r="A260" t="n">
        <v>2689</v>
      </c>
      <c r="B260" s="27" t="n">
        <v>23</v>
      </c>
      <c r="C260" s="7" t="n">
        <v>20</v>
      </c>
    </row>
    <row r="261" spans="1:8">
      <c r="A261" t="s">
        <v>4</v>
      </c>
      <c r="B261" s="4" t="s">
        <v>5</v>
      </c>
    </row>
    <row r="262" spans="1:8">
      <c r="A262" t="n">
        <v>2691</v>
      </c>
      <c r="B262" s="5" t="n">
        <v>1</v>
      </c>
    </row>
    <row r="263" spans="1:8" s="3" customFormat="1" customHeight="0">
      <c r="A263" s="3" t="s">
        <v>2</v>
      </c>
      <c r="B263" s="3" t="s">
        <v>49</v>
      </c>
    </row>
    <row r="264" spans="1:8">
      <c r="A264" t="s">
        <v>4</v>
      </c>
      <c r="B264" s="4" t="s">
        <v>5</v>
      </c>
      <c r="C264" s="4" t="s">
        <v>7</v>
      </c>
      <c r="D264" s="4" t="s">
        <v>11</v>
      </c>
    </row>
    <row r="265" spans="1:8">
      <c r="A265" t="n">
        <v>2692</v>
      </c>
      <c r="B265" s="21" t="n">
        <v>22</v>
      </c>
      <c r="C265" s="7" t="n">
        <v>20</v>
      </c>
      <c r="D265" s="7" t="n">
        <v>0</v>
      </c>
    </row>
    <row r="266" spans="1:8">
      <c r="A266" t="s">
        <v>4</v>
      </c>
      <c r="B266" s="4" t="s">
        <v>5</v>
      </c>
      <c r="C266" s="4" t="s">
        <v>7</v>
      </c>
      <c r="D266" s="4" t="s">
        <v>11</v>
      </c>
      <c r="E266" s="4" t="s">
        <v>11</v>
      </c>
      <c r="F266" s="4" t="s">
        <v>11</v>
      </c>
      <c r="G266" s="4" t="s">
        <v>11</v>
      </c>
      <c r="H266" s="4" t="s">
        <v>7</v>
      </c>
    </row>
    <row r="267" spans="1:8">
      <c r="A267" t="n">
        <v>2696</v>
      </c>
      <c r="B267" s="22" t="n">
        <v>25</v>
      </c>
      <c r="C267" s="7" t="n">
        <v>5</v>
      </c>
      <c r="D267" s="7" t="n">
        <v>65535</v>
      </c>
      <c r="E267" s="7" t="n">
        <v>500</v>
      </c>
      <c r="F267" s="7" t="n">
        <v>800</v>
      </c>
      <c r="G267" s="7" t="n">
        <v>140</v>
      </c>
      <c r="H267" s="7" t="n">
        <v>0</v>
      </c>
    </row>
    <row r="268" spans="1:8">
      <c r="A268" t="s">
        <v>4</v>
      </c>
      <c r="B268" s="4" t="s">
        <v>5</v>
      </c>
      <c r="C268" s="4" t="s">
        <v>11</v>
      </c>
      <c r="D268" s="4" t="s">
        <v>7</v>
      </c>
      <c r="E268" s="4" t="s">
        <v>42</v>
      </c>
      <c r="F268" s="4" t="s">
        <v>7</v>
      </c>
      <c r="G268" s="4" t="s">
        <v>7</v>
      </c>
    </row>
    <row r="269" spans="1:8">
      <c r="A269" t="n">
        <v>2707</v>
      </c>
      <c r="B269" s="23" t="n">
        <v>24</v>
      </c>
      <c r="C269" s="7" t="n">
        <v>65533</v>
      </c>
      <c r="D269" s="7" t="n">
        <v>11</v>
      </c>
      <c r="E269" s="7" t="s">
        <v>50</v>
      </c>
      <c r="F269" s="7" t="n">
        <v>2</v>
      </c>
      <c r="G269" s="7" t="n">
        <v>0</v>
      </c>
    </row>
    <row r="270" spans="1:8">
      <c r="A270" t="s">
        <v>4</v>
      </c>
      <c r="B270" s="4" t="s">
        <v>5</v>
      </c>
    </row>
    <row r="271" spans="1:8">
      <c r="A271" t="n">
        <v>2757</v>
      </c>
      <c r="B271" s="24" t="n">
        <v>28</v>
      </c>
    </row>
    <row r="272" spans="1:8">
      <c r="A272" t="s">
        <v>4</v>
      </c>
      <c r="B272" s="4" t="s">
        <v>5</v>
      </c>
      <c r="C272" s="4" t="s">
        <v>7</v>
      </c>
    </row>
    <row r="273" spans="1:8">
      <c r="A273" t="n">
        <v>2758</v>
      </c>
      <c r="B273" s="25" t="n">
        <v>27</v>
      </c>
      <c r="C273" s="7" t="n">
        <v>0</v>
      </c>
    </row>
    <row r="274" spans="1:8">
      <c r="A274" t="s">
        <v>4</v>
      </c>
      <c r="B274" s="4" t="s">
        <v>5</v>
      </c>
      <c r="C274" s="4" t="s">
        <v>7</v>
      </c>
    </row>
    <row r="275" spans="1:8">
      <c r="A275" t="n">
        <v>2760</v>
      </c>
      <c r="B275" s="25" t="n">
        <v>27</v>
      </c>
      <c r="C275" s="7" t="n">
        <v>1</v>
      </c>
    </row>
    <row r="276" spans="1:8">
      <c r="A276" t="s">
        <v>4</v>
      </c>
      <c r="B276" s="4" t="s">
        <v>5</v>
      </c>
      <c r="C276" s="4" t="s">
        <v>7</v>
      </c>
      <c r="D276" s="4" t="s">
        <v>11</v>
      </c>
      <c r="E276" s="4" t="s">
        <v>11</v>
      </c>
      <c r="F276" s="4" t="s">
        <v>11</v>
      </c>
      <c r="G276" s="4" t="s">
        <v>11</v>
      </c>
      <c r="H276" s="4" t="s">
        <v>7</v>
      </c>
    </row>
    <row r="277" spans="1:8">
      <c r="A277" t="n">
        <v>2762</v>
      </c>
      <c r="B277" s="22" t="n">
        <v>25</v>
      </c>
      <c r="C277" s="7" t="n">
        <v>5</v>
      </c>
      <c r="D277" s="7" t="n">
        <v>65535</v>
      </c>
      <c r="E277" s="7" t="n">
        <v>65535</v>
      </c>
      <c r="F277" s="7" t="n">
        <v>65535</v>
      </c>
      <c r="G277" s="7" t="n">
        <v>65535</v>
      </c>
      <c r="H277" s="7" t="n">
        <v>0</v>
      </c>
    </row>
    <row r="278" spans="1:8">
      <c r="A278" t="s">
        <v>4</v>
      </c>
      <c r="B278" s="4" t="s">
        <v>5</v>
      </c>
      <c r="C278" s="4" t="s">
        <v>7</v>
      </c>
      <c r="D278" s="4" t="s">
        <v>8</v>
      </c>
    </row>
    <row r="279" spans="1:8">
      <c r="A279" t="n">
        <v>2773</v>
      </c>
      <c r="B279" s="6" t="n">
        <v>2</v>
      </c>
      <c r="C279" s="7" t="n">
        <v>10</v>
      </c>
      <c r="D279" s="7" t="s">
        <v>44</v>
      </c>
    </row>
    <row r="280" spans="1:8">
      <c r="A280" t="s">
        <v>4</v>
      </c>
      <c r="B280" s="4" t="s">
        <v>5</v>
      </c>
      <c r="C280" s="4" t="s">
        <v>11</v>
      </c>
    </row>
    <row r="281" spans="1:8">
      <c r="A281" t="n">
        <v>2796</v>
      </c>
      <c r="B281" s="26" t="n">
        <v>16</v>
      </c>
      <c r="C281" s="7" t="n">
        <v>0</v>
      </c>
    </row>
    <row r="282" spans="1:8">
      <c r="A282" t="s">
        <v>4</v>
      </c>
      <c r="B282" s="4" t="s">
        <v>5</v>
      </c>
      <c r="C282" s="4" t="s">
        <v>7</v>
      </c>
      <c r="D282" s="4" t="s">
        <v>8</v>
      </c>
    </row>
    <row r="283" spans="1:8">
      <c r="A283" t="n">
        <v>2799</v>
      </c>
      <c r="B283" s="6" t="n">
        <v>2</v>
      </c>
      <c r="C283" s="7" t="n">
        <v>10</v>
      </c>
      <c r="D283" s="7" t="s">
        <v>45</v>
      </c>
    </row>
    <row r="284" spans="1:8">
      <c r="A284" t="s">
        <v>4</v>
      </c>
      <c r="B284" s="4" t="s">
        <v>5</v>
      </c>
      <c r="C284" s="4" t="s">
        <v>11</v>
      </c>
    </row>
    <row r="285" spans="1:8">
      <c r="A285" t="n">
        <v>2817</v>
      </c>
      <c r="B285" s="26" t="n">
        <v>16</v>
      </c>
      <c r="C285" s="7" t="n">
        <v>0</v>
      </c>
    </row>
    <row r="286" spans="1:8">
      <c r="A286" t="s">
        <v>4</v>
      </c>
      <c r="B286" s="4" t="s">
        <v>5</v>
      </c>
      <c r="C286" s="4" t="s">
        <v>7</v>
      </c>
      <c r="D286" s="4" t="s">
        <v>8</v>
      </c>
    </row>
    <row r="287" spans="1:8">
      <c r="A287" t="n">
        <v>2820</v>
      </c>
      <c r="B287" s="6" t="n">
        <v>2</v>
      </c>
      <c r="C287" s="7" t="n">
        <v>10</v>
      </c>
      <c r="D287" s="7" t="s">
        <v>46</v>
      </c>
    </row>
    <row r="288" spans="1:8">
      <c r="A288" t="s">
        <v>4</v>
      </c>
      <c r="B288" s="4" t="s">
        <v>5</v>
      </c>
      <c r="C288" s="4" t="s">
        <v>11</v>
      </c>
    </row>
    <row r="289" spans="1:8">
      <c r="A289" t="n">
        <v>2839</v>
      </c>
      <c r="B289" s="26" t="n">
        <v>16</v>
      </c>
      <c r="C289" s="7" t="n">
        <v>0</v>
      </c>
    </row>
    <row r="290" spans="1:8">
      <c r="A290" t="s">
        <v>4</v>
      </c>
      <c r="B290" s="4" t="s">
        <v>5</v>
      </c>
      <c r="C290" s="4" t="s">
        <v>7</v>
      </c>
    </row>
    <row r="291" spans="1:8">
      <c r="A291" t="n">
        <v>2842</v>
      </c>
      <c r="B291" s="27" t="n">
        <v>23</v>
      </c>
      <c r="C291" s="7" t="n">
        <v>20</v>
      </c>
    </row>
    <row r="292" spans="1:8">
      <c r="A292" t="s">
        <v>4</v>
      </c>
      <c r="B292" s="4" t="s">
        <v>5</v>
      </c>
    </row>
    <row r="293" spans="1:8">
      <c r="A293" t="n">
        <v>2844</v>
      </c>
      <c r="B293" s="5" t="n">
        <v>1</v>
      </c>
    </row>
    <row r="294" spans="1:8" s="3" customFormat="1" customHeight="0">
      <c r="A294" s="3" t="s">
        <v>2</v>
      </c>
      <c r="B294" s="3" t="s">
        <v>51</v>
      </c>
    </row>
    <row r="295" spans="1:8">
      <c r="A295" t="s">
        <v>4</v>
      </c>
      <c r="B295" s="4" t="s">
        <v>5</v>
      </c>
      <c r="C295" s="4" t="s">
        <v>7</v>
      </c>
      <c r="D295" s="4" t="s">
        <v>11</v>
      </c>
    </row>
    <row r="296" spans="1:8">
      <c r="A296" t="n">
        <v>2848</v>
      </c>
      <c r="B296" s="21" t="n">
        <v>22</v>
      </c>
      <c r="C296" s="7" t="n">
        <v>20</v>
      </c>
      <c r="D296" s="7" t="n">
        <v>0</v>
      </c>
    </row>
    <row r="297" spans="1:8">
      <c r="A297" t="s">
        <v>4</v>
      </c>
      <c r="B297" s="4" t="s">
        <v>5</v>
      </c>
      <c r="C297" s="4" t="s">
        <v>7</v>
      </c>
      <c r="D297" s="4" t="s">
        <v>11</v>
      </c>
      <c r="E297" s="4" t="s">
        <v>11</v>
      </c>
      <c r="F297" s="4" t="s">
        <v>11</v>
      </c>
      <c r="G297" s="4" t="s">
        <v>11</v>
      </c>
      <c r="H297" s="4" t="s">
        <v>7</v>
      </c>
    </row>
    <row r="298" spans="1:8">
      <c r="A298" t="n">
        <v>2852</v>
      </c>
      <c r="B298" s="22" t="n">
        <v>25</v>
      </c>
      <c r="C298" s="7" t="n">
        <v>5</v>
      </c>
      <c r="D298" s="7" t="n">
        <v>65535</v>
      </c>
      <c r="E298" s="7" t="n">
        <v>500</v>
      </c>
      <c r="F298" s="7" t="n">
        <v>800</v>
      </c>
      <c r="G298" s="7" t="n">
        <v>140</v>
      </c>
      <c r="H298" s="7" t="n">
        <v>0</v>
      </c>
    </row>
    <row r="299" spans="1:8">
      <c r="A299" t="s">
        <v>4</v>
      </c>
      <c r="B299" s="4" t="s">
        <v>5</v>
      </c>
      <c r="C299" s="4" t="s">
        <v>11</v>
      </c>
      <c r="D299" s="4" t="s">
        <v>7</v>
      </c>
      <c r="E299" s="4" t="s">
        <v>42</v>
      </c>
      <c r="F299" s="4" t="s">
        <v>7</v>
      </c>
      <c r="G299" s="4" t="s">
        <v>7</v>
      </c>
    </row>
    <row r="300" spans="1:8">
      <c r="A300" t="n">
        <v>2863</v>
      </c>
      <c r="B300" s="23" t="n">
        <v>24</v>
      </c>
      <c r="C300" s="7" t="n">
        <v>65533</v>
      </c>
      <c r="D300" s="7" t="n">
        <v>11</v>
      </c>
      <c r="E300" s="7" t="s">
        <v>52</v>
      </c>
      <c r="F300" s="7" t="n">
        <v>2</v>
      </c>
      <c r="G300" s="7" t="n">
        <v>0</v>
      </c>
    </row>
    <row r="301" spans="1:8">
      <c r="A301" t="s">
        <v>4</v>
      </c>
      <c r="B301" s="4" t="s">
        <v>5</v>
      </c>
    </row>
    <row r="302" spans="1:8">
      <c r="A302" t="n">
        <v>2912</v>
      </c>
      <c r="B302" s="24" t="n">
        <v>28</v>
      </c>
    </row>
    <row r="303" spans="1:8">
      <c r="A303" t="s">
        <v>4</v>
      </c>
      <c r="B303" s="4" t="s">
        <v>5</v>
      </c>
      <c r="C303" s="4" t="s">
        <v>7</v>
      </c>
    </row>
    <row r="304" spans="1:8">
      <c r="A304" t="n">
        <v>2913</v>
      </c>
      <c r="B304" s="25" t="n">
        <v>27</v>
      </c>
      <c r="C304" s="7" t="n">
        <v>0</v>
      </c>
    </row>
    <row r="305" spans="1:8">
      <c r="A305" t="s">
        <v>4</v>
      </c>
      <c r="B305" s="4" t="s">
        <v>5</v>
      </c>
      <c r="C305" s="4" t="s">
        <v>7</v>
      </c>
    </row>
    <row r="306" spans="1:8">
      <c r="A306" t="n">
        <v>2915</v>
      </c>
      <c r="B306" s="25" t="n">
        <v>27</v>
      </c>
      <c r="C306" s="7" t="n">
        <v>1</v>
      </c>
    </row>
    <row r="307" spans="1:8">
      <c r="A307" t="s">
        <v>4</v>
      </c>
      <c r="B307" s="4" t="s">
        <v>5</v>
      </c>
      <c r="C307" s="4" t="s">
        <v>7</v>
      </c>
      <c r="D307" s="4" t="s">
        <v>11</v>
      </c>
      <c r="E307" s="4" t="s">
        <v>11</v>
      </c>
      <c r="F307" s="4" t="s">
        <v>11</v>
      </c>
      <c r="G307" s="4" t="s">
        <v>11</v>
      </c>
      <c r="H307" s="4" t="s">
        <v>7</v>
      </c>
    </row>
    <row r="308" spans="1:8">
      <c r="A308" t="n">
        <v>2917</v>
      </c>
      <c r="B308" s="22" t="n">
        <v>25</v>
      </c>
      <c r="C308" s="7" t="n">
        <v>5</v>
      </c>
      <c r="D308" s="7" t="n">
        <v>65535</v>
      </c>
      <c r="E308" s="7" t="n">
        <v>65535</v>
      </c>
      <c r="F308" s="7" t="n">
        <v>65535</v>
      </c>
      <c r="G308" s="7" t="n">
        <v>65535</v>
      </c>
      <c r="H308" s="7" t="n">
        <v>0</v>
      </c>
    </row>
    <row r="309" spans="1:8">
      <c r="A309" t="s">
        <v>4</v>
      </c>
      <c r="B309" s="4" t="s">
        <v>5</v>
      </c>
      <c r="C309" s="4" t="s">
        <v>7</v>
      </c>
      <c r="D309" s="4" t="s">
        <v>8</v>
      </c>
    </row>
    <row r="310" spans="1:8">
      <c r="A310" t="n">
        <v>2928</v>
      </c>
      <c r="B310" s="6" t="n">
        <v>2</v>
      </c>
      <c r="C310" s="7" t="n">
        <v>10</v>
      </c>
      <c r="D310" s="7" t="s">
        <v>44</v>
      </c>
    </row>
    <row r="311" spans="1:8">
      <c r="A311" t="s">
        <v>4</v>
      </c>
      <c r="B311" s="4" t="s">
        <v>5</v>
      </c>
      <c r="C311" s="4" t="s">
        <v>11</v>
      </c>
    </row>
    <row r="312" spans="1:8">
      <c r="A312" t="n">
        <v>2951</v>
      </c>
      <c r="B312" s="26" t="n">
        <v>16</v>
      </c>
      <c r="C312" s="7" t="n">
        <v>0</v>
      </c>
    </row>
    <row r="313" spans="1:8">
      <c r="A313" t="s">
        <v>4</v>
      </c>
      <c r="B313" s="4" t="s">
        <v>5</v>
      </c>
      <c r="C313" s="4" t="s">
        <v>7</v>
      </c>
      <c r="D313" s="4" t="s">
        <v>8</v>
      </c>
    </row>
    <row r="314" spans="1:8">
      <c r="A314" t="n">
        <v>2954</v>
      </c>
      <c r="B314" s="6" t="n">
        <v>2</v>
      </c>
      <c r="C314" s="7" t="n">
        <v>10</v>
      </c>
      <c r="D314" s="7" t="s">
        <v>45</v>
      </c>
    </row>
    <row r="315" spans="1:8">
      <c r="A315" t="s">
        <v>4</v>
      </c>
      <c r="B315" s="4" t="s">
        <v>5</v>
      </c>
      <c r="C315" s="4" t="s">
        <v>11</v>
      </c>
    </row>
    <row r="316" spans="1:8">
      <c r="A316" t="n">
        <v>2972</v>
      </c>
      <c r="B316" s="26" t="n">
        <v>16</v>
      </c>
      <c r="C316" s="7" t="n">
        <v>0</v>
      </c>
    </row>
    <row r="317" spans="1:8">
      <c r="A317" t="s">
        <v>4</v>
      </c>
      <c r="B317" s="4" t="s">
        <v>5</v>
      </c>
      <c r="C317" s="4" t="s">
        <v>7</v>
      </c>
      <c r="D317" s="4" t="s">
        <v>8</v>
      </c>
    </row>
    <row r="318" spans="1:8">
      <c r="A318" t="n">
        <v>2975</v>
      </c>
      <c r="B318" s="6" t="n">
        <v>2</v>
      </c>
      <c r="C318" s="7" t="n">
        <v>10</v>
      </c>
      <c r="D318" s="7" t="s">
        <v>46</v>
      </c>
    </row>
    <row r="319" spans="1:8">
      <c r="A319" t="s">
        <v>4</v>
      </c>
      <c r="B319" s="4" t="s">
        <v>5</v>
      </c>
      <c r="C319" s="4" t="s">
        <v>11</v>
      </c>
    </row>
    <row r="320" spans="1:8">
      <c r="A320" t="n">
        <v>2994</v>
      </c>
      <c r="B320" s="26" t="n">
        <v>16</v>
      </c>
      <c r="C320" s="7" t="n">
        <v>0</v>
      </c>
    </row>
    <row r="321" spans="1:8">
      <c r="A321" t="s">
        <v>4</v>
      </c>
      <c r="B321" s="4" t="s">
        <v>5</v>
      </c>
      <c r="C321" s="4" t="s">
        <v>7</v>
      </c>
    </row>
    <row r="322" spans="1:8">
      <c r="A322" t="n">
        <v>2997</v>
      </c>
      <c r="B322" s="27" t="n">
        <v>23</v>
      </c>
      <c r="C322" s="7" t="n">
        <v>20</v>
      </c>
    </row>
    <row r="323" spans="1:8">
      <c r="A323" t="s">
        <v>4</v>
      </c>
      <c r="B323" s="4" t="s">
        <v>5</v>
      </c>
    </row>
    <row r="324" spans="1:8">
      <c r="A324" t="n">
        <v>2999</v>
      </c>
      <c r="B324" s="5" t="n">
        <v>1</v>
      </c>
    </row>
    <row r="325" spans="1:8" s="3" customFormat="1" customHeight="0">
      <c r="A325" s="3" t="s">
        <v>2</v>
      </c>
      <c r="B325" s="3" t="s">
        <v>53</v>
      </c>
    </row>
    <row r="326" spans="1:8">
      <c r="A326" t="s">
        <v>4</v>
      </c>
      <c r="B326" s="4" t="s">
        <v>5</v>
      </c>
      <c r="C326" s="4" t="s">
        <v>7</v>
      </c>
      <c r="D326" s="4" t="s">
        <v>11</v>
      </c>
    </row>
    <row r="327" spans="1:8">
      <c r="A327" t="n">
        <v>3000</v>
      </c>
      <c r="B327" s="21" t="n">
        <v>22</v>
      </c>
      <c r="C327" s="7" t="n">
        <v>20</v>
      </c>
      <c r="D327" s="7" t="n">
        <v>0</v>
      </c>
    </row>
    <row r="328" spans="1:8">
      <c r="A328" t="s">
        <v>4</v>
      </c>
      <c r="B328" s="4" t="s">
        <v>5</v>
      </c>
      <c r="C328" s="4" t="s">
        <v>7</v>
      </c>
      <c r="D328" s="4" t="s">
        <v>11</v>
      </c>
      <c r="E328" s="4" t="s">
        <v>11</v>
      </c>
      <c r="F328" s="4" t="s">
        <v>11</v>
      </c>
      <c r="G328" s="4" t="s">
        <v>11</v>
      </c>
      <c r="H328" s="4" t="s">
        <v>7</v>
      </c>
    </row>
    <row r="329" spans="1:8">
      <c r="A329" t="n">
        <v>3004</v>
      </c>
      <c r="B329" s="22" t="n">
        <v>25</v>
      </c>
      <c r="C329" s="7" t="n">
        <v>5</v>
      </c>
      <c r="D329" s="7" t="n">
        <v>65535</v>
      </c>
      <c r="E329" s="7" t="n">
        <v>500</v>
      </c>
      <c r="F329" s="7" t="n">
        <v>800</v>
      </c>
      <c r="G329" s="7" t="n">
        <v>140</v>
      </c>
      <c r="H329" s="7" t="n">
        <v>0</v>
      </c>
    </row>
    <row r="330" spans="1:8">
      <c r="A330" t="s">
        <v>4</v>
      </c>
      <c r="B330" s="4" t="s">
        <v>5</v>
      </c>
      <c r="C330" s="4" t="s">
        <v>11</v>
      </c>
      <c r="D330" s="4" t="s">
        <v>7</v>
      </c>
      <c r="E330" s="4" t="s">
        <v>42</v>
      </c>
      <c r="F330" s="4" t="s">
        <v>7</v>
      </c>
      <c r="G330" s="4" t="s">
        <v>7</v>
      </c>
    </row>
    <row r="331" spans="1:8">
      <c r="A331" t="n">
        <v>3015</v>
      </c>
      <c r="B331" s="23" t="n">
        <v>24</v>
      </c>
      <c r="C331" s="7" t="n">
        <v>65533</v>
      </c>
      <c r="D331" s="7" t="n">
        <v>11</v>
      </c>
      <c r="E331" s="7" t="s">
        <v>54</v>
      </c>
      <c r="F331" s="7" t="n">
        <v>2</v>
      </c>
      <c r="G331" s="7" t="n">
        <v>0</v>
      </c>
    </row>
    <row r="332" spans="1:8">
      <c r="A332" t="s">
        <v>4</v>
      </c>
      <c r="B332" s="4" t="s">
        <v>5</v>
      </c>
    </row>
    <row r="333" spans="1:8">
      <c r="A333" t="n">
        <v>3063</v>
      </c>
      <c r="B333" s="24" t="n">
        <v>28</v>
      </c>
    </row>
    <row r="334" spans="1:8">
      <c r="A334" t="s">
        <v>4</v>
      </c>
      <c r="B334" s="4" t="s">
        <v>5</v>
      </c>
      <c r="C334" s="4" t="s">
        <v>7</v>
      </c>
    </row>
    <row r="335" spans="1:8">
      <c r="A335" t="n">
        <v>3064</v>
      </c>
      <c r="B335" s="25" t="n">
        <v>27</v>
      </c>
      <c r="C335" s="7" t="n">
        <v>0</v>
      </c>
    </row>
    <row r="336" spans="1:8">
      <c r="A336" t="s">
        <v>4</v>
      </c>
      <c r="B336" s="4" t="s">
        <v>5</v>
      </c>
      <c r="C336" s="4" t="s">
        <v>7</v>
      </c>
    </row>
    <row r="337" spans="1:8">
      <c r="A337" t="n">
        <v>3066</v>
      </c>
      <c r="B337" s="25" t="n">
        <v>27</v>
      </c>
      <c r="C337" s="7" t="n">
        <v>1</v>
      </c>
    </row>
    <row r="338" spans="1:8">
      <c r="A338" t="s">
        <v>4</v>
      </c>
      <c r="B338" s="4" t="s">
        <v>5</v>
      </c>
      <c r="C338" s="4" t="s">
        <v>7</v>
      </c>
      <c r="D338" s="4" t="s">
        <v>11</v>
      </c>
      <c r="E338" s="4" t="s">
        <v>11</v>
      </c>
      <c r="F338" s="4" t="s">
        <v>11</v>
      </c>
      <c r="G338" s="4" t="s">
        <v>11</v>
      </c>
      <c r="H338" s="4" t="s">
        <v>7</v>
      </c>
    </row>
    <row r="339" spans="1:8">
      <c r="A339" t="n">
        <v>3068</v>
      </c>
      <c r="B339" s="22" t="n">
        <v>25</v>
      </c>
      <c r="C339" s="7" t="n">
        <v>5</v>
      </c>
      <c r="D339" s="7" t="n">
        <v>65535</v>
      </c>
      <c r="E339" s="7" t="n">
        <v>65535</v>
      </c>
      <c r="F339" s="7" t="n">
        <v>65535</v>
      </c>
      <c r="G339" s="7" t="n">
        <v>65535</v>
      </c>
      <c r="H339" s="7" t="n">
        <v>0</v>
      </c>
    </row>
    <row r="340" spans="1:8">
      <c r="A340" t="s">
        <v>4</v>
      </c>
      <c r="B340" s="4" t="s">
        <v>5</v>
      </c>
      <c r="C340" s="4" t="s">
        <v>7</v>
      </c>
      <c r="D340" s="4" t="s">
        <v>8</v>
      </c>
    </row>
    <row r="341" spans="1:8">
      <c r="A341" t="n">
        <v>3079</v>
      </c>
      <c r="B341" s="6" t="n">
        <v>2</v>
      </c>
      <c r="C341" s="7" t="n">
        <v>10</v>
      </c>
      <c r="D341" s="7" t="s">
        <v>44</v>
      </c>
    </row>
    <row r="342" spans="1:8">
      <c r="A342" t="s">
        <v>4</v>
      </c>
      <c r="B342" s="4" t="s">
        <v>5</v>
      </c>
      <c r="C342" s="4" t="s">
        <v>11</v>
      </c>
    </row>
    <row r="343" spans="1:8">
      <c r="A343" t="n">
        <v>3102</v>
      </c>
      <c r="B343" s="26" t="n">
        <v>16</v>
      </c>
      <c r="C343" s="7" t="n">
        <v>0</v>
      </c>
    </row>
    <row r="344" spans="1:8">
      <c r="A344" t="s">
        <v>4</v>
      </c>
      <c r="B344" s="4" t="s">
        <v>5</v>
      </c>
      <c r="C344" s="4" t="s">
        <v>7</v>
      </c>
      <c r="D344" s="4" t="s">
        <v>8</v>
      </c>
    </row>
    <row r="345" spans="1:8">
      <c r="A345" t="n">
        <v>3105</v>
      </c>
      <c r="B345" s="6" t="n">
        <v>2</v>
      </c>
      <c r="C345" s="7" t="n">
        <v>10</v>
      </c>
      <c r="D345" s="7" t="s">
        <v>45</v>
      </c>
    </row>
    <row r="346" spans="1:8">
      <c r="A346" t="s">
        <v>4</v>
      </c>
      <c r="B346" s="4" t="s">
        <v>5</v>
      </c>
      <c r="C346" s="4" t="s">
        <v>11</v>
      </c>
    </row>
    <row r="347" spans="1:8">
      <c r="A347" t="n">
        <v>3123</v>
      </c>
      <c r="B347" s="26" t="n">
        <v>16</v>
      </c>
      <c r="C347" s="7" t="n">
        <v>0</v>
      </c>
    </row>
    <row r="348" spans="1:8">
      <c r="A348" t="s">
        <v>4</v>
      </c>
      <c r="B348" s="4" t="s">
        <v>5</v>
      </c>
      <c r="C348" s="4" t="s">
        <v>7</v>
      </c>
      <c r="D348" s="4" t="s">
        <v>8</v>
      </c>
    </row>
    <row r="349" spans="1:8">
      <c r="A349" t="n">
        <v>3126</v>
      </c>
      <c r="B349" s="6" t="n">
        <v>2</v>
      </c>
      <c r="C349" s="7" t="n">
        <v>10</v>
      </c>
      <c r="D349" s="7" t="s">
        <v>46</v>
      </c>
    </row>
    <row r="350" spans="1:8">
      <c r="A350" t="s">
        <v>4</v>
      </c>
      <c r="B350" s="4" t="s">
        <v>5</v>
      </c>
      <c r="C350" s="4" t="s">
        <v>11</v>
      </c>
    </row>
    <row r="351" spans="1:8">
      <c r="A351" t="n">
        <v>3145</v>
      </c>
      <c r="B351" s="26" t="n">
        <v>16</v>
      </c>
      <c r="C351" s="7" t="n">
        <v>0</v>
      </c>
    </row>
    <row r="352" spans="1:8">
      <c r="A352" t="s">
        <v>4</v>
      </c>
      <c r="B352" s="4" t="s">
        <v>5</v>
      </c>
      <c r="C352" s="4" t="s">
        <v>7</v>
      </c>
    </row>
    <row r="353" spans="1:8">
      <c r="A353" t="n">
        <v>3148</v>
      </c>
      <c r="B353" s="27" t="n">
        <v>23</v>
      </c>
      <c r="C353" s="7" t="n">
        <v>20</v>
      </c>
    </row>
    <row r="354" spans="1:8">
      <c r="A354" t="s">
        <v>4</v>
      </c>
      <c r="B354" s="4" t="s">
        <v>5</v>
      </c>
    </row>
    <row r="355" spans="1:8">
      <c r="A355" t="n">
        <v>3150</v>
      </c>
      <c r="B355" s="5" t="n">
        <v>1</v>
      </c>
    </row>
    <row r="356" spans="1:8" s="3" customFormat="1" customHeight="0">
      <c r="A356" s="3" t="s">
        <v>2</v>
      </c>
      <c r="B356" s="3" t="s">
        <v>55</v>
      </c>
    </row>
    <row r="357" spans="1:8">
      <c r="A357" t="s">
        <v>4</v>
      </c>
      <c r="B357" s="4" t="s">
        <v>5</v>
      </c>
      <c r="C357" s="4" t="s">
        <v>7</v>
      </c>
      <c r="D357" s="4" t="s">
        <v>11</v>
      </c>
    </row>
    <row r="358" spans="1:8">
      <c r="A358" t="n">
        <v>3152</v>
      </c>
      <c r="B358" s="21" t="n">
        <v>22</v>
      </c>
      <c r="C358" s="7" t="n">
        <v>20</v>
      </c>
      <c r="D358" s="7" t="n">
        <v>0</v>
      </c>
    </row>
    <row r="359" spans="1:8">
      <c r="A359" t="s">
        <v>4</v>
      </c>
      <c r="B359" s="4" t="s">
        <v>5</v>
      </c>
      <c r="C359" s="4" t="s">
        <v>7</v>
      </c>
      <c r="D359" s="4" t="s">
        <v>11</v>
      </c>
      <c r="E359" s="4" t="s">
        <v>7</v>
      </c>
      <c r="F359" s="4" t="s">
        <v>7</v>
      </c>
      <c r="G359" s="4" t="s">
        <v>13</v>
      </c>
    </row>
    <row r="360" spans="1:8">
      <c r="A360" t="n">
        <v>3156</v>
      </c>
      <c r="B360" s="9" t="n">
        <v>5</v>
      </c>
      <c r="C360" s="7" t="n">
        <v>30</v>
      </c>
      <c r="D360" s="7" t="n">
        <v>10111</v>
      </c>
      <c r="E360" s="7" t="n">
        <v>8</v>
      </c>
      <c r="F360" s="7" t="n">
        <v>1</v>
      </c>
      <c r="G360" s="11" t="n">
        <f t="normal" ca="1">A408</f>
        <v>0</v>
      </c>
    </row>
    <row r="361" spans="1:8">
      <c r="A361" t="s">
        <v>4</v>
      </c>
      <c r="B361" s="4" t="s">
        <v>5</v>
      </c>
      <c r="C361" s="4" t="s">
        <v>7</v>
      </c>
      <c r="D361" s="4" t="s">
        <v>15</v>
      </c>
      <c r="E361" s="4" t="s">
        <v>11</v>
      </c>
      <c r="F361" s="4" t="s">
        <v>7</v>
      </c>
    </row>
    <row r="362" spans="1:8">
      <c r="A362" t="n">
        <v>3166</v>
      </c>
      <c r="B362" s="15" t="n">
        <v>49</v>
      </c>
      <c r="C362" s="7" t="n">
        <v>3</v>
      </c>
      <c r="D362" s="7" t="n">
        <v>0.699999988079071</v>
      </c>
      <c r="E362" s="7" t="n">
        <v>500</v>
      </c>
      <c r="F362" s="7" t="n">
        <v>0</v>
      </c>
    </row>
    <row r="363" spans="1:8">
      <c r="A363" t="s">
        <v>4</v>
      </c>
      <c r="B363" s="4" t="s">
        <v>5</v>
      </c>
      <c r="C363" s="4" t="s">
        <v>7</v>
      </c>
      <c r="D363" s="4" t="s">
        <v>11</v>
      </c>
    </row>
    <row r="364" spans="1:8">
      <c r="A364" t="n">
        <v>3175</v>
      </c>
      <c r="B364" s="28" t="n">
        <v>58</v>
      </c>
      <c r="C364" s="7" t="n">
        <v>5</v>
      </c>
      <c r="D364" s="7" t="n">
        <v>300</v>
      </c>
    </row>
    <row r="365" spans="1:8">
      <c r="A365" t="s">
        <v>4</v>
      </c>
      <c r="B365" s="4" t="s">
        <v>5</v>
      </c>
      <c r="C365" s="4" t="s">
        <v>15</v>
      </c>
      <c r="D365" s="4" t="s">
        <v>11</v>
      </c>
    </row>
    <row r="366" spans="1:8">
      <c r="A366" t="n">
        <v>3179</v>
      </c>
      <c r="B366" s="29" t="n">
        <v>103</v>
      </c>
      <c r="C366" s="7" t="n">
        <v>0</v>
      </c>
      <c r="D366" s="7" t="n">
        <v>300</v>
      </c>
    </row>
    <row r="367" spans="1:8">
      <c r="A367" t="s">
        <v>4</v>
      </c>
      <c r="B367" s="4" t="s">
        <v>5</v>
      </c>
      <c r="C367" s="4" t="s">
        <v>7</v>
      </c>
      <c r="D367" s="4" t="s">
        <v>11</v>
      </c>
    </row>
    <row r="368" spans="1:8">
      <c r="A368" t="n">
        <v>3186</v>
      </c>
      <c r="B368" s="28" t="n">
        <v>58</v>
      </c>
      <c r="C368" s="7" t="n">
        <v>10</v>
      </c>
      <c r="D368" s="7" t="n">
        <v>300</v>
      </c>
    </row>
    <row r="369" spans="1:7">
      <c r="A369" t="s">
        <v>4</v>
      </c>
      <c r="B369" s="4" t="s">
        <v>5</v>
      </c>
      <c r="C369" s="4" t="s">
        <v>7</v>
      </c>
      <c r="D369" s="4" t="s">
        <v>11</v>
      </c>
    </row>
    <row r="370" spans="1:7">
      <c r="A370" t="n">
        <v>3190</v>
      </c>
      <c r="B370" s="28" t="n">
        <v>58</v>
      </c>
      <c r="C370" s="7" t="n">
        <v>12</v>
      </c>
      <c r="D370" s="7" t="n">
        <v>0</v>
      </c>
    </row>
    <row r="371" spans="1:7">
      <c r="A371" t="s">
        <v>4</v>
      </c>
      <c r="B371" s="4" t="s">
        <v>5</v>
      </c>
      <c r="C371" s="4" t="s">
        <v>7</v>
      </c>
      <c r="D371" s="4" t="s">
        <v>7</v>
      </c>
      <c r="E371" s="4" t="s">
        <v>7</v>
      </c>
      <c r="F371" s="4" t="s">
        <v>7</v>
      </c>
    </row>
    <row r="372" spans="1:7">
      <c r="A372" t="n">
        <v>3194</v>
      </c>
      <c r="B372" s="13" t="n">
        <v>14</v>
      </c>
      <c r="C372" s="7" t="n">
        <v>0</v>
      </c>
      <c r="D372" s="7" t="n">
        <v>0</v>
      </c>
      <c r="E372" s="7" t="n">
        <v>0</v>
      </c>
      <c r="F372" s="7" t="n">
        <v>4</v>
      </c>
    </row>
    <row r="373" spans="1:7">
      <c r="A373" t="s">
        <v>4</v>
      </c>
      <c r="B373" s="4" t="s">
        <v>5</v>
      </c>
      <c r="C373" s="4" t="s">
        <v>7</v>
      </c>
      <c r="D373" s="4" t="s">
        <v>11</v>
      </c>
      <c r="E373" s="4" t="s">
        <v>11</v>
      </c>
      <c r="F373" s="4" t="s">
        <v>7</v>
      </c>
    </row>
    <row r="374" spans="1:7">
      <c r="A374" t="n">
        <v>3199</v>
      </c>
      <c r="B374" s="22" t="n">
        <v>25</v>
      </c>
      <c r="C374" s="7" t="n">
        <v>1</v>
      </c>
      <c r="D374" s="7" t="n">
        <v>65535</v>
      </c>
      <c r="E374" s="7" t="n">
        <v>420</v>
      </c>
      <c r="F374" s="7" t="n">
        <v>5</v>
      </c>
    </row>
    <row r="375" spans="1:7">
      <c r="A375" t="s">
        <v>4</v>
      </c>
      <c r="B375" s="4" t="s">
        <v>5</v>
      </c>
      <c r="C375" s="4" t="s">
        <v>7</v>
      </c>
      <c r="D375" s="4" t="s">
        <v>11</v>
      </c>
      <c r="E375" s="4" t="s">
        <v>8</v>
      </c>
    </row>
    <row r="376" spans="1:7">
      <c r="A376" t="n">
        <v>3206</v>
      </c>
      <c r="B376" s="30" t="n">
        <v>51</v>
      </c>
      <c r="C376" s="7" t="n">
        <v>4</v>
      </c>
      <c r="D376" s="7" t="n">
        <v>0</v>
      </c>
      <c r="E376" s="7" t="s">
        <v>56</v>
      </c>
    </row>
    <row r="377" spans="1:7">
      <c r="A377" t="s">
        <v>4</v>
      </c>
      <c r="B377" s="4" t="s">
        <v>5</v>
      </c>
      <c r="C377" s="4" t="s">
        <v>11</v>
      </c>
    </row>
    <row r="378" spans="1:7">
      <c r="A378" t="n">
        <v>3221</v>
      </c>
      <c r="B378" s="26" t="n">
        <v>16</v>
      </c>
      <c r="C378" s="7" t="n">
        <v>0</v>
      </c>
    </row>
    <row r="379" spans="1:7">
      <c r="A379" t="s">
        <v>4</v>
      </c>
      <c r="B379" s="4" t="s">
        <v>5</v>
      </c>
      <c r="C379" s="4" t="s">
        <v>11</v>
      </c>
      <c r="D379" s="4" t="s">
        <v>42</v>
      </c>
      <c r="E379" s="4" t="s">
        <v>7</v>
      </c>
      <c r="F379" s="4" t="s">
        <v>7</v>
      </c>
      <c r="G379" s="4" t="s">
        <v>42</v>
      </c>
      <c r="H379" s="4" t="s">
        <v>7</v>
      </c>
      <c r="I379" s="4" t="s">
        <v>7</v>
      </c>
    </row>
    <row r="380" spans="1:7">
      <c r="A380" t="n">
        <v>3224</v>
      </c>
      <c r="B380" s="31" t="n">
        <v>26</v>
      </c>
      <c r="C380" s="7" t="n">
        <v>0</v>
      </c>
      <c r="D380" s="7" t="s">
        <v>57</v>
      </c>
      <c r="E380" s="7" t="n">
        <v>2</v>
      </c>
      <c r="F380" s="7" t="n">
        <v>3</v>
      </c>
      <c r="G380" s="7" t="s">
        <v>58</v>
      </c>
      <c r="H380" s="7" t="n">
        <v>2</v>
      </c>
      <c r="I380" s="7" t="n">
        <v>0</v>
      </c>
    </row>
    <row r="381" spans="1:7">
      <c r="A381" t="s">
        <v>4</v>
      </c>
      <c r="B381" s="4" t="s">
        <v>5</v>
      </c>
    </row>
    <row r="382" spans="1:7">
      <c r="A382" t="n">
        <v>3411</v>
      </c>
      <c r="B382" s="24" t="n">
        <v>28</v>
      </c>
    </row>
    <row r="383" spans="1:7">
      <c r="A383" t="s">
        <v>4</v>
      </c>
      <c r="B383" s="4" t="s">
        <v>5</v>
      </c>
      <c r="C383" s="4" t="s">
        <v>17</v>
      </c>
    </row>
    <row r="384" spans="1:7">
      <c r="A384" t="n">
        <v>3412</v>
      </c>
      <c r="B384" s="32" t="n">
        <v>15</v>
      </c>
      <c r="C384" s="7" t="n">
        <v>67108864</v>
      </c>
    </row>
    <row r="385" spans="1:9">
      <c r="A385" t="s">
        <v>4</v>
      </c>
      <c r="B385" s="4" t="s">
        <v>5</v>
      </c>
      <c r="C385" s="4" t="s">
        <v>11</v>
      </c>
      <c r="D385" s="4" t="s">
        <v>7</v>
      </c>
    </row>
    <row r="386" spans="1:9">
      <c r="A386" t="n">
        <v>3417</v>
      </c>
      <c r="B386" s="33" t="n">
        <v>89</v>
      </c>
      <c r="C386" s="7" t="n">
        <v>65533</v>
      </c>
      <c r="D386" s="7" t="n">
        <v>1</v>
      </c>
    </row>
    <row r="387" spans="1:9">
      <c r="A387" t="s">
        <v>4</v>
      </c>
      <c r="B387" s="4" t="s">
        <v>5</v>
      </c>
      <c r="C387" s="4" t="s">
        <v>7</v>
      </c>
      <c r="D387" s="4" t="s">
        <v>11</v>
      </c>
    </row>
    <row r="388" spans="1:9">
      <c r="A388" t="n">
        <v>3421</v>
      </c>
      <c r="B388" s="28" t="n">
        <v>58</v>
      </c>
      <c r="C388" s="7" t="n">
        <v>105</v>
      </c>
      <c r="D388" s="7" t="n">
        <v>300</v>
      </c>
    </row>
    <row r="389" spans="1:9">
      <c r="A389" t="s">
        <v>4</v>
      </c>
      <c r="B389" s="4" t="s">
        <v>5</v>
      </c>
      <c r="C389" s="4" t="s">
        <v>15</v>
      </c>
      <c r="D389" s="4" t="s">
        <v>11</v>
      </c>
    </row>
    <row r="390" spans="1:9">
      <c r="A390" t="n">
        <v>3425</v>
      </c>
      <c r="B390" s="29" t="n">
        <v>103</v>
      </c>
      <c r="C390" s="7" t="n">
        <v>1</v>
      </c>
      <c r="D390" s="7" t="n">
        <v>300</v>
      </c>
    </row>
    <row r="391" spans="1:9">
      <c r="A391" t="s">
        <v>4</v>
      </c>
      <c r="B391" s="4" t="s">
        <v>5</v>
      </c>
      <c r="C391" s="4" t="s">
        <v>7</v>
      </c>
      <c r="D391" s="4" t="s">
        <v>15</v>
      </c>
      <c r="E391" s="4" t="s">
        <v>11</v>
      </c>
      <c r="F391" s="4" t="s">
        <v>7</v>
      </c>
    </row>
    <row r="392" spans="1:9">
      <c r="A392" t="n">
        <v>3432</v>
      </c>
      <c r="B392" s="15" t="n">
        <v>49</v>
      </c>
      <c r="C392" s="7" t="n">
        <v>3</v>
      </c>
      <c r="D392" s="7" t="n">
        <v>1</v>
      </c>
      <c r="E392" s="7" t="n">
        <v>500</v>
      </c>
      <c r="F392" s="7" t="n">
        <v>0</v>
      </c>
    </row>
    <row r="393" spans="1:9">
      <c r="A393" t="s">
        <v>4</v>
      </c>
      <c r="B393" s="4" t="s">
        <v>5</v>
      </c>
      <c r="C393" s="4" t="s">
        <v>7</v>
      </c>
      <c r="D393" s="4" t="s">
        <v>11</v>
      </c>
    </row>
    <row r="394" spans="1:9">
      <c r="A394" t="n">
        <v>3441</v>
      </c>
      <c r="B394" s="28" t="n">
        <v>58</v>
      </c>
      <c r="C394" s="7" t="n">
        <v>11</v>
      </c>
      <c r="D394" s="7" t="n">
        <v>300</v>
      </c>
    </row>
    <row r="395" spans="1:9">
      <c r="A395" t="s">
        <v>4</v>
      </c>
      <c r="B395" s="4" t="s">
        <v>5</v>
      </c>
      <c r="C395" s="4" t="s">
        <v>7</v>
      </c>
      <c r="D395" s="4" t="s">
        <v>11</v>
      </c>
    </row>
    <row r="396" spans="1:9">
      <c r="A396" t="n">
        <v>3445</v>
      </c>
      <c r="B396" s="28" t="n">
        <v>58</v>
      </c>
      <c r="C396" s="7" t="n">
        <v>12</v>
      </c>
      <c r="D396" s="7" t="n">
        <v>0</v>
      </c>
    </row>
    <row r="397" spans="1:9">
      <c r="A397" t="s">
        <v>4</v>
      </c>
      <c r="B397" s="4" t="s">
        <v>5</v>
      </c>
      <c r="C397" s="4" t="s">
        <v>7</v>
      </c>
      <c r="D397" s="4" t="s">
        <v>11</v>
      </c>
      <c r="E397" s="4" t="s">
        <v>8</v>
      </c>
      <c r="F397" s="4" t="s">
        <v>8</v>
      </c>
      <c r="G397" s="4" t="s">
        <v>8</v>
      </c>
      <c r="H397" s="4" t="s">
        <v>8</v>
      </c>
    </row>
    <row r="398" spans="1:9">
      <c r="A398" t="n">
        <v>3449</v>
      </c>
      <c r="B398" s="30" t="n">
        <v>51</v>
      </c>
      <c r="C398" s="7" t="n">
        <v>3</v>
      </c>
      <c r="D398" s="7" t="n">
        <v>0</v>
      </c>
      <c r="E398" s="7" t="s">
        <v>59</v>
      </c>
      <c r="F398" s="7" t="s">
        <v>60</v>
      </c>
      <c r="G398" s="7" t="s">
        <v>61</v>
      </c>
      <c r="H398" s="7" t="s">
        <v>62</v>
      </c>
    </row>
    <row r="399" spans="1:9">
      <c r="A399" t="s">
        <v>4</v>
      </c>
      <c r="B399" s="4" t="s">
        <v>5</v>
      </c>
      <c r="C399" s="4" t="s">
        <v>11</v>
      </c>
    </row>
    <row r="400" spans="1:9">
      <c r="A400" t="n">
        <v>3478</v>
      </c>
      <c r="B400" s="12" t="n">
        <v>12</v>
      </c>
      <c r="C400" s="7" t="n">
        <v>10111</v>
      </c>
    </row>
    <row r="401" spans="1:8">
      <c r="A401" t="s">
        <v>4</v>
      </c>
      <c r="B401" s="4" t="s">
        <v>5</v>
      </c>
      <c r="C401" s="4" t="s">
        <v>7</v>
      </c>
      <c r="D401" s="4" t="s">
        <v>8</v>
      </c>
      <c r="E401" s="4" t="s">
        <v>11</v>
      </c>
    </row>
    <row r="402" spans="1:8">
      <c r="A402" t="n">
        <v>3481</v>
      </c>
      <c r="B402" s="18" t="n">
        <v>91</v>
      </c>
      <c r="C402" s="7" t="n">
        <v>1</v>
      </c>
      <c r="D402" s="7" t="s">
        <v>26</v>
      </c>
      <c r="E402" s="7" t="n">
        <v>1</v>
      </c>
    </row>
    <row r="403" spans="1:8">
      <c r="A403" t="s">
        <v>4</v>
      </c>
      <c r="B403" s="4" t="s">
        <v>5</v>
      </c>
      <c r="C403" s="4" t="s">
        <v>7</v>
      </c>
      <c r="D403" s="4" t="s">
        <v>8</v>
      </c>
      <c r="E403" s="4" t="s">
        <v>11</v>
      </c>
    </row>
    <row r="404" spans="1:8">
      <c r="A404" t="n">
        <v>3494</v>
      </c>
      <c r="B404" s="17" t="n">
        <v>94</v>
      </c>
      <c r="C404" s="7" t="n">
        <v>0</v>
      </c>
      <c r="D404" s="7" t="s">
        <v>27</v>
      </c>
      <c r="E404" s="7" t="n">
        <v>16</v>
      </c>
    </row>
    <row r="405" spans="1:8">
      <c r="A405" t="s">
        <v>4</v>
      </c>
      <c r="B405" s="4" t="s">
        <v>5</v>
      </c>
      <c r="C405" s="4" t="s">
        <v>7</v>
      </c>
      <c r="D405" s="4" t="s">
        <v>8</v>
      </c>
      <c r="E405" s="4" t="s">
        <v>11</v>
      </c>
    </row>
    <row r="406" spans="1:8">
      <c r="A406" t="n">
        <v>3505</v>
      </c>
      <c r="B406" s="17" t="n">
        <v>94</v>
      </c>
      <c r="C406" s="7" t="n">
        <v>0</v>
      </c>
      <c r="D406" s="7" t="s">
        <v>27</v>
      </c>
      <c r="E406" s="7" t="n">
        <v>512</v>
      </c>
    </row>
    <row r="407" spans="1:8">
      <c r="A407" t="s">
        <v>4</v>
      </c>
      <c r="B407" s="4" t="s">
        <v>5</v>
      </c>
      <c r="C407" s="4" t="s">
        <v>7</v>
      </c>
      <c r="D407" s="4" t="s">
        <v>8</v>
      </c>
    </row>
    <row r="408" spans="1:8">
      <c r="A408" t="n">
        <v>3516</v>
      </c>
      <c r="B408" s="6" t="n">
        <v>2</v>
      </c>
      <c r="C408" s="7" t="n">
        <v>10</v>
      </c>
      <c r="D408" s="7" t="s">
        <v>44</v>
      </c>
    </row>
    <row r="409" spans="1:8">
      <c r="A409" t="s">
        <v>4</v>
      </c>
      <c r="B409" s="4" t="s">
        <v>5</v>
      </c>
      <c r="C409" s="4" t="s">
        <v>11</v>
      </c>
    </row>
    <row r="410" spans="1:8">
      <c r="A410" t="n">
        <v>3539</v>
      </c>
      <c r="B410" s="26" t="n">
        <v>16</v>
      </c>
      <c r="C410" s="7" t="n">
        <v>0</v>
      </c>
    </row>
    <row r="411" spans="1:8">
      <c r="A411" t="s">
        <v>4</v>
      </c>
      <c r="B411" s="4" t="s">
        <v>5</v>
      </c>
      <c r="C411" s="4" t="s">
        <v>7</v>
      </c>
      <c r="D411" s="4" t="s">
        <v>8</v>
      </c>
    </row>
    <row r="412" spans="1:8">
      <c r="A412" t="n">
        <v>3542</v>
      </c>
      <c r="B412" s="6" t="n">
        <v>2</v>
      </c>
      <c r="C412" s="7" t="n">
        <v>10</v>
      </c>
      <c r="D412" s="7" t="s">
        <v>45</v>
      </c>
    </row>
    <row r="413" spans="1:8">
      <c r="A413" t="s">
        <v>4</v>
      </c>
      <c r="B413" s="4" t="s">
        <v>5</v>
      </c>
      <c r="C413" s="4" t="s">
        <v>11</v>
      </c>
    </row>
    <row r="414" spans="1:8">
      <c r="A414" t="n">
        <v>3560</v>
      </c>
      <c r="B414" s="26" t="n">
        <v>16</v>
      </c>
      <c r="C414" s="7" t="n">
        <v>0</v>
      </c>
    </row>
    <row r="415" spans="1:8">
      <c r="A415" t="s">
        <v>4</v>
      </c>
      <c r="B415" s="4" t="s">
        <v>5</v>
      </c>
      <c r="C415" s="4" t="s">
        <v>7</v>
      </c>
      <c r="D415" s="4" t="s">
        <v>8</v>
      </c>
    </row>
    <row r="416" spans="1:8">
      <c r="A416" t="n">
        <v>3563</v>
      </c>
      <c r="B416" s="6" t="n">
        <v>2</v>
      </c>
      <c r="C416" s="7" t="n">
        <v>10</v>
      </c>
      <c r="D416" s="7" t="s">
        <v>46</v>
      </c>
    </row>
    <row r="417" spans="1:5">
      <c r="A417" t="s">
        <v>4</v>
      </c>
      <c r="B417" s="4" t="s">
        <v>5</v>
      </c>
      <c r="C417" s="4" t="s">
        <v>11</v>
      </c>
    </row>
    <row r="418" spans="1:5">
      <c r="A418" t="n">
        <v>3582</v>
      </c>
      <c r="B418" s="26" t="n">
        <v>16</v>
      </c>
      <c r="C418" s="7" t="n">
        <v>0</v>
      </c>
    </row>
    <row r="419" spans="1:5">
      <c r="A419" t="s">
        <v>4</v>
      </c>
      <c r="B419" s="4" t="s">
        <v>5</v>
      </c>
      <c r="C419" s="4" t="s">
        <v>7</v>
      </c>
    </row>
    <row r="420" spans="1:5">
      <c r="A420" t="n">
        <v>3585</v>
      </c>
      <c r="B420" s="27" t="n">
        <v>23</v>
      </c>
      <c r="C420" s="7" t="n">
        <v>20</v>
      </c>
    </row>
    <row r="421" spans="1:5">
      <c r="A421" t="s">
        <v>4</v>
      </c>
      <c r="B421" s="4" t="s">
        <v>5</v>
      </c>
    </row>
    <row r="422" spans="1:5">
      <c r="A422" t="n">
        <v>3587</v>
      </c>
      <c r="B422" s="5" t="n">
        <v>1</v>
      </c>
    </row>
    <row r="423" spans="1:5" s="3" customFormat="1" customHeight="0">
      <c r="A423" s="3" t="s">
        <v>2</v>
      </c>
      <c r="B423" s="3" t="s">
        <v>63</v>
      </c>
    </row>
    <row r="424" spans="1:5">
      <c r="A424" t="s">
        <v>4</v>
      </c>
      <c r="B424" s="4" t="s">
        <v>5</v>
      </c>
      <c r="C424" s="4" t="s">
        <v>7</v>
      </c>
      <c r="D424" s="4" t="s">
        <v>11</v>
      </c>
    </row>
    <row r="425" spans="1:5">
      <c r="A425" t="n">
        <v>3588</v>
      </c>
      <c r="B425" s="21" t="n">
        <v>22</v>
      </c>
      <c r="C425" s="7" t="n">
        <v>20</v>
      </c>
      <c r="D425" s="7" t="n">
        <v>0</v>
      </c>
    </row>
    <row r="426" spans="1:5">
      <c r="A426" t="s">
        <v>4</v>
      </c>
      <c r="B426" s="4" t="s">
        <v>5</v>
      </c>
      <c r="C426" s="4" t="s">
        <v>7</v>
      </c>
      <c r="D426" s="4" t="s">
        <v>11</v>
      </c>
      <c r="E426" s="4" t="s">
        <v>7</v>
      </c>
      <c r="F426" s="4" t="s">
        <v>13</v>
      </c>
    </row>
    <row r="427" spans="1:5">
      <c r="A427" t="n">
        <v>3592</v>
      </c>
      <c r="B427" s="9" t="n">
        <v>5</v>
      </c>
      <c r="C427" s="7" t="n">
        <v>30</v>
      </c>
      <c r="D427" s="7" t="n">
        <v>10496</v>
      </c>
      <c r="E427" s="7" t="n">
        <v>1</v>
      </c>
      <c r="F427" s="11" t="n">
        <f t="normal" ca="1">A441</f>
        <v>0</v>
      </c>
    </row>
    <row r="428" spans="1:5">
      <c r="A428" t="s">
        <v>4</v>
      </c>
      <c r="B428" s="4" t="s">
        <v>5</v>
      </c>
      <c r="C428" s="4" t="s">
        <v>7</v>
      </c>
      <c r="D428" s="4" t="s">
        <v>11</v>
      </c>
      <c r="E428" s="4" t="s">
        <v>11</v>
      </c>
      <c r="F428" s="4" t="s">
        <v>11</v>
      </c>
      <c r="G428" s="4" t="s">
        <v>11</v>
      </c>
      <c r="H428" s="4" t="s">
        <v>7</v>
      </c>
    </row>
    <row r="429" spans="1:5">
      <c r="A429" t="n">
        <v>3601</v>
      </c>
      <c r="B429" s="22" t="n">
        <v>25</v>
      </c>
      <c r="C429" s="7" t="n">
        <v>5</v>
      </c>
      <c r="D429" s="7" t="n">
        <v>65535</v>
      </c>
      <c r="E429" s="7" t="n">
        <v>65535</v>
      </c>
      <c r="F429" s="7" t="n">
        <v>65535</v>
      </c>
      <c r="G429" s="7" t="n">
        <v>65535</v>
      </c>
      <c r="H429" s="7" t="n">
        <v>0</v>
      </c>
    </row>
    <row r="430" spans="1:5">
      <c r="A430" t="s">
        <v>4</v>
      </c>
      <c r="B430" s="4" t="s">
        <v>5</v>
      </c>
      <c r="C430" s="4" t="s">
        <v>11</v>
      </c>
      <c r="D430" s="4" t="s">
        <v>7</v>
      </c>
      <c r="E430" s="4" t="s">
        <v>42</v>
      </c>
      <c r="F430" s="4" t="s">
        <v>7</v>
      </c>
      <c r="G430" s="4" t="s">
        <v>7</v>
      </c>
      <c r="H430" s="4" t="s">
        <v>7</v>
      </c>
    </row>
    <row r="431" spans="1:5">
      <c r="A431" t="n">
        <v>3612</v>
      </c>
      <c r="B431" s="23" t="n">
        <v>24</v>
      </c>
      <c r="C431" s="7" t="n">
        <v>65533</v>
      </c>
      <c r="D431" s="7" t="n">
        <v>11</v>
      </c>
      <c r="E431" s="7" t="s">
        <v>64</v>
      </c>
      <c r="F431" s="7" t="n">
        <v>6</v>
      </c>
      <c r="G431" s="7" t="n">
        <v>2</v>
      </c>
      <c r="H431" s="7" t="n">
        <v>0</v>
      </c>
    </row>
    <row r="432" spans="1:5">
      <c r="A432" t="s">
        <v>4</v>
      </c>
      <c r="B432" s="4" t="s">
        <v>5</v>
      </c>
    </row>
    <row r="433" spans="1:8">
      <c r="A433" t="n">
        <v>3997</v>
      </c>
      <c r="B433" s="24" t="n">
        <v>28</v>
      </c>
    </row>
    <row r="434" spans="1:8">
      <c r="A434" t="s">
        <v>4</v>
      </c>
      <c r="B434" s="4" t="s">
        <v>5</v>
      </c>
      <c r="C434" s="4" t="s">
        <v>7</v>
      </c>
    </row>
    <row r="435" spans="1:8">
      <c r="A435" t="n">
        <v>3998</v>
      </c>
      <c r="B435" s="25" t="n">
        <v>27</v>
      </c>
      <c r="C435" s="7" t="n">
        <v>0</v>
      </c>
    </row>
    <row r="436" spans="1:8">
      <c r="A436" t="s">
        <v>4</v>
      </c>
      <c r="B436" s="4" t="s">
        <v>5</v>
      </c>
      <c r="C436" s="4" t="s">
        <v>7</v>
      </c>
    </row>
    <row r="437" spans="1:8">
      <c r="A437" t="n">
        <v>4000</v>
      </c>
      <c r="B437" s="25" t="n">
        <v>27</v>
      </c>
      <c r="C437" s="7" t="n">
        <v>1</v>
      </c>
    </row>
    <row r="438" spans="1:8">
      <c r="A438" t="s">
        <v>4</v>
      </c>
      <c r="B438" s="4" t="s">
        <v>5</v>
      </c>
      <c r="C438" s="4" t="s">
        <v>13</v>
      </c>
    </row>
    <row r="439" spans="1:8">
      <c r="A439" t="n">
        <v>4002</v>
      </c>
      <c r="B439" s="19" t="n">
        <v>3</v>
      </c>
      <c r="C439" s="11" t="n">
        <f t="normal" ca="1">A467</f>
        <v>0</v>
      </c>
    </row>
    <row r="440" spans="1:8">
      <c r="A440" t="s">
        <v>4</v>
      </c>
      <c r="B440" s="4" t="s">
        <v>5</v>
      </c>
      <c r="C440" s="4" t="s">
        <v>7</v>
      </c>
      <c r="D440" s="4" t="s">
        <v>11</v>
      </c>
      <c r="E440" s="4" t="s">
        <v>7</v>
      </c>
      <c r="F440" s="4" t="s">
        <v>13</v>
      </c>
    </row>
    <row r="441" spans="1:8">
      <c r="A441" t="n">
        <v>4007</v>
      </c>
      <c r="B441" s="9" t="n">
        <v>5</v>
      </c>
      <c r="C441" s="7" t="n">
        <v>30</v>
      </c>
      <c r="D441" s="7" t="n">
        <v>9730</v>
      </c>
      <c r="E441" s="7" t="n">
        <v>1</v>
      </c>
      <c r="F441" s="11" t="n">
        <f t="normal" ca="1">A455</f>
        <v>0</v>
      </c>
    </row>
    <row r="442" spans="1:8">
      <c r="A442" t="s">
        <v>4</v>
      </c>
      <c r="B442" s="4" t="s">
        <v>5</v>
      </c>
      <c r="C442" s="4" t="s">
        <v>7</v>
      </c>
      <c r="D442" s="4" t="s">
        <v>11</v>
      </c>
      <c r="E442" s="4" t="s">
        <v>11</v>
      </c>
      <c r="F442" s="4" t="s">
        <v>11</v>
      </c>
      <c r="G442" s="4" t="s">
        <v>11</v>
      </c>
      <c r="H442" s="4" t="s">
        <v>7</v>
      </c>
    </row>
    <row r="443" spans="1:8">
      <c r="A443" t="n">
        <v>4016</v>
      </c>
      <c r="B443" s="22" t="n">
        <v>25</v>
      </c>
      <c r="C443" s="7" t="n">
        <v>5</v>
      </c>
      <c r="D443" s="7" t="n">
        <v>65535</v>
      </c>
      <c r="E443" s="7" t="n">
        <v>65535</v>
      </c>
      <c r="F443" s="7" t="n">
        <v>65535</v>
      </c>
      <c r="G443" s="7" t="n">
        <v>65535</v>
      </c>
      <c r="H443" s="7" t="n">
        <v>0</v>
      </c>
    </row>
    <row r="444" spans="1:8">
      <c r="A444" t="s">
        <v>4</v>
      </c>
      <c r="B444" s="4" t="s">
        <v>5</v>
      </c>
      <c r="C444" s="4" t="s">
        <v>11</v>
      </c>
      <c r="D444" s="4" t="s">
        <v>7</v>
      </c>
      <c r="E444" s="4" t="s">
        <v>42</v>
      </c>
      <c r="F444" s="4" t="s">
        <v>7</v>
      </c>
      <c r="G444" s="4" t="s">
        <v>7</v>
      </c>
      <c r="H444" s="4" t="s">
        <v>7</v>
      </c>
    </row>
    <row r="445" spans="1:8">
      <c r="A445" t="n">
        <v>4027</v>
      </c>
      <c r="B445" s="23" t="n">
        <v>24</v>
      </c>
      <c r="C445" s="7" t="n">
        <v>65533</v>
      </c>
      <c r="D445" s="7" t="n">
        <v>11</v>
      </c>
      <c r="E445" s="7" t="s">
        <v>65</v>
      </c>
      <c r="F445" s="7" t="n">
        <v>6</v>
      </c>
      <c r="G445" s="7" t="n">
        <v>2</v>
      </c>
      <c r="H445" s="7" t="n">
        <v>0</v>
      </c>
    </row>
    <row r="446" spans="1:8">
      <c r="A446" t="s">
        <v>4</v>
      </c>
      <c r="B446" s="4" t="s">
        <v>5</v>
      </c>
    </row>
    <row r="447" spans="1:8">
      <c r="A447" t="n">
        <v>4135</v>
      </c>
      <c r="B447" s="24" t="n">
        <v>28</v>
      </c>
    </row>
    <row r="448" spans="1:8">
      <c r="A448" t="s">
        <v>4</v>
      </c>
      <c r="B448" s="4" t="s">
        <v>5</v>
      </c>
      <c r="C448" s="4" t="s">
        <v>7</v>
      </c>
    </row>
    <row r="449" spans="1:8">
      <c r="A449" t="n">
        <v>4136</v>
      </c>
      <c r="B449" s="25" t="n">
        <v>27</v>
      </c>
      <c r="C449" s="7" t="n">
        <v>0</v>
      </c>
    </row>
    <row r="450" spans="1:8">
      <c r="A450" t="s">
        <v>4</v>
      </c>
      <c r="B450" s="4" t="s">
        <v>5</v>
      </c>
      <c r="C450" s="4" t="s">
        <v>7</v>
      </c>
    </row>
    <row r="451" spans="1:8">
      <c r="A451" t="n">
        <v>4138</v>
      </c>
      <c r="B451" s="25" t="n">
        <v>27</v>
      </c>
      <c r="C451" s="7" t="n">
        <v>1</v>
      </c>
    </row>
    <row r="452" spans="1:8">
      <c r="A452" t="s">
        <v>4</v>
      </c>
      <c r="B452" s="4" t="s">
        <v>5</v>
      </c>
      <c r="C452" s="4" t="s">
        <v>13</v>
      </c>
    </row>
    <row r="453" spans="1:8">
      <c r="A453" t="n">
        <v>4140</v>
      </c>
      <c r="B453" s="19" t="n">
        <v>3</v>
      </c>
      <c r="C453" s="11" t="n">
        <f t="normal" ca="1">A467</f>
        <v>0</v>
      </c>
    </row>
    <row r="454" spans="1:8">
      <c r="A454" t="s">
        <v>4</v>
      </c>
      <c r="B454" s="4" t="s">
        <v>5</v>
      </c>
      <c r="C454" s="4" t="s">
        <v>7</v>
      </c>
      <c r="D454" s="4" t="s">
        <v>11</v>
      </c>
      <c r="E454" s="4" t="s">
        <v>7</v>
      </c>
      <c r="F454" s="4" t="s">
        <v>13</v>
      </c>
    </row>
    <row r="455" spans="1:8">
      <c r="A455" t="n">
        <v>4145</v>
      </c>
      <c r="B455" s="9" t="n">
        <v>5</v>
      </c>
      <c r="C455" s="7" t="n">
        <v>30</v>
      </c>
      <c r="D455" s="7" t="n">
        <v>9728</v>
      </c>
      <c r="E455" s="7" t="n">
        <v>1</v>
      </c>
      <c r="F455" s="11" t="n">
        <f t="normal" ca="1">A467</f>
        <v>0</v>
      </c>
    </row>
    <row r="456" spans="1:8">
      <c r="A456" t="s">
        <v>4</v>
      </c>
      <c r="B456" s="4" t="s">
        <v>5</v>
      </c>
      <c r="C456" s="4" t="s">
        <v>7</v>
      </c>
      <c r="D456" s="4" t="s">
        <v>11</v>
      </c>
      <c r="E456" s="4" t="s">
        <v>11</v>
      </c>
      <c r="F456" s="4" t="s">
        <v>11</v>
      </c>
      <c r="G456" s="4" t="s">
        <v>11</v>
      </c>
      <c r="H456" s="4" t="s">
        <v>7</v>
      </c>
    </row>
    <row r="457" spans="1:8">
      <c r="A457" t="n">
        <v>4154</v>
      </c>
      <c r="B457" s="22" t="n">
        <v>25</v>
      </c>
      <c r="C457" s="7" t="n">
        <v>5</v>
      </c>
      <c r="D457" s="7" t="n">
        <v>65535</v>
      </c>
      <c r="E457" s="7" t="n">
        <v>500</v>
      </c>
      <c r="F457" s="7" t="n">
        <v>800</v>
      </c>
      <c r="G457" s="7" t="n">
        <v>140</v>
      </c>
      <c r="H457" s="7" t="n">
        <v>0</v>
      </c>
    </row>
    <row r="458" spans="1:8">
      <c r="A458" t="s">
        <v>4</v>
      </c>
      <c r="B458" s="4" t="s">
        <v>5</v>
      </c>
      <c r="C458" s="4" t="s">
        <v>11</v>
      </c>
      <c r="D458" s="4" t="s">
        <v>7</v>
      </c>
      <c r="E458" s="4" t="s">
        <v>42</v>
      </c>
      <c r="F458" s="4" t="s">
        <v>7</v>
      </c>
      <c r="G458" s="4" t="s">
        <v>7</v>
      </c>
      <c r="H458" s="4" t="s">
        <v>7</v>
      </c>
      <c r="I458" s="4" t="s">
        <v>42</v>
      </c>
      <c r="J458" s="4" t="s">
        <v>7</v>
      </c>
      <c r="K458" s="4" t="s">
        <v>7</v>
      </c>
    </row>
    <row r="459" spans="1:8">
      <c r="A459" t="n">
        <v>4165</v>
      </c>
      <c r="B459" s="23" t="n">
        <v>24</v>
      </c>
      <c r="C459" s="7" t="n">
        <v>65533</v>
      </c>
      <c r="D459" s="7" t="n">
        <v>11</v>
      </c>
      <c r="E459" s="7" t="s">
        <v>66</v>
      </c>
      <c r="F459" s="7" t="n">
        <v>2</v>
      </c>
      <c r="G459" s="7" t="n">
        <v>3</v>
      </c>
      <c r="H459" s="7" t="n">
        <v>11</v>
      </c>
      <c r="I459" s="7" t="s">
        <v>67</v>
      </c>
      <c r="J459" s="7" t="n">
        <v>2</v>
      </c>
      <c r="K459" s="7" t="n">
        <v>0</v>
      </c>
    </row>
    <row r="460" spans="1:8">
      <c r="A460" t="s">
        <v>4</v>
      </c>
      <c r="B460" s="4" t="s">
        <v>5</v>
      </c>
    </row>
    <row r="461" spans="1:8">
      <c r="A461" t="n">
        <v>4327</v>
      </c>
      <c r="B461" s="24" t="n">
        <v>28</v>
      </c>
    </row>
    <row r="462" spans="1:8">
      <c r="A462" t="s">
        <v>4</v>
      </c>
      <c r="B462" s="4" t="s">
        <v>5</v>
      </c>
      <c r="C462" s="4" t="s">
        <v>7</v>
      </c>
    </row>
    <row r="463" spans="1:8">
      <c r="A463" t="n">
        <v>4328</v>
      </c>
      <c r="B463" s="25" t="n">
        <v>27</v>
      </c>
      <c r="C463" s="7" t="n">
        <v>0</v>
      </c>
    </row>
    <row r="464" spans="1:8">
      <c r="A464" t="s">
        <v>4</v>
      </c>
      <c r="B464" s="4" t="s">
        <v>5</v>
      </c>
      <c r="C464" s="4" t="s">
        <v>7</v>
      </c>
    </row>
    <row r="465" spans="1:11">
      <c r="A465" t="n">
        <v>4330</v>
      </c>
      <c r="B465" s="25" t="n">
        <v>27</v>
      </c>
      <c r="C465" s="7" t="n">
        <v>1</v>
      </c>
    </row>
    <row r="466" spans="1:11">
      <c r="A466" t="s">
        <v>4</v>
      </c>
      <c r="B466" s="4" t="s">
        <v>5</v>
      </c>
      <c r="C466" s="4" t="s">
        <v>7</v>
      </c>
      <c r="D466" s="4" t="s">
        <v>11</v>
      </c>
      <c r="E466" s="4" t="s">
        <v>11</v>
      </c>
      <c r="F466" s="4" t="s">
        <v>11</v>
      </c>
      <c r="G466" s="4" t="s">
        <v>11</v>
      </c>
      <c r="H466" s="4" t="s">
        <v>7</v>
      </c>
    </row>
    <row r="467" spans="1:11">
      <c r="A467" t="n">
        <v>4332</v>
      </c>
      <c r="B467" s="22" t="n">
        <v>25</v>
      </c>
      <c r="C467" s="7" t="n">
        <v>5</v>
      </c>
      <c r="D467" s="7" t="n">
        <v>65535</v>
      </c>
      <c r="E467" s="7" t="n">
        <v>65535</v>
      </c>
      <c r="F467" s="7" t="n">
        <v>65535</v>
      </c>
      <c r="G467" s="7" t="n">
        <v>65535</v>
      </c>
      <c r="H467" s="7" t="n">
        <v>0</v>
      </c>
    </row>
    <row r="468" spans="1:11">
      <c r="A468" t="s">
        <v>4</v>
      </c>
      <c r="B468" s="4" t="s">
        <v>5</v>
      </c>
      <c r="C468" s="4" t="s">
        <v>7</v>
      </c>
      <c r="D468" s="4" t="s">
        <v>8</v>
      </c>
    </row>
    <row r="469" spans="1:11">
      <c r="A469" t="n">
        <v>4343</v>
      </c>
      <c r="B469" s="6" t="n">
        <v>2</v>
      </c>
      <c r="C469" s="7" t="n">
        <v>10</v>
      </c>
      <c r="D469" s="7" t="s">
        <v>44</v>
      </c>
    </row>
    <row r="470" spans="1:11">
      <c r="A470" t="s">
        <v>4</v>
      </c>
      <c r="B470" s="4" t="s">
        <v>5</v>
      </c>
      <c r="C470" s="4" t="s">
        <v>11</v>
      </c>
    </row>
    <row r="471" spans="1:11">
      <c r="A471" t="n">
        <v>4366</v>
      </c>
      <c r="B471" s="26" t="n">
        <v>16</v>
      </c>
      <c r="C471" s="7" t="n">
        <v>0</v>
      </c>
    </row>
    <row r="472" spans="1:11">
      <c r="A472" t="s">
        <v>4</v>
      </c>
      <c r="B472" s="4" t="s">
        <v>5</v>
      </c>
      <c r="C472" s="4" t="s">
        <v>7</v>
      </c>
      <c r="D472" s="4" t="s">
        <v>8</v>
      </c>
    </row>
    <row r="473" spans="1:11">
      <c r="A473" t="n">
        <v>4369</v>
      </c>
      <c r="B473" s="6" t="n">
        <v>2</v>
      </c>
      <c r="C473" s="7" t="n">
        <v>10</v>
      </c>
      <c r="D473" s="7" t="s">
        <v>45</v>
      </c>
    </row>
    <row r="474" spans="1:11">
      <c r="A474" t="s">
        <v>4</v>
      </c>
      <c r="B474" s="4" t="s">
        <v>5</v>
      </c>
      <c r="C474" s="4" t="s">
        <v>11</v>
      </c>
    </row>
    <row r="475" spans="1:11">
      <c r="A475" t="n">
        <v>4387</v>
      </c>
      <c r="B475" s="26" t="n">
        <v>16</v>
      </c>
      <c r="C475" s="7" t="n">
        <v>0</v>
      </c>
    </row>
    <row r="476" spans="1:11">
      <c r="A476" t="s">
        <v>4</v>
      </c>
      <c r="B476" s="4" t="s">
        <v>5</v>
      </c>
      <c r="C476" s="4" t="s">
        <v>7</v>
      </c>
      <c r="D476" s="4" t="s">
        <v>8</v>
      </c>
    </row>
    <row r="477" spans="1:11">
      <c r="A477" t="n">
        <v>4390</v>
      </c>
      <c r="B477" s="6" t="n">
        <v>2</v>
      </c>
      <c r="C477" s="7" t="n">
        <v>10</v>
      </c>
      <c r="D477" s="7" t="s">
        <v>46</v>
      </c>
    </row>
    <row r="478" spans="1:11">
      <c r="A478" t="s">
        <v>4</v>
      </c>
      <c r="B478" s="4" t="s">
        <v>5</v>
      </c>
      <c r="C478" s="4" t="s">
        <v>11</v>
      </c>
    </row>
    <row r="479" spans="1:11">
      <c r="A479" t="n">
        <v>4409</v>
      </c>
      <c r="B479" s="26" t="n">
        <v>16</v>
      </c>
      <c r="C479" s="7" t="n">
        <v>0</v>
      </c>
    </row>
    <row r="480" spans="1:11">
      <c r="A480" t="s">
        <v>4</v>
      </c>
      <c r="B480" s="4" t="s">
        <v>5</v>
      </c>
      <c r="C480" s="4" t="s">
        <v>7</v>
      </c>
    </row>
    <row r="481" spans="1:8">
      <c r="A481" t="n">
        <v>4412</v>
      </c>
      <c r="B481" s="27" t="n">
        <v>23</v>
      </c>
      <c r="C481" s="7" t="n">
        <v>20</v>
      </c>
    </row>
    <row r="482" spans="1:8">
      <c r="A482" t="s">
        <v>4</v>
      </c>
      <c r="B482" s="4" t="s">
        <v>5</v>
      </c>
    </row>
    <row r="483" spans="1:8">
      <c r="A483" t="n">
        <v>4414</v>
      </c>
      <c r="B483" s="5" t="n">
        <v>1</v>
      </c>
    </row>
    <row r="484" spans="1:8" s="3" customFormat="1" customHeight="0">
      <c r="A484" s="3" t="s">
        <v>2</v>
      </c>
      <c r="B484" s="3" t="s">
        <v>68</v>
      </c>
    </row>
    <row r="485" spans="1:8">
      <c r="A485" t="s">
        <v>4</v>
      </c>
      <c r="B485" s="4" t="s">
        <v>5</v>
      </c>
      <c r="C485" s="4" t="s">
        <v>7</v>
      </c>
      <c r="D485" s="4" t="s">
        <v>11</v>
      </c>
    </row>
    <row r="486" spans="1:8">
      <c r="A486" t="n">
        <v>4416</v>
      </c>
      <c r="B486" s="21" t="n">
        <v>22</v>
      </c>
      <c r="C486" s="7" t="n">
        <v>20</v>
      </c>
      <c r="D486" s="7" t="n">
        <v>0</v>
      </c>
    </row>
    <row r="487" spans="1:8">
      <c r="A487" t="s">
        <v>4</v>
      </c>
      <c r="B487" s="4" t="s">
        <v>5</v>
      </c>
      <c r="C487" s="4" t="s">
        <v>7</v>
      </c>
      <c r="D487" s="4" t="s">
        <v>11</v>
      </c>
      <c r="E487" s="4" t="s">
        <v>15</v>
      </c>
      <c r="F487" s="4" t="s">
        <v>11</v>
      </c>
      <c r="G487" s="4" t="s">
        <v>17</v>
      </c>
      <c r="H487" s="4" t="s">
        <v>17</v>
      </c>
      <c r="I487" s="4" t="s">
        <v>11</v>
      </c>
      <c r="J487" s="4" t="s">
        <v>11</v>
      </c>
      <c r="K487" s="4" t="s">
        <v>17</v>
      </c>
      <c r="L487" s="4" t="s">
        <v>17</v>
      </c>
      <c r="M487" s="4" t="s">
        <v>17</v>
      </c>
      <c r="N487" s="4" t="s">
        <v>17</v>
      </c>
      <c r="O487" s="4" t="s">
        <v>8</v>
      </c>
    </row>
    <row r="488" spans="1:8">
      <c r="A488" t="n">
        <v>4420</v>
      </c>
      <c r="B488" s="34" t="n">
        <v>50</v>
      </c>
      <c r="C488" s="7" t="n">
        <v>0</v>
      </c>
      <c r="D488" s="7" t="n">
        <v>2006</v>
      </c>
      <c r="E488" s="7" t="n">
        <v>1</v>
      </c>
      <c r="F488" s="7" t="n">
        <v>0</v>
      </c>
      <c r="G488" s="7" t="n">
        <v>0</v>
      </c>
      <c r="H488" s="7" t="n">
        <v>0</v>
      </c>
      <c r="I488" s="7" t="n">
        <v>0</v>
      </c>
      <c r="J488" s="7" t="n">
        <v>65533</v>
      </c>
      <c r="K488" s="7" t="n">
        <v>0</v>
      </c>
      <c r="L488" s="7" t="n">
        <v>0</v>
      </c>
      <c r="M488" s="7" t="n">
        <v>0</v>
      </c>
      <c r="N488" s="7" t="n">
        <v>0</v>
      </c>
      <c r="O488" s="7" t="s">
        <v>18</v>
      </c>
    </row>
    <row r="489" spans="1:8">
      <c r="A489" t="s">
        <v>4</v>
      </c>
      <c r="B489" s="4" t="s">
        <v>5</v>
      </c>
      <c r="C489" s="4" t="s">
        <v>7</v>
      </c>
      <c r="D489" s="4" t="s">
        <v>11</v>
      </c>
      <c r="E489" s="4" t="s">
        <v>11</v>
      </c>
      <c r="F489" s="4" t="s">
        <v>11</v>
      </c>
      <c r="G489" s="4" t="s">
        <v>11</v>
      </c>
      <c r="H489" s="4" t="s">
        <v>7</v>
      </c>
    </row>
    <row r="490" spans="1:8">
      <c r="A490" t="n">
        <v>4459</v>
      </c>
      <c r="B490" s="22" t="n">
        <v>25</v>
      </c>
      <c r="C490" s="7" t="n">
        <v>5</v>
      </c>
      <c r="D490" s="7" t="n">
        <v>65535</v>
      </c>
      <c r="E490" s="7" t="n">
        <v>500</v>
      </c>
      <c r="F490" s="7" t="n">
        <v>800</v>
      </c>
      <c r="G490" s="7" t="n">
        <v>140</v>
      </c>
      <c r="H490" s="7" t="n">
        <v>0</v>
      </c>
    </row>
    <row r="491" spans="1:8">
      <c r="A491" t="s">
        <v>4</v>
      </c>
      <c r="B491" s="4" t="s">
        <v>5</v>
      </c>
      <c r="C491" s="4" t="s">
        <v>11</v>
      </c>
      <c r="D491" s="4" t="s">
        <v>7</v>
      </c>
      <c r="E491" s="4" t="s">
        <v>42</v>
      </c>
      <c r="F491" s="4" t="s">
        <v>7</v>
      </c>
      <c r="G491" s="4" t="s">
        <v>7</v>
      </c>
    </row>
    <row r="492" spans="1:8">
      <c r="A492" t="n">
        <v>4470</v>
      </c>
      <c r="B492" s="23" t="n">
        <v>24</v>
      </c>
      <c r="C492" s="7" t="n">
        <v>65533</v>
      </c>
      <c r="D492" s="7" t="n">
        <v>11</v>
      </c>
      <c r="E492" s="7" t="s">
        <v>69</v>
      </c>
      <c r="F492" s="7" t="n">
        <v>2</v>
      </c>
      <c r="G492" s="7" t="n">
        <v>0</v>
      </c>
    </row>
    <row r="493" spans="1:8">
      <c r="A493" t="s">
        <v>4</v>
      </c>
      <c r="B493" s="4" t="s">
        <v>5</v>
      </c>
    </row>
    <row r="494" spans="1:8">
      <c r="A494" t="n">
        <v>4504</v>
      </c>
      <c r="B494" s="24" t="n">
        <v>28</v>
      </c>
    </row>
    <row r="495" spans="1:8">
      <c r="A495" t="s">
        <v>4</v>
      </c>
      <c r="B495" s="4" t="s">
        <v>5</v>
      </c>
      <c r="C495" s="4" t="s">
        <v>7</v>
      </c>
    </row>
    <row r="496" spans="1:8">
      <c r="A496" t="n">
        <v>4505</v>
      </c>
      <c r="B496" s="25" t="n">
        <v>27</v>
      </c>
      <c r="C496" s="7" t="n">
        <v>0</v>
      </c>
    </row>
    <row r="497" spans="1:15">
      <c r="A497" t="s">
        <v>4</v>
      </c>
      <c r="B497" s="4" t="s">
        <v>5</v>
      </c>
      <c r="C497" s="4" t="s">
        <v>7</v>
      </c>
    </row>
    <row r="498" spans="1:15">
      <c r="A498" t="n">
        <v>4507</v>
      </c>
      <c r="B498" s="25" t="n">
        <v>27</v>
      </c>
      <c r="C498" s="7" t="n">
        <v>1</v>
      </c>
    </row>
    <row r="499" spans="1:15">
      <c r="A499" t="s">
        <v>4</v>
      </c>
      <c r="B499" s="4" t="s">
        <v>5</v>
      </c>
      <c r="C499" s="4" t="s">
        <v>7</v>
      </c>
      <c r="D499" s="4" t="s">
        <v>11</v>
      </c>
      <c r="E499" s="4" t="s">
        <v>11</v>
      </c>
      <c r="F499" s="4" t="s">
        <v>11</v>
      </c>
      <c r="G499" s="4" t="s">
        <v>11</v>
      </c>
      <c r="H499" s="4" t="s">
        <v>7</v>
      </c>
    </row>
    <row r="500" spans="1:15">
      <c r="A500" t="n">
        <v>4509</v>
      </c>
      <c r="B500" s="22" t="n">
        <v>25</v>
      </c>
      <c r="C500" s="7" t="n">
        <v>5</v>
      </c>
      <c r="D500" s="7" t="n">
        <v>65535</v>
      </c>
      <c r="E500" s="7" t="n">
        <v>65535</v>
      </c>
      <c r="F500" s="7" t="n">
        <v>65535</v>
      </c>
      <c r="G500" s="7" t="n">
        <v>65535</v>
      </c>
      <c r="H500" s="7" t="n">
        <v>0</v>
      </c>
    </row>
    <row r="501" spans="1:15">
      <c r="A501" t="s">
        <v>4</v>
      </c>
      <c r="B501" s="4" t="s">
        <v>5</v>
      </c>
      <c r="C501" s="4" t="s">
        <v>7</v>
      </c>
      <c r="D501" s="4" t="s">
        <v>8</v>
      </c>
    </row>
    <row r="502" spans="1:15">
      <c r="A502" t="n">
        <v>4520</v>
      </c>
      <c r="B502" s="6" t="n">
        <v>2</v>
      </c>
      <c r="C502" s="7" t="n">
        <v>10</v>
      </c>
      <c r="D502" s="7" t="s">
        <v>44</v>
      </c>
    </row>
    <row r="503" spans="1:15">
      <c r="A503" t="s">
        <v>4</v>
      </c>
      <c r="B503" s="4" t="s">
        <v>5</v>
      </c>
      <c r="C503" s="4" t="s">
        <v>11</v>
      </c>
    </row>
    <row r="504" spans="1:15">
      <c r="A504" t="n">
        <v>4543</v>
      </c>
      <c r="B504" s="26" t="n">
        <v>16</v>
      </c>
      <c r="C504" s="7" t="n">
        <v>0</v>
      </c>
    </row>
    <row r="505" spans="1:15">
      <c r="A505" t="s">
        <v>4</v>
      </c>
      <c r="B505" s="4" t="s">
        <v>5</v>
      </c>
      <c r="C505" s="4" t="s">
        <v>7</v>
      </c>
      <c r="D505" s="4" t="s">
        <v>8</v>
      </c>
    </row>
    <row r="506" spans="1:15">
      <c r="A506" t="n">
        <v>4546</v>
      </c>
      <c r="B506" s="6" t="n">
        <v>2</v>
      </c>
      <c r="C506" s="7" t="n">
        <v>10</v>
      </c>
      <c r="D506" s="7" t="s">
        <v>45</v>
      </c>
    </row>
    <row r="507" spans="1:15">
      <c r="A507" t="s">
        <v>4</v>
      </c>
      <c r="B507" s="4" t="s">
        <v>5</v>
      </c>
      <c r="C507" s="4" t="s">
        <v>11</v>
      </c>
    </row>
    <row r="508" spans="1:15">
      <c r="A508" t="n">
        <v>4564</v>
      </c>
      <c r="B508" s="26" t="n">
        <v>16</v>
      </c>
      <c r="C508" s="7" t="n">
        <v>0</v>
      </c>
    </row>
    <row r="509" spans="1:15">
      <c r="A509" t="s">
        <v>4</v>
      </c>
      <c r="B509" s="4" t="s">
        <v>5</v>
      </c>
      <c r="C509" s="4" t="s">
        <v>7</v>
      </c>
      <c r="D509" s="4" t="s">
        <v>8</v>
      </c>
    </row>
    <row r="510" spans="1:15">
      <c r="A510" t="n">
        <v>4567</v>
      </c>
      <c r="B510" s="6" t="n">
        <v>2</v>
      </c>
      <c r="C510" s="7" t="n">
        <v>10</v>
      </c>
      <c r="D510" s="7" t="s">
        <v>46</v>
      </c>
    </row>
    <row r="511" spans="1:15">
      <c r="A511" t="s">
        <v>4</v>
      </c>
      <c r="B511" s="4" t="s">
        <v>5</v>
      </c>
      <c r="C511" s="4" t="s">
        <v>11</v>
      </c>
    </row>
    <row r="512" spans="1:15">
      <c r="A512" t="n">
        <v>4586</v>
      </c>
      <c r="B512" s="26" t="n">
        <v>16</v>
      </c>
      <c r="C512" s="7" t="n">
        <v>0</v>
      </c>
    </row>
    <row r="513" spans="1:8">
      <c r="A513" t="s">
        <v>4</v>
      </c>
      <c r="B513" s="4" t="s">
        <v>5</v>
      </c>
      <c r="C513" s="4" t="s">
        <v>7</v>
      </c>
    </row>
    <row r="514" spans="1:8">
      <c r="A514" t="n">
        <v>4589</v>
      </c>
      <c r="B514" s="27" t="n">
        <v>23</v>
      </c>
      <c r="C514" s="7" t="n">
        <v>20</v>
      </c>
    </row>
    <row r="515" spans="1:8">
      <c r="A515" t="s">
        <v>4</v>
      </c>
      <c r="B515" s="4" t="s">
        <v>5</v>
      </c>
    </row>
    <row r="516" spans="1:8">
      <c r="A516" t="n">
        <v>4591</v>
      </c>
      <c r="B516" s="5" t="n">
        <v>1</v>
      </c>
    </row>
    <row r="517" spans="1:8" s="3" customFormat="1" customHeight="0">
      <c r="A517" s="3" t="s">
        <v>2</v>
      </c>
      <c r="B517" s="3" t="s">
        <v>70</v>
      </c>
    </row>
    <row r="518" spans="1:8">
      <c r="A518" t="s">
        <v>4</v>
      </c>
      <c r="B518" s="4" t="s">
        <v>5</v>
      </c>
      <c r="C518" s="4" t="s">
        <v>7</v>
      </c>
      <c r="D518" s="4" t="s">
        <v>11</v>
      </c>
    </row>
    <row r="519" spans="1:8">
      <c r="A519" t="n">
        <v>4592</v>
      </c>
      <c r="B519" s="21" t="n">
        <v>22</v>
      </c>
      <c r="C519" s="7" t="n">
        <v>20</v>
      </c>
      <c r="D519" s="7" t="n">
        <v>0</v>
      </c>
    </row>
    <row r="520" spans="1:8">
      <c r="A520" t="s">
        <v>4</v>
      </c>
      <c r="B520" s="4" t="s">
        <v>5</v>
      </c>
      <c r="C520" s="4" t="s">
        <v>7</v>
      </c>
      <c r="D520" s="4" t="s">
        <v>11</v>
      </c>
      <c r="E520" s="4" t="s">
        <v>15</v>
      </c>
      <c r="F520" s="4" t="s">
        <v>11</v>
      </c>
      <c r="G520" s="4" t="s">
        <v>17</v>
      </c>
      <c r="H520" s="4" t="s">
        <v>17</v>
      </c>
      <c r="I520" s="4" t="s">
        <v>11</v>
      </c>
      <c r="J520" s="4" t="s">
        <v>11</v>
      </c>
      <c r="K520" s="4" t="s">
        <v>17</v>
      </c>
      <c r="L520" s="4" t="s">
        <v>17</v>
      </c>
      <c r="M520" s="4" t="s">
        <v>17</v>
      </c>
      <c r="N520" s="4" t="s">
        <v>17</v>
      </c>
      <c r="O520" s="4" t="s">
        <v>8</v>
      </c>
    </row>
    <row r="521" spans="1:8">
      <c r="A521" t="n">
        <v>4596</v>
      </c>
      <c r="B521" s="34" t="n">
        <v>50</v>
      </c>
      <c r="C521" s="7" t="n">
        <v>0</v>
      </c>
      <c r="D521" s="7" t="n">
        <v>2006</v>
      </c>
      <c r="E521" s="7" t="n">
        <v>1</v>
      </c>
      <c r="F521" s="7" t="n">
        <v>0</v>
      </c>
      <c r="G521" s="7" t="n">
        <v>0</v>
      </c>
      <c r="H521" s="7" t="n">
        <v>0</v>
      </c>
      <c r="I521" s="7" t="n">
        <v>0</v>
      </c>
      <c r="J521" s="7" t="n">
        <v>65533</v>
      </c>
      <c r="K521" s="7" t="n">
        <v>0</v>
      </c>
      <c r="L521" s="7" t="n">
        <v>0</v>
      </c>
      <c r="M521" s="7" t="n">
        <v>0</v>
      </c>
      <c r="N521" s="7" t="n">
        <v>0</v>
      </c>
      <c r="O521" s="7" t="s">
        <v>18</v>
      </c>
    </row>
    <row r="522" spans="1:8">
      <c r="A522" t="s">
        <v>4</v>
      </c>
      <c r="B522" s="4" t="s">
        <v>5</v>
      </c>
      <c r="C522" s="4" t="s">
        <v>7</v>
      </c>
      <c r="D522" s="4" t="s">
        <v>11</v>
      </c>
      <c r="E522" s="4" t="s">
        <v>11</v>
      </c>
      <c r="F522" s="4" t="s">
        <v>11</v>
      </c>
      <c r="G522" s="4" t="s">
        <v>11</v>
      </c>
      <c r="H522" s="4" t="s">
        <v>7</v>
      </c>
    </row>
    <row r="523" spans="1:8">
      <c r="A523" t="n">
        <v>4635</v>
      </c>
      <c r="B523" s="22" t="n">
        <v>25</v>
      </c>
      <c r="C523" s="7" t="n">
        <v>5</v>
      </c>
      <c r="D523" s="7" t="n">
        <v>65535</v>
      </c>
      <c r="E523" s="7" t="n">
        <v>500</v>
      </c>
      <c r="F523" s="7" t="n">
        <v>800</v>
      </c>
      <c r="G523" s="7" t="n">
        <v>140</v>
      </c>
      <c r="H523" s="7" t="n">
        <v>0</v>
      </c>
    </row>
    <row r="524" spans="1:8">
      <c r="A524" t="s">
        <v>4</v>
      </c>
      <c r="B524" s="4" t="s">
        <v>5</v>
      </c>
      <c r="C524" s="4" t="s">
        <v>11</v>
      </c>
      <c r="D524" s="4" t="s">
        <v>7</v>
      </c>
      <c r="E524" s="4" t="s">
        <v>42</v>
      </c>
      <c r="F524" s="4" t="s">
        <v>7</v>
      </c>
      <c r="G524" s="4" t="s">
        <v>7</v>
      </c>
    </row>
    <row r="525" spans="1:8">
      <c r="A525" t="n">
        <v>4646</v>
      </c>
      <c r="B525" s="23" t="n">
        <v>24</v>
      </c>
      <c r="C525" s="7" t="n">
        <v>65533</v>
      </c>
      <c r="D525" s="7" t="n">
        <v>11</v>
      </c>
      <c r="E525" s="7" t="s">
        <v>71</v>
      </c>
      <c r="F525" s="7" t="n">
        <v>2</v>
      </c>
      <c r="G525" s="7" t="n">
        <v>0</v>
      </c>
    </row>
    <row r="526" spans="1:8">
      <c r="A526" t="s">
        <v>4</v>
      </c>
      <c r="B526" s="4" t="s">
        <v>5</v>
      </c>
    </row>
    <row r="527" spans="1:8">
      <c r="A527" t="n">
        <v>4677</v>
      </c>
      <c r="B527" s="24" t="n">
        <v>28</v>
      </c>
    </row>
    <row r="528" spans="1:8">
      <c r="A528" t="s">
        <v>4</v>
      </c>
      <c r="B528" s="4" t="s">
        <v>5</v>
      </c>
      <c r="C528" s="4" t="s">
        <v>7</v>
      </c>
    </row>
    <row r="529" spans="1:15">
      <c r="A529" t="n">
        <v>4678</v>
      </c>
      <c r="B529" s="25" t="n">
        <v>27</v>
      </c>
      <c r="C529" s="7" t="n">
        <v>0</v>
      </c>
    </row>
    <row r="530" spans="1:15">
      <c r="A530" t="s">
        <v>4</v>
      </c>
      <c r="B530" s="4" t="s">
        <v>5</v>
      </c>
      <c r="C530" s="4" t="s">
        <v>7</v>
      </c>
    </row>
    <row r="531" spans="1:15">
      <c r="A531" t="n">
        <v>4680</v>
      </c>
      <c r="B531" s="25" t="n">
        <v>27</v>
      </c>
      <c r="C531" s="7" t="n">
        <v>1</v>
      </c>
    </row>
    <row r="532" spans="1:15">
      <c r="A532" t="s">
        <v>4</v>
      </c>
      <c r="B532" s="4" t="s">
        <v>5</v>
      </c>
      <c r="C532" s="4" t="s">
        <v>7</v>
      </c>
      <c r="D532" s="4" t="s">
        <v>11</v>
      </c>
      <c r="E532" s="4" t="s">
        <v>11</v>
      </c>
      <c r="F532" s="4" t="s">
        <v>11</v>
      </c>
      <c r="G532" s="4" t="s">
        <v>11</v>
      </c>
      <c r="H532" s="4" t="s">
        <v>7</v>
      </c>
    </row>
    <row r="533" spans="1:15">
      <c r="A533" t="n">
        <v>4682</v>
      </c>
      <c r="B533" s="22" t="n">
        <v>25</v>
      </c>
      <c r="C533" s="7" t="n">
        <v>5</v>
      </c>
      <c r="D533" s="7" t="n">
        <v>65535</v>
      </c>
      <c r="E533" s="7" t="n">
        <v>65535</v>
      </c>
      <c r="F533" s="7" t="n">
        <v>65535</v>
      </c>
      <c r="G533" s="7" t="n">
        <v>65535</v>
      </c>
      <c r="H533" s="7" t="n">
        <v>0</v>
      </c>
    </row>
    <row r="534" spans="1:15">
      <c r="A534" t="s">
        <v>4</v>
      </c>
      <c r="B534" s="4" t="s">
        <v>5</v>
      </c>
      <c r="C534" s="4" t="s">
        <v>7</v>
      </c>
      <c r="D534" s="4" t="s">
        <v>8</v>
      </c>
    </row>
    <row r="535" spans="1:15">
      <c r="A535" t="n">
        <v>4693</v>
      </c>
      <c r="B535" s="6" t="n">
        <v>2</v>
      </c>
      <c r="C535" s="7" t="n">
        <v>10</v>
      </c>
      <c r="D535" s="7" t="s">
        <v>44</v>
      </c>
    </row>
    <row r="536" spans="1:15">
      <c r="A536" t="s">
        <v>4</v>
      </c>
      <c r="B536" s="4" t="s">
        <v>5</v>
      </c>
      <c r="C536" s="4" t="s">
        <v>11</v>
      </c>
    </row>
    <row r="537" spans="1:15">
      <c r="A537" t="n">
        <v>4716</v>
      </c>
      <c r="B537" s="26" t="n">
        <v>16</v>
      </c>
      <c r="C537" s="7" t="n">
        <v>0</v>
      </c>
    </row>
    <row r="538" spans="1:15">
      <c r="A538" t="s">
        <v>4</v>
      </c>
      <c r="B538" s="4" t="s">
        <v>5</v>
      </c>
      <c r="C538" s="4" t="s">
        <v>7</v>
      </c>
      <c r="D538" s="4" t="s">
        <v>8</v>
      </c>
    </row>
    <row r="539" spans="1:15">
      <c r="A539" t="n">
        <v>4719</v>
      </c>
      <c r="B539" s="6" t="n">
        <v>2</v>
      </c>
      <c r="C539" s="7" t="n">
        <v>10</v>
      </c>
      <c r="D539" s="7" t="s">
        <v>45</v>
      </c>
    </row>
    <row r="540" spans="1:15">
      <c r="A540" t="s">
        <v>4</v>
      </c>
      <c r="B540" s="4" t="s">
        <v>5</v>
      </c>
      <c r="C540" s="4" t="s">
        <v>11</v>
      </c>
    </row>
    <row r="541" spans="1:15">
      <c r="A541" t="n">
        <v>4737</v>
      </c>
      <c r="B541" s="26" t="n">
        <v>16</v>
      </c>
      <c r="C541" s="7" t="n">
        <v>0</v>
      </c>
    </row>
    <row r="542" spans="1:15">
      <c r="A542" t="s">
        <v>4</v>
      </c>
      <c r="B542" s="4" t="s">
        <v>5</v>
      </c>
      <c r="C542" s="4" t="s">
        <v>7</v>
      </c>
      <c r="D542" s="4" t="s">
        <v>8</v>
      </c>
    </row>
    <row r="543" spans="1:15">
      <c r="A543" t="n">
        <v>4740</v>
      </c>
      <c r="B543" s="6" t="n">
        <v>2</v>
      </c>
      <c r="C543" s="7" t="n">
        <v>10</v>
      </c>
      <c r="D543" s="7" t="s">
        <v>46</v>
      </c>
    </row>
    <row r="544" spans="1:15">
      <c r="A544" t="s">
        <v>4</v>
      </c>
      <c r="B544" s="4" t="s">
        <v>5</v>
      </c>
      <c r="C544" s="4" t="s">
        <v>11</v>
      </c>
    </row>
    <row r="545" spans="1:8">
      <c r="A545" t="n">
        <v>4759</v>
      </c>
      <c r="B545" s="26" t="n">
        <v>16</v>
      </c>
      <c r="C545" s="7" t="n">
        <v>0</v>
      </c>
    </row>
    <row r="546" spans="1:8">
      <c r="A546" t="s">
        <v>4</v>
      </c>
      <c r="B546" s="4" t="s">
        <v>5</v>
      </c>
      <c r="C546" s="4" t="s">
        <v>7</v>
      </c>
    </row>
    <row r="547" spans="1:8">
      <c r="A547" t="n">
        <v>4762</v>
      </c>
      <c r="B547" s="27" t="n">
        <v>23</v>
      </c>
      <c r="C547" s="7" t="n">
        <v>20</v>
      </c>
    </row>
    <row r="548" spans="1:8">
      <c r="A548" t="s">
        <v>4</v>
      </c>
      <c r="B548" s="4" t="s">
        <v>5</v>
      </c>
    </row>
    <row r="549" spans="1:8">
      <c r="A549" t="n">
        <v>4764</v>
      </c>
      <c r="B549" s="5" t="n">
        <v>1</v>
      </c>
    </row>
    <row r="550" spans="1:8" s="3" customFormat="1" customHeight="0">
      <c r="A550" s="3" t="s">
        <v>2</v>
      </c>
      <c r="B550" s="3" t="s">
        <v>72</v>
      </c>
    </row>
    <row r="551" spans="1:8">
      <c r="A551" t="s">
        <v>4</v>
      </c>
      <c r="B551" s="4" t="s">
        <v>5</v>
      </c>
      <c r="C551" s="4" t="s">
        <v>7</v>
      </c>
      <c r="D551" s="4" t="s">
        <v>11</v>
      </c>
    </row>
    <row r="552" spans="1:8">
      <c r="A552" t="n">
        <v>4768</v>
      </c>
      <c r="B552" s="21" t="n">
        <v>22</v>
      </c>
      <c r="C552" s="7" t="n">
        <v>20</v>
      </c>
      <c r="D552" s="7" t="n">
        <v>0</v>
      </c>
    </row>
    <row r="553" spans="1:8">
      <c r="A553" t="s">
        <v>4</v>
      </c>
      <c r="B553" s="4" t="s">
        <v>5</v>
      </c>
      <c r="C553" s="4" t="s">
        <v>7</v>
      </c>
      <c r="D553" s="4" t="s">
        <v>11</v>
      </c>
      <c r="E553" s="4" t="s">
        <v>11</v>
      </c>
      <c r="F553" s="4" t="s">
        <v>11</v>
      </c>
      <c r="G553" s="4" t="s">
        <v>11</v>
      </c>
      <c r="H553" s="4" t="s">
        <v>7</v>
      </c>
    </row>
    <row r="554" spans="1:8">
      <c r="A554" t="n">
        <v>4772</v>
      </c>
      <c r="B554" s="22" t="n">
        <v>25</v>
      </c>
      <c r="C554" s="7" t="n">
        <v>5</v>
      </c>
      <c r="D554" s="7" t="n">
        <v>65535</v>
      </c>
      <c r="E554" s="7" t="n">
        <v>500</v>
      </c>
      <c r="F554" s="7" t="n">
        <v>800</v>
      </c>
      <c r="G554" s="7" t="n">
        <v>140</v>
      </c>
      <c r="H554" s="7" t="n">
        <v>0</v>
      </c>
    </row>
    <row r="555" spans="1:8">
      <c r="A555" t="s">
        <v>4</v>
      </c>
      <c r="B555" s="4" t="s">
        <v>5</v>
      </c>
      <c r="C555" s="4" t="s">
        <v>11</v>
      </c>
      <c r="D555" s="4" t="s">
        <v>7</v>
      </c>
      <c r="E555" s="4" t="s">
        <v>42</v>
      </c>
      <c r="F555" s="4" t="s">
        <v>7</v>
      </c>
      <c r="G555" s="4" t="s">
        <v>7</v>
      </c>
    </row>
    <row r="556" spans="1:8">
      <c r="A556" t="n">
        <v>4783</v>
      </c>
      <c r="B556" s="23" t="n">
        <v>24</v>
      </c>
      <c r="C556" s="7" t="n">
        <v>65533</v>
      </c>
      <c r="D556" s="7" t="n">
        <v>11</v>
      </c>
      <c r="E556" s="7" t="s">
        <v>73</v>
      </c>
      <c r="F556" s="7" t="n">
        <v>2</v>
      </c>
      <c r="G556" s="7" t="n">
        <v>0</v>
      </c>
    </row>
    <row r="557" spans="1:8">
      <c r="A557" t="s">
        <v>4</v>
      </c>
      <c r="B557" s="4" t="s">
        <v>5</v>
      </c>
    </row>
    <row r="558" spans="1:8">
      <c r="A558" t="n">
        <v>4831</v>
      </c>
      <c r="B558" s="24" t="n">
        <v>28</v>
      </c>
    </row>
    <row r="559" spans="1:8">
      <c r="A559" t="s">
        <v>4</v>
      </c>
      <c r="B559" s="4" t="s">
        <v>5</v>
      </c>
      <c r="C559" s="4" t="s">
        <v>7</v>
      </c>
    </row>
    <row r="560" spans="1:8">
      <c r="A560" t="n">
        <v>4832</v>
      </c>
      <c r="B560" s="25" t="n">
        <v>27</v>
      </c>
      <c r="C560" s="7" t="n">
        <v>0</v>
      </c>
    </row>
    <row r="561" spans="1:8">
      <c r="A561" t="s">
        <v>4</v>
      </c>
      <c r="B561" s="4" t="s">
        <v>5</v>
      </c>
      <c r="C561" s="4" t="s">
        <v>7</v>
      </c>
    </row>
    <row r="562" spans="1:8">
      <c r="A562" t="n">
        <v>4834</v>
      </c>
      <c r="B562" s="25" t="n">
        <v>27</v>
      </c>
      <c r="C562" s="7" t="n">
        <v>1</v>
      </c>
    </row>
    <row r="563" spans="1:8">
      <c r="A563" t="s">
        <v>4</v>
      </c>
      <c r="B563" s="4" t="s">
        <v>5</v>
      </c>
      <c r="C563" s="4" t="s">
        <v>7</v>
      </c>
      <c r="D563" s="4" t="s">
        <v>11</v>
      </c>
      <c r="E563" s="4" t="s">
        <v>11</v>
      </c>
      <c r="F563" s="4" t="s">
        <v>11</v>
      </c>
      <c r="G563" s="4" t="s">
        <v>11</v>
      </c>
      <c r="H563" s="4" t="s">
        <v>7</v>
      </c>
    </row>
    <row r="564" spans="1:8">
      <c r="A564" t="n">
        <v>4836</v>
      </c>
      <c r="B564" s="22" t="n">
        <v>25</v>
      </c>
      <c r="C564" s="7" t="n">
        <v>5</v>
      </c>
      <c r="D564" s="7" t="n">
        <v>65535</v>
      </c>
      <c r="E564" s="7" t="n">
        <v>65535</v>
      </c>
      <c r="F564" s="7" t="n">
        <v>65535</v>
      </c>
      <c r="G564" s="7" t="n">
        <v>65535</v>
      </c>
      <c r="H564" s="7" t="n">
        <v>0</v>
      </c>
    </row>
    <row r="565" spans="1:8">
      <c r="A565" t="s">
        <v>4</v>
      </c>
      <c r="B565" s="4" t="s">
        <v>5</v>
      </c>
      <c r="C565" s="4" t="s">
        <v>7</v>
      </c>
      <c r="D565" s="4" t="s">
        <v>8</v>
      </c>
    </row>
    <row r="566" spans="1:8">
      <c r="A566" t="n">
        <v>4847</v>
      </c>
      <c r="B566" s="6" t="n">
        <v>2</v>
      </c>
      <c r="C566" s="7" t="n">
        <v>10</v>
      </c>
      <c r="D566" s="7" t="s">
        <v>44</v>
      </c>
    </row>
    <row r="567" spans="1:8">
      <c r="A567" t="s">
        <v>4</v>
      </c>
      <c r="B567" s="4" t="s">
        <v>5</v>
      </c>
      <c r="C567" s="4" t="s">
        <v>11</v>
      </c>
    </row>
    <row r="568" spans="1:8">
      <c r="A568" t="n">
        <v>4870</v>
      </c>
      <c r="B568" s="26" t="n">
        <v>16</v>
      </c>
      <c r="C568" s="7" t="n">
        <v>0</v>
      </c>
    </row>
    <row r="569" spans="1:8">
      <c r="A569" t="s">
        <v>4</v>
      </c>
      <c r="B569" s="4" t="s">
        <v>5</v>
      </c>
      <c r="C569" s="4" t="s">
        <v>7</v>
      </c>
      <c r="D569" s="4" t="s">
        <v>8</v>
      </c>
    </row>
    <row r="570" spans="1:8">
      <c r="A570" t="n">
        <v>4873</v>
      </c>
      <c r="B570" s="6" t="n">
        <v>2</v>
      </c>
      <c r="C570" s="7" t="n">
        <v>10</v>
      </c>
      <c r="D570" s="7" t="s">
        <v>45</v>
      </c>
    </row>
    <row r="571" spans="1:8">
      <c r="A571" t="s">
        <v>4</v>
      </c>
      <c r="B571" s="4" t="s">
        <v>5</v>
      </c>
      <c r="C571" s="4" t="s">
        <v>11</v>
      </c>
    </row>
    <row r="572" spans="1:8">
      <c r="A572" t="n">
        <v>4891</v>
      </c>
      <c r="B572" s="26" t="n">
        <v>16</v>
      </c>
      <c r="C572" s="7" t="n">
        <v>0</v>
      </c>
    </row>
    <row r="573" spans="1:8">
      <c r="A573" t="s">
        <v>4</v>
      </c>
      <c r="B573" s="4" t="s">
        <v>5</v>
      </c>
      <c r="C573" s="4" t="s">
        <v>7</v>
      </c>
      <c r="D573" s="4" t="s">
        <v>8</v>
      </c>
    </row>
    <row r="574" spans="1:8">
      <c r="A574" t="n">
        <v>4894</v>
      </c>
      <c r="B574" s="6" t="n">
        <v>2</v>
      </c>
      <c r="C574" s="7" t="n">
        <v>10</v>
      </c>
      <c r="D574" s="7" t="s">
        <v>46</v>
      </c>
    </row>
    <row r="575" spans="1:8">
      <c r="A575" t="s">
        <v>4</v>
      </c>
      <c r="B575" s="4" t="s">
        <v>5</v>
      </c>
      <c r="C575" s="4" t="s">
        <v>11</v>
      </c>
    </row>
    <row r="576" spans="1:8">
      <c r="A576" t="n">
        <v>4913</v>
      </c>
      <c r="B576" s="26" t="n">
        <v>16</v>
      </c>
      <c r="C576" s="7" t="n">
        <v>0</v>
      </c>
    </row>
    <row r="577" spans="1:8">
      <c r="A577" t="s">
        <v>4</v>
      </c>
      <c r="B577" s="4" t="s">
        <v>5</v>
      </c>
      <c r="C577" s="4" t="s">
        <v>7</v>
      </c>
    </row>
    <row r="578" spans="1:8">
      <c r="A578" t="n">
        <v>4916</v>
      </c>
      <c r="B578" s="27" t="n">
        <v>23</v>
      </c>
      <c r="C578" s="7" t="n">
        <v>20</v>
      </c>
    </row>
    <row r="579" spans="1:8">
      <c r="A579" t="s">
        <v>4</v>
      </c>
      <c r="B579" s="4" t="s">
        <v>5</v>
      </c>
    </row>
    <row r="580" spans="1:8">
      <c r="A580" t="n">
        <v>4918</v>
      </c>
      <c r="B580" s="5" t="n">
        <v>1</v>
      </c>
    </row>
    <row r="581" spans="1:8" s="3" customFormat="1" customHeight="0">
      <c r="A581" s="3" t="s">
        <v>2</v>
      </c>
      <c r="B581" s="3" t="s">
        <v>74</v>
      </c>
    </row>
    <row r="582" spans="1:8">
      <c r="A582" t="s">
        <v>4</v>
      </c>
      <c r="B582" s="4" t="s">
        <v>5</v>
      </c>
      <c r="C582" s="4" t="s">
        <v>7</v>
      </c>
      <c r="D582" s="4" t="s">
        <v>11</v>
      </c>
    </row>
    <row r="583" spans="1:8">
      <c r="A583" t="n">
        <v>4920</v>
      </c>
      <c r="B583" s="21" t="n">
        <v>22</v>
      </c>
      <c r="C583" s="7" t="n">
        <v>20</v>
      </c>
      <c r="D583" s="7" t="n">
        <v>0</v>
      </c>
    </row>
    <row r="584" spans="1:8">
      <c r="A584" t="s">
        <v>4</v>
      </c>
      <c r="B584" s="4" t="s">
        <v>5</v>
      </c>
      <c r="C584" s="4" t="s">
        <v>7</v>
      </c>
      <c r="D584" s="4" t="s">
        <v>11</v>
      </c>
      <c r="E584" s="4" t="s">
        <v>15</v>
      </c>
      <c r="F584" s="4" t="s">
        <v>11</v>
      </c>
      <c r="G584" s="4" t="s">
        <v>17</v>
      </c>
      <c r="H584" s="4" t="s">
        <v>17</v>
      </c>
      <c r="I584" s="4" t="s">
        <v>11</v>
      </c>
      <c r="J584" s="4" t="s">
        <v>11</v>
      </c>
      <c r="K584" s="4" t="s">
        <v>17</v>
      </c>
      <c r="L584" s="4" t="s">
        <v>17</v>
      </c>
      <c r="M584" s="4" t="s">
        <v>17</v>
      </c>
      <c r="N584" s="4" t="s">
        <v>17</v>
      </c>
      <c r="O584" s="4" t="s">
        <v>8</v>
      </c>
    </row>
    <row r="585" spans="1:8">
      <c r="A585" t="n">
        <v>4924</v>
      </c>
      <c r="B585" s="34" t="n">
        <v>50</v>
      </c>
      <c r="C585" s="7" t="n">
        <v>0</v>
      </c>
      <c r="D585" s="7" t="n">
        <v>2006</v>
      </c>
      <c r="E585" s="7" t="n">
        <v>1</v>
      </c>
      <c r="F585" s="7" t="n">
        <v>0</v>
      </c>
      <c r="G585" s="7" t="n">
        <v>0</v>
      </c>
      <c r="H585" s="7" t="n">
        <v>0</v>
      </c>
      <c r="I585" s="7" t="n">
        <v>0</v>
      </c>
      <c r="J585" s="7" t="n">
        <v>65533</v>
      </c>
      <c r="K585" s="7" t="n">
        <v>0</v>
      </c>
      <c r="L585" s="7" t="n">
        <v>0</v>
      </c>
      <c r="M585" s="7" t="n">
        <v>0</v>
      </c>
      <c r="N585" s="7" t="n">
        <v>0</v>
      </c>
      <c r="O585" s="7" t="s">
        <v>18</v>
      </c>
    </row>
    <row r="586" spans="1:8">
      <c r="A586" t="s">
        <v>4</v>
      </c>
      <c r="B586" s="4" t="s">
        <v>5</v>
      </c>
      <c r="C586" s="4" t="s">
        <v>7</v>
      </c>
      <c r="D586" s="4" t="s">
        <v>11</v>
      </c>
      <c r="E586" s="4" t="s">
        <v>11</v>
      </c>
      <c r="F586" s="4" t="s">
        <v>11</v>
      </c>
      <c r="G586" s="4" t="s">
        <v>11</v>
      </c>
      <c r="H586" s="4" t="s">
        <v>7</v>
      </c>
    </row>
    <row r="587" spans="1:8">
      <c r="A587" t="n">
        <v>4963</v>
      </c>
      <c r="B587" s="22" t="n">
        <v>25</v>
      </c>
      <c r="C587" s="7" t="n">
        <v>5</v>
      </c>
      <c r="D587" s="7" t="n">
        <v>65535</v>
      </c>
      <c r="E587" s="7" t="n">
        <v>500</v>
      </c>
      <c r="F587" s="7" t="n">
        <v>800</v>
      </c>
      <c r="G587" s="7" t="n">
        <v>140</v>
      </c>
      <c r="H587" s="7" t="n">
        <v>0</v>
      </c>
    </row>
    <row r="588" spans="1:8">
      <c r="A588" t="s">
        <v>4</v>
      </c>
      <c r="B588" s="4" t="s">
        <v>5</v>
      </c>
      <c r="C588" s="4" t="s">
        <v>11</v>
      </c>
      <c r="D588" s="4" t="s">
        <v>7</v>
      </c>
      <c r="E588" s="4" t="s">
        <v>42</v>
      </c>
      <c r="F588" s="4" t="s">
        <v>7</v>
      </c>
      <c r="G588" s="4" t="s">
        <v>7</v>
      </c>
    </row>
    <row r="589" spans="1:8">
      <c r="A589" t="n">
        <v>4974</v>
      </c>
      <c r="B589" s="23" t="n">
        <v>24</v>
      </c>
      <c r="C589" s="7" t="n">
        <v>65533</v>
      </c>
      <c r="D589" s="7" t="n">
        <v>11</v>
      </c>
      <c r="E589" s="7" t="s">
        <v>75</v>
      </c>
      <c r="F589" s="7" t="n">
        <v>2</v>
      </c>
      <c r="G589" s="7" t="n">
        <v>0</v>
      </c>
    </row>
    <row r="590" spans="1:8">
      <c r="A590" t="s">
        <v>4</v>
      </c>
      <c r="B590" s="4" t="s">
        <v>5</v>
      </c>
    </row>
    <row r="591" spans="1:8">
      <c r="A591" t="n">
        <v>5003</v>
      </c>
      <c r="B591" s="24" t="n">
        <v>28</v>
      </c>
    </row>
    <row r="592" spans="1:8">
      <c r="A592" t="s">
        <v>4</v>
      </c>
      <c r="B592" s="4" t="s">
        <v>5</v>
      </c>
      <c r="C592" s="4" t="s">
        <v>7</v>
      </c>
    </row>
    <row r="593" spans="1:15">
      <c r="A593" t="n">
        <v>5004</v>
      </c>
      <c r="B593" s="25" t="n">
        <v>27</v>
      </c>
      <c r="C593" s="7" t="n">
        <v>0</v>
      </c>
    </row>
    <row r="594" spans="1:15">
      <c r="A594" t="s">
        <v>4</v>
      </c>
      <c r="B594" s="4" t="s">
        <v>5</v>
      </c>
      <c r="C594" s="4" t="s">
        <v>7</v>
      </c>
    </row>
    <row r="595" spans="1:15">
      <c r="A595" t="n">
        <v>5006</v>
      </c>
      <c r="B595" s="25" t="n">
        <v>27</v>
      </c>
      <c r="C595" s="7" t="n">
        <v>1</v>
      </c>
    </row>
    <row r="596" spans="1:15">
      <c r="A596" t="s">
        <v>4</v>
      </c>
      <c r="B596" s="4" t="s">
        <v>5</v>
      </c>
      <c r="C596" s="4" t="s">
        <v>7</v>
      </c>
      <c r="D596" s="4" t="s">
        <v>11</v>
      </c>
      <c r="E596" s="4" t="s">
        <v>11</v>
      </c>
      <c r="F596" s="4" t="s">
        <v>11</v>
      </c>
      <c r="G596" s="4" t="s">
        <v>11</v>
      </c>
      <c r="H596" s="4" t="s">
        <v>7</v>
      </c>
    </row>
    <row r="597" spans="1:15">
      <c r="A597" t="n">
        <v>5008</v>
      </c>
      <c r="B597" s="22" t="n">
        <v>25</v>
      </c>
      <c r="C597" s="7" t="n">
        <v>5</v>
      </c>
      <c r="D597" s="7" t="n">
        <v>65535</v>
      </c>
      <c r="E597" s="7" t="n">
        <v>65535</v>
      </c>
      <c r="F597" s="7" t="n">
        <v>65535</v>
      </c>
      <c r="G597" s="7" t="n">
        <v>65535</v>
      </c>
      <c r="H597" s="7" t="n">
        <v>0</v>
      </c>
    </row>
    <row r="598" spans="1:15">
      <c r="A598" t="s">
        <v>4</v>
      </c>
      <c r="B598" s="4" t="s">
        <v>5</v>
      </c>
      <c r="C598" s="4" t="s">
        <v>7</v>
      </c>
      <c r="D598" s="4" t="s">
        <v>8</v>
      </c>
    </row>
    <row r="599" spans="1:15">
      <c r="A599" t="n">
        <v>5019</v>
      </c>
      <c r="B599" s="6" t="n">
        <v>2</v>
      </c>
      <c r="C599" s="7" t="n">
        <v>10</v>
      </c>
      <c r="D599" s="7" t="s">
        <v>44</v>
      </c>
    </row>
    <row r="600" spans="1:15">
      <c r="A600" t="s">
        <v>4</v>
      </c>
      <c r="B600" s="4" t="s">
        <v>5</v>
      </c>
      <c r="C600" s="4" t="s">
        <v>11</v>
      </c>
    </row>
    <row r="601" spans="1:15">
      <c r="A601" t="n">
        <v>5042</v>
      </c>
      <c r="B601" s="26" t="n">
        <v>16</v>
      </c>
      <c r="C601" s="7" t="n">
        <v>0</v>
      </c>
    </row>
    <row r="602" spans="1:15">
      <c r="A602" t="s">
        <v>4</v>
      </c>
      <c r="B602" s="4" t="s">
        <v>5</v>
      </c>
      <c r="C602" s="4" t="s">
        <v>7</v>
      </c>
      <c r="D602" s="4" t="s">
        <v>8</v>
      </c>
    </row>
    <row r="603" spans="1:15">
      <c r="A603" t="n">
        <v>5045</v>
      </c>
      <c r="B603" s="6" t="n">
        <v>2</v>
      </c>
      <c r="C603" s="7" t="n">
        <v>10</v>
      </c>
      <c r="D603" s="7" t="s">
        <v>45</v>
      </c>
    </row>
    <row r="604" spans="1:15">
      <c r="A604" t="s">
        <v>4</v>
      </c>
      <c r="B604" s="4" t="s">
        <v>5</v>
      </c>
      <c r="C604" s="4" t="s">
        <v>11</v>
      </c>
    </row>
    <row r="605" spans="1:15">
      <c r="A605" t="n">
        <v>5063</v>
      </c>
      <c r="B605" s="26" t="n">
        <v>16</v>
      </c>
      <c r="C605" s="7" t="n">
        <v>0</v>
      </c>
    </row>
    <row r="606" spans="1:15">
      <c r="A606" t="s">
        <v>4</v>
      </c>
      <c r="B606" s="4" t="s">
        <v>5</v>
      </c>
      <c r="C606" s="4" t="s">
        <v>7</v>
      </c>
      <c r="D606" s="4" t="s">
        <v>8</v>
      </c>
    </row>
    <row r="607" spans="1:15">
      <c r="A607" t="n">
        <v>5066</v>
      </c>
      <c r="B607" s="6" t="n">
        <v>2</v>
      </c>
      <c r="C607" s="7" t="n">
        <v>10</v>
      </c>
      <c r="D607" s="7" t="s">
        <v>46</v>
      </c>
    </row>
    <row r="608" spans="1:15">
      <c r="A608" t="s">
        <v>4</v>
      </c>
      <c r="B608" s="4" t="s">
        <v>5</v>
      </c>
      <c r="C608" s="4" t="s">
        <v>11</v>
      </c>
    </row>
    <row r="609" spans="1:8">
      <c r="A609" t="n">
        <v>5085</v>
      </c>
      <c r="B609" s="26" t="n">
        <v>16</v>
      </c>
      <c r="C609" s="7" t="n">
        <v>0</v>
      </c>
    </row>
    <row r="610" spans="1:8">
      <c r="A610" t="s">
        <v>4</v>
      </c>
      <c r="B610" s="4" t="s">
        <v>5</v>
      </c>
      <c r="C610" s="4" t="s">
        <v>7</v>
      </c>
    </row>
    <row r="611" spans="1:8">
      <c r="A611" t="n">
        <v>5088</v>
      </c>
      <c r="B611" s="27" t="n">
        <v>23</v>
      </c>
      <c r="C611" s="7" t="n">
        <v>20</v>
      </c>
    </row>
    <row r="612" spans="1:8">
      <c r="A612" t="s">
        <v>4</v>
      </c>
      <c r="B612" s="4" t="s">
        <v>5</v>
      </c>
    </row>
    <row r="613" spans="1:8">
      <c r="A613" t="n">
        <v>5090</v>
      </c>
      <c r="B613" s="5" t="n">
        <v>1</v>
      </c>
    </row>
    <row r="614" spans="1:8" s="3" customFormat="1" customHeight="0">
      <c r="A614" s="3" t="s">
        <v>2</v>
      </c>
      <c r="B614" s="3" t="s">
        <v>76</v>
      </c>
    </row>
    <row r="615" spans="1:8">
      <c r="A615" t="s">
        <v>4</v>
      </c>
      <c r="B615" s="4" t="s">
        <v>5</v>
      </c>
      <c r="C615" s="4" t="s">
        <v>7</v>
      </c>
      <c r="D615" s="4" t="s">
        <v>11</v>
      </c>
    </row>
    <row r="616" spans="1:8">
      <c r="A616" t="n">
        <v>5092</v>
      </c>
      <c r="B616" s="21" t="n">
        <v>22</v>
      </c>
      <c r="C616" s="7" t="n">
        <v>20</v>
      </c>
      <c r="D616" s="7" t="n">
        <v>0</v>
      </c>
    </row>
    <row r="617" spans="1:8">
      <c r="A617" t="s">
        <v>4</v>
      </c>
      <c r="B617" s="4" t="s">
        <v>5</v>
      </c>
      <c r="C617" s="4" t="s">
        <v>7</v>
      </c>
      <c r="D617" s="4" t="s">
        <v>11</v>
      </c>
      <c r="E617" s="4" t="s">
        <v>11</v>
      </c>
      <c r="F617" s="4" t="s">
        <v>11</v>
      </c>
      <c r="G617" s="4" t="s">
        <v>11</v>
      </c>
      <c r="H617" s="4" t="s">
        <v>7</v>
      </c>
    </row>
    <row r="618" spans="1:8">
      <c r="A618" t="n">
        <v>5096</v>
      </c>
      <c r="B618" s="22" t="n">
        <v>25</v>
      </c>
      <c r="C618" s="7" t="n">
        <v>5</v>
      </c>
      <c r="D618" s="7" t="n">
        <v>65535</v>
      </c>
      <c r="E618" s="7" t="n">
        <v>500</v>
      </c>
      <c r="F618" s="7" t="n">
        <v>800</v>
      </c>
      <c r="G618" s="7" t="n">
        <v>140</v>
      </c>
      <c r="H618" s="7" t="n">
        <v>0</v>
      </c>
    </row>
    <row r="619" spans="1:8">
      <c r="A619" t="s">
        <v>4</v>
      </c>
      <c r="B619" s="4" t="s">
        <v>5</v>
      </c>
      <c r="C619" s="4" t="s">
        <v>11</v>
      </c>
      <c r="D619" s="4" t="s">
        <v>7</v>
      </c>
      <c r="E619" s="4" t="s">
        <v>42</v>
      </c>
      <c r="F619" s="4" t="s">
        <v>7</v>
      </c>
      <c r="G619" s="4" t="s">
        <v>7</v>
      </c>
    </row>
    <row r="620" spans="1:8">
      <c r="A620" t="n">
        <v>5107</v>
      </c>
      <c r="B620" s="23" t="n">
        <v>24</v>
      </c>
      <c r="C620" s="7" t="n">
        <v>65533</v>
      </c>
      <c r="D620" s="7" t="n">
        <v>11</v>
      </c>
      <c r="E620" s="7" t="s">
        <v>77</v>
      </c>
      <c r="F620" s="7" t="n">
        <v>2</v>
      </c>
      <c r="G620" s="7" t="n">
        <v>0</v>
      </c>
    </row>
    <row r="621" spans="1:8">
      <c r="A621" t="s">
        <v>4</v>
      </c>
      <c r="B621" s="4" t="s">
        <v>5</v>
      </c>
    </row>
    <row r="622" spans="1:8">
      <c r="A622" t="n">
        <v>5153</v>
      </c>
      <c r="B622" s="24" t="n">
        <v>28</v>
      </c>
    </row>
    <row r="623" spans="1:8">
      <c r="A623" t="s">
        <v>4</v>
      </c>
      <c r="B623" s="4" t="s">
        <v>5</v>
      </c>
      <c r="C623" s="4" t="s">
        <v>7</v>
      </c>
    </row>
    <row r="624" spans="1:8">
      <c r="A624" t="n">
        <v>5154</v>
      </c>
      <c r="B624" s="25" t="n">
        <v>27</v>
      </c>
      <c r="C624" s="7" t="n">
        <v>0</v>
      </c>
    </row>
    <row r="625" spans="1:8">
      <c r="A625" t="s">
        <v>4</v>
      </c>
      <c r="B625" s="4" t="s">
        <v>5</v>
      </c>
      <c r="C625" s="4" t="s">
        <v>7</v>
      </c>
    </row>
    <row r="626" spans="1:8">
      <c r="A626" t="n">
        <v>5156</v>
      </c>
      <c r="B626" s="25" t="n">
        <v>27</v>
      </c>
      <c r="C626" s="7" t="n">
        <v>1</v>
      </c>
    </row>
    <row r="627" spans="1:8">
      <c r="A627" t="s">
        <v>4</v>
      </c>
      <c r="B627" s="4" t="s">
        <v>5</v>
      </c>
      <c r="C627" s="4" t="s">
        <v>7</v>
      </c>
      <c r="D627" s="4" t="s">
        <v>11</v>
      </c>
      <c r="E627" s="4" t="s">
        <v>11</v>
      </c>
      <c r="F627" s="4" t="s">
        <v>11</v>
      </c>
      <c r="G627" s="4" t="s">
        <v>11</v>
      </c>
      <c r="H627" s="4" t="s">
        <v>7</v>
      </c>
    </row>
    <row r="628" spans="1:8">
      <c r="A628" t="n">
        <v>5158</v>
      </c>
      <c r="B628" s="22" t="n">
        <v>25</v>
      </c>
      <c r="C628" s="7" t="n">
        <v>5</v>
      </c>
      <c r="D628" s="7" t="n">
        <v>65535</v>
      </c>
      <c r="E628" s="7" t="n">
        <v>65535</v>
      </c>
      <c r="F628" s="7" t="n">
        <v>65535</v>
      </c>
      <c r="G628" s="7" t="n">
        <v>65535</v>
      </c>
      <c r="H628" s="7" t="n">
        <v>0</v>
      </c>
    </row>
    <row r="629" spans="1:8">
      <c r="A629" t="s">
        <v>4</v>
      </c>
      <c r="B629" s="4" t="s">
        <v>5</v>
      </c>
      <c r="C629" s="4" t="s">
        <v>7</v>
      </c>
      <c r="D629" s="4" t="s">
        <v>8</v>
      </c>
    </row>
    <row r="630" spans="1:8">
      <c r="A630" t="n">
        <v>5169</v>
      </c>
      <c r="B630" s="6" t="n">
        <v>2</v>
      </c>
      <c r="C630" s="7" t="n">
        <v>10</v>
      </c>
      <c r="D630" s="7" t="s">
        <v>44</v>
      </c>
    </row>
    <row r="631" spans="1:8">
      <c r="A631" t="s">
        <v>4</v>
      </c>
      <c r="B631" s="4" t="s">
        <v>5</v>
      </c>
      <c r="C631" s="4" t="s">
        <v>11</v>
      </c>
    </row>
    <row r="632" spans="1:8">
      <c r="A632" t="n">
        <v>5192</v>
      </c>
      <c r="B632" s="26" t="n">
        <v>16</v>
      </c>
      <c r="C632" s="7" t="n">
        <v>0</v>
      </c>
    </row>
    <row r="633" spans="1:8">
      <c r="A633" t="s">
        <v>4</v>
      </c>
      <c r="B633" s="4" t="s">
        <v>5</v>
      </c>
      <c r="C633" s="4" t="s">
        <v>7</v>
      </c>
      <c r="D633" s="4" t="s">
        <v>8</v>
      </c>
    </row>
    <row r="634" spans="1:8">
      <c r="A634" t="n">
        <v>5195</v>
      </c>
      <c r="B634" s="6" t="n">
        <v>2</v>
      </c>
      <c r="C634" s="7" t="n">
        <v>10</v>
      </c>
      <c r="D634" s="7" t="s">
        <v>45</v>
      </c>
    </row>
    <row r="635" spans="1:8">
      <c r="A635" t="s">
        <v>4</v>
      </c>
      <c r="B635" s="4" t="s">
        <v>5</v>
      </c>
      <c r="C635" s="4" t="s">
        <v>11</v>
      </c>
    </row>
    <row r="636" spans="1:8">
      <c r="A636" t="n">
        <v>5213</v>
      </c>
      <c r="B636" s="26" t="n">
        <v>16</v>
      </c>
      <c r="C636" s="7" t="n">
        <v>0</v>
      </c>
    </row>
    <row r="637" spans="1:8">
      <c r="A637" t="s">
        <v>4</v>
      </c>
      <c r="B637" s="4" t="s">
        <v>5</v>
      </c>
      <c r="C637" s="4" t="s">
        <v>7</v>
      </c>
      <c r="D637" s="4" t="s">
        <v>8</v>
      </c>
    </row>
    <row r="638" spans="1:8">
      <c r="A638" t="n">
        <v>5216</v>
      </c>
      <c r="B638" s="6" t="n">
        <v>2</v>
      </c>
      <c r="C638" s="7" t="n">
        <v>10</v>
      </c>
      <c r="D638" s="7" t="s">
        <v>46</v>
      </c>
    </row>
    <row r="639" spans="1:8">
      <c r="A639" t="s">
        <v>4</v>
      </c>
      <c r="B639" s="4" t="s">
        <v>5</v>
      </c>
      <c r="C639" s="4" t="s">
        <v>11</v>
      </c>
    </row>
    <row r="640" spans="1:8">
      <c r="A640" t="n">
        <v>5235</v>
      </c>
      <c r="B640" s="26" t="n">
        <v>16</v>
      </c>
      <c r="C640" s="7" t="n">
        <v>0</v>
      </c>
    </row>
    <row r="641" spans="1:8">
      <c r="A641" t="s">
        <v>4</v>
      </c>
      <c r="B641" s="4" t="s">
        <v>5</v>
      </c>
      <c r="C641" s="4" t="s">
        <v>7</v>
      </c>
    </row>
    <row r="642" spans="1:8">
      <c r="A642" t="n">
        <v>5238</v>
      </c>
      <c r="B642" s="27" t="n">
        <v>23</v>
      </c>
      <c r="C642" s="7" t="n">
        <v>20</v>
      </c>
    </row>
    <row r="643" spans="1:8">
      <c r="A643" t="s">
        <v>4</v>
      </c>
      <c r="B643" s="4" t="s">
        <v>5</v>
      </c>
    </row>
    <row r="644" spans="1:8">
      <c r="A644" t="n">
        <v>5240</v>
      </c>
      <c r="B644" s="5" t="n">
        <v>1</v>
      </c>
    </row>
    <row r="645" spans="1:8" s="3" customFormat="1" customHeight="0">
      <c r="A645" s="3" t="s">
        <v>2</v>
      </c>
      <c r="B645" s="3" t="s">
        <v>78</v>
      </c>
    </row>
    <row r="646" spans="1:8">
      <c r="A646" t="s">
        <v>4</v>
      </c>
      <c r="B646" s="4" t="s">
        <v>5</v>
      </c>
      <c r="C646" s="4" t="s">
        <v>7</v>
      </c>
      <c r="D646" s="4" t="s">
        <v>11</v>
      </c>
    </row>
    <row r="647" spans="1:8">
      <c r="A647" t="n">
        <v>5244</v>
      </c>
      <c r="B647" s="21" t="n">
        <v>22</v>
      </c>
      <c r="C647" s="7" t="n">
        <v>20</v>
      </c>
      <c r="D647" s="7" t="n">
        <v>0</v>
      </c>
    </row>
    <row r="648" spans="1:8">
      <c r="A648" t="s">
        <v>4</v>
      </c>
      <c r="B648" s="4" t="s">
        <v>5</v>
      </c>
      <c r="C648" s="4" t="s">
        <v>7</v>
      </c>
      <c r="D648" s="4" t="s">
        <v>11</v>
      </c>
      <c r="E648" s="4" t="s">
        <v>15</v>
      </c>
      <c r="F648" s="4" t="s">
        <v>11</v>
      </c>
      <c r="G648" s="4" t="s">
        <v>17</v>
      </c>
      <c r="H648" s="4" t="s">
        <v>17</v>
      </c>
      <c r="I648" s="4" t="s">
        <v>11</v>
      </c>
      <c r="J648" s="4" t="s">
        <v>11</v>
      </c>
      <c r="K648" s="4" t="s">
        <v>17</v>
      </c>
      <c r="L648" s="4" t="s">
        <v>17</v>
      </c>
      <c r="M648" s="4" t="s">
        <v>17</v>
      </c>
      <c r="N648" s="4" t="s">
        <v>17</v>
      </c>
      <c r="O648" s="4" t="s">
        <v>8</v>
      </c>
    </row>
    <row r="649" spans="1:8">
      <c r="A649" t="n">
        <v>5248</v>
      </c>
      <c r="B649" s="34" t="n">
        <v>50</v>
      </c>
      <c r="C649" s="7" t="n">
        <v>0</v>
      </c>
      <c r="D649" s="7" t="n">
        <v>2006</v>
      </c>
      <c r="E649" s="7" t="n">
        <v>1</v>
      </c>
      <c r="F649" s="7" t="n">
        <v>0</v>
      </c>
      <c r="G649" s="7" t="n">
        <v>0</v>
      </c>
      <c r="H649" s="7" t="n">
        <v>0</v>
      </c>
      <c r="I649" s="7" t="n">
        <v>0</v>
      </c>
      <c r="J649" s="7" t="n">
        <v>65533</v>
      </c>
      <c r="K649" s="7" t="n">
        <v>0</v>
      </c>
      <c r="L649" s="7" t="n">
        <v>0</v>
      </c>
      <c r="M649" s="7" t="n">
        <v>0</v>
      </c>
      <c r="N649" s="7" t="n">
        <v>0</v>
      </c>
      <c r="O649" s="7" t="s">
        <v>18</v>
      </c>
    </row>
    <row r="650" spans="1:8">
      <c r="A650" t="s">
        <v>4</v>
      </c>
      <c r="B650" s="4" t="s">
        <v>5</v>
      </c>
      <c r="C650" s="4" t="s">
        <v>7</v>
      </c>
      <c r="D650" s="4" t="s">
        <v>11</v>
      </c>
      <c r="E650" s="4" t="s">
        <v>11</v>
      </c>
      <c r="F650" s="4" t="s">
        <v>11</v>
      </c>
      <c r="G650" s="4" t="s">
        <v>11</v>
      </c>
      <c r="H650" s="4" t="s">
        <v>7</v>
      </c>
    </row>
    <row r="651" spans="1:8">
      <c r="A651" t="n">
        <v>5287</v>
      </c>
      <c r="B651" s="22" t="n">
        <v>25</v>
      </c>
      <c r="C651" s="7" t="n">
        <v>5</v>
      </c>
      <c r="D651" s="7" t="n">
        <v>65535</v>
      </c>
      <c r="E651" s="7" t="n">
        <v>500</v>
      </c>
      <c r="F651" s="7" t="n">
        <v>800</v>
      </c>
      <c r="G651" s="7" t="n">
        <v>140</v>
      </c>
      <c r="H651" s="7" t="n">
        <v>0</v>
      </c>
    </row>
    <row r="652" spans="1:8">
      <c r="A652" t="s">
        <v>4</v>
      </c>
      <c r="B652" s="4" t="s">
        <v>5</v>
      </c>
      <c r="C652" s="4" t="s">
        <v>11</v>
      </c>
      <c r="D652" s="4" t="s">
        <v>7</v>
      </c>
      <c r="E652" s="4" t="s">
        <v>42</v>
      </c>
      <c r="F652" s="4" t="s">
        <v>7</v>
      </c>
      <c r="G652" s="4" t="s">
        <v>7</v>
      </c>
    </row>
    <row r="653" spans="1:8">
      <c r="A653" t="n">
        <v>5298</v>
      </c>
      <c r="B653" s="23" t="n">
        <v>24</v>
      </c>
      <c r="C653" s="7" t="n">
        <v>65533</v>
      </c>
      <c r="D653" s="7" t="n">
        <v>11</v>
      </c>
      <c r="E653" s="7" t="s">
        <v>79</v>
      </c>
      <c r="F653" s="7" t="n">
        <v>2</v>
      </c>
      <c r="G653" s="7" t="n">
        <v>0</v>
      </c>
    </row>
    <row r="654" spans="1:8">
      <c r="A654" t="s">
        <v>4</v>
      </c>
      <c r="B654" s="4" t="s">
        <v>5</v>
      </c>
    </row>
    <row r="655" spans="1:8">
      <c r="A655" t="n">
        <v>5338</v>
      </c>
      <c r="B655" s="24" t="n">
        <v>28</v>
      </c>
    </row>
    <row r="656" spans="1:8">
      <c r="A656" t="s">
        <v>4</v>
      </c>
      <c r="B656" s="4" t="s">
        <v>5</v>
      </c>
      <c r="C656" s="4" t="s">
        <v>7</v>
      </c>
    </row>
    <row r="657" spans="1:15">
      <c r="A657" t="n">
        <v>5339</v>
      </c>
      <c r="B657" s="25" t="n">
        <v>27</v>
      </c>
      <c r="C657" s="7" t="n">
        <v>0</v>
      </c>
    </row>
    <row r="658" spans="1:15">
      <c r="A658" t="s">
        <v>4</v>
      </c>
      <c r="B658" s="4" t="s">
        <v>5</v>
      </c>
      <c r="C658" s="4" t="s">
        <v>7</v>
      </c>
    </row>
    <row r="659" spans="1:15">
      <c r="A659" t="n">
        <v>5341</v>
      </c>
      <c r="B659" s="25" t="n">
        <v>27</v>
      </c>
      <c r="C659" s="7" t="n">
        <v>1</v>
      </c>
    </row>
    <row r="660" spans="1:15">
      <c r="A660" t="s">
        <v>4</v>
      </c>
      <c r="B660" s="4" t="s">
        <v>5</v>
      </c>
      <c r="C660" s="4" t="s">
        <v>7</v>
      </c>
      <c r="D660" s="4" t="s">
        <v>11</v>
      </c>
      <c r="E660" s="4" t="s">
        <v>11</v>
      </c>
      <c r="F660" s="4" t="s">
        <v>11</v>
      </c>
      <c r="G660" s="4" t="s">
        <v>11</v>
      </c>
      <c r="H660" s="4" t="s">
        <v>7</v>
      </c>
    </row>
    <row r="661" spans="1:15">
      <c r="A661" t="n">
        <v>5343</v>
      </c>
      <c r="B661" s="22" t="n">
        <v>25</v>
      </c>
      <c r="C661" s="7" t="n">
        <v>5</v>
      </c>
      <c r="D661" s="7" t="n">
        <v>65535</v>
      </c>
      <c r="E661" s="7" t="n">
        <v>65535</v>
      </c>
      <c r="F661" s="7" t="n">
        <v>65535</v>
      </c>
      <c r="G661" s="7" t="n">
        <v>65535</v>
      </c>
      <c r="H661" s="7" t="n">
        <v>0</v>
      </c>
    </row>
    <row r="662" spans="1:15">
      <c r="A662" t="s">
        <v>4</v>
      </c>
      <c r="B662" s="4" t="s">
        <v>5</v>
      </c>
      <c r="C662" s="4" t="s">
        <v>7</v>
      </c>
      <c r="D662" s="4" t="s">
        <v>8</v>
      </c>
    </row>
    <row r="663" spans="1:15">
      <c r="A663" t="n">
        <v>5354</v>
      </c>
      <c r="B663" s="6" t="n">
        <v>2</v>
      </c>
      <c r="C663" s="7" t="n">
        <v>10</v>
      </c>
      <c r="D663" s="7" t="s">
        <v>44</v>
      </c>
    </row>
    <row r="664" spans="1:15">
      <c r="A664" t="s">
        <v>4</v>
      </c>
      <c r="B664" s="4" t="s">
        <v>5</v>
      </c>
      <c r="C664" s="4" t="s">
        <v>11</v>
      </c>
    </row>
    <row r="665" spans="1:15">
      <c r="A665" t="n">
        <v>5377</v>
      </c>
      <c r="B665" s="26" t="n">
        <v>16</v>
      </c>
      <c r="C665" s="7" t="n">
        <v>0</v>
      </c>
    </row>
    <row r="666" spans="1:15">
      <c r="A666" t="s">
        <v>4</v>
      </c>
      <c r="B666" s="4" t="s">
        <v>5</v>
      </c>
      <c r="C666" s="4" t="s">
        <v>7</v>
      </c>
      <c r="D666" s="4" t="s">
        <v>8</v>
      </c>
    </row>
    <row r="667" spans="1:15">
      <c r="A667" t="n">
        <v>5380</v>
      </c>
      <c r="B667" s="6" t="n">
        <v>2</v>
      </c>
      <c r="C667" s="7" t="n">
        <v>10</v>
      </c>
      <c r="D667" s="7" t="s">
        <v>45</v>
      </c>
    </row>
    <row r="668" spans="1:15">
      <c r="A668" t="s">
        <v>4</v>
      </c>
      <c r="B668" s="4" t="s">
        <v>5</v>
      </c>
      <c r="C668" s="4" t="s">
        <v>11</v>
      </c>
    </row>
    <row r="669" spans="1:15">
      <c r="A669" t="n">
        <v>5398</v>
      </c>
      <c r="B669" s="26" t="n">
        <v>16</v>
      </c>
      <c r="C669" s="7" t="n">
        <v>0</v>
      </c>
    </row>
    <row r="670" spans="1:15">
      <c r="A670" t="s">
        <v>4</v>
      </c>
      <c r="B670" s="4" t="s">
        <v>5</v>
      </c>
      <c r="C670" s="4" t="s">
        <v>7</v>
      </c>
      <c r="D670" s="4" t="s">
        <v>8</v>
      </c>
    </row>
    <row r="671" spans="1:15">
      <c r="A671" t="n">
        <v>5401</v>
      </c>
      <c r="B671" s="6" t="n">
        <v>2</v>
      </c>
      <c r="C671" s="7" t="n">
        <v>10</v>
      </c>
      <c r="D671" s="7" t="s">
        <v>46</v>
      </c>
    </row>
    <row r="672" spans="1:15">
      <c r="A672" t="s">
        <v>4</v>
      </c>
      <c r="B672" s="4" t="s">
        <v>5</v>
      </c>
      <c r="C672" s="4" t="s">
        <v>11</v>
      </c>
    </row>
    <row r="673" spans="1:8">
      <c r="A673" t="n">
        <v>5420</v>
      </c>
      <c r="B673" s="26" t="n">
        <v>16</v>
      </c>
      <c r="C673" s="7" t="n">
        <v>0</v>
      </c>
    </row>
    <row r="674" spans="1:8">
      <c r="A674" t="s">
        <v>4</v>
      </c>
      <c r="B674" s="4" t="s">
        <v>5</v>
      </c>
      <c r="C674" s="4" t="s">
        <v>7</v>
      </c>
    </row>
    <row r="675" spans="1:8">
      <c r="A675" t="n">
        <v>5423</v>
      </c>
      <c r="B675" s="27" t="n">
        <v>23</v>
      </c>
      <c r="C675" s="7" t="n">
        <v>20</v>
      </c>
    </row>
    <row r="676" spans="1:8">
      <c r="A676" t="s">
        <v>4</v>
      </c>
      <c r="B676" s="4" t="s">
        <v>5</v>
      </c>
    </row>
    <row r="677" spans="1:8">
      <c r="A677" t="n">
        <v>5425</v>
      </c>
      <c r="B677" s="5" t="n">
        <v>1</v>
      </c>
    </row>
    <row r="678" spans="1:8" s="3" customFormat="1" customHeight="0">
      <c r="A678" s="3" t="s">
        <v>2</v>
      </c>
      <c r="B678" s="3" t="s">
        <v>80</v>
      </c>
    </row>
    <row r="679" spans="1:8">
      <c r="A679" t="s">
        <v>4</v>
      </c>
      <c r="B679" s="4" t="s">
        <v>5</v>
      </c>
      <c r="C679" s="4" t="s">
        <v>7</v>
      </c>
      <c r="D679" s="4" t="s">
        <v>11</v>
      </c>
    </row>
    <row r="680" spans="1:8">
      <c r="A680" t="n">
        <v>5428</v>
      </c>
      <c r="B680" s="21" t="n">
        <v>22</v>
      </c>
      <c r="C680" s="7" t="n">
        <v>20</v>
      </c>
      <c r="D680" s="7" t="n">
        <v>0</v>
      </c>
    </row>
    <row r="681" spans="1:8">
      <c r="A681" t="s">
        <v>4</v>
      </c>
      <c r="B681" s="4" t="s">
        <v>5</v>
      </c>
      <c r="C681" s="4" t="s">
        <v>7</v>
      </c>
      <c r="D681" s="4" t="s">
        <v>11</v>
      </c>
      <c r="E681" s="4" t="s">
        <v>11</v>
      </c>
      <c r="F681" s="4" t="s">
        <v>11</v>
      </c>
      <c r="G681" s="4" t="s">
        <v>11</v>
      </c>
      <c r="H681" s="4" t="s">
        <v>7</v>
      </c>
    </row>
    <row r="682" spans="1:8">
      <c r="A682" t="n">
        <v>5432</v>
      </c>
      <c r="B682" s="22" t="n">
        <v>25</v>
      </c>
      <c r="C682" s="7" t="n">
        <v>5</v>
      </c>
      <c r="D682" s="7" t="n">
        <v>65535</v>
      </c>
      <c r="E682" s="7" t="n">
        <v>500</v>
      </c>
      <c r="F682" s="7" t="n">
        <v>800</v>
      </c>
      <c r="G682" s="7" t="n">
        <v>140</v>
      </c>
      <c r="H682" s="7" t="n">
        <v>0</v>
      </c>
    </row>
    <row r="683" spans="1:8">
      <c r="A683" t="s">
        <v>4</v>
      </c>
      <c r="B683" s="4" t="s">
        <v>5</v>
      </c>
      <c r="C683" s="4" t="s">
        <v>11</v>
      </c>
      <c r="D683" s="4" t="s">
        <v>7</v>
      </c>
      <c r="E683" s="4" t="s">
        <v>42</v>
      </c>
      <c r="F683" s="4" t="s">
        <v>7</v>
      </c>
      <c r="G683" s="4" t="s">
        <v>7</v>
      </c>
    </row>
    <row r="684" spans="1:8">
      <c r="A684" t="n">
        <v>5443</v>
      </c>
      <c r="B684" s="23" t="n">
        <v>24</v>
      </c>
      <c r="C684" s="7" t="n">
        <v>65533</v>
      </c>
      <c r="D684" s="7" t="n">
        <v>11</v>
      </c>
      <c r="E684" s="7" t="s">
        <v>81</v>
      </c>
      <c r="F684" s="7" t="n">
        <v>2</v>
      </c>
      <c r="G684" s="7" t="n">
        <v>0</v>
      </c>
    </row>
    <row r="685" spans="1:8">
      <c r="A685" t="s">
        <v>4</v>
      </c>
      <c r="B685" s="4" t="s">
        <v>5</v>
      </c>
    </row>
    <row r="686" spans="1:8">
      <c r="A686" t="n">
        <v>5500</v>
      </c>
      <c r="B686" s="24" t="n">
        <v>28</v>
      </c>
    </row>
    <row r="687" spans="1:8">
      <c r="A687" t="s">
        <v>4</v>
      </c>
      <c r="B687" s="4" t="s">
        <v>5</v>
      </c>
      <c r="C687" s="4" t="s">
        <v>7</v>
      </c>
    </row>
    <row r="688" spans="1:8">
      <c r="A688" t="n">
        <v>5501</v>
      </c>
      <c r="B688" s="25" t="n">
        <v>27</v>
      </c>
      <c r="C688" s="7" t="n">
        <v>0</v>
      </c>
    </row>
    <row r="689" spans="1:8">
      <c r="A689" t="s">
        <v>4</v>
      </c>
      <c r="B689" s="4" t="s">
        <v>5</v>
      </c>
      <c r="C689" s="4" t="s">
        <v>7</v>
      </c>
    </row>
    <row r="690" spans="1:8">
      <c r="A690" t="n">
        <v>5503</v>
      </c>
      <c r="B690" s="25" t="n">
        <v>27</v>
      </c>
      <c r="C690" s="7" t="n">
        <v>1</v>
      </c>
    </row>
    <row r="691" spans="1:8">
      <c r="A691" t="s">
        <v>4</v>
      </c>
      <c r="B691" s="4" t="s">
        <v>5</v>
      </c>
      <c r="C691" s="4" t="s">
        <v>7</v>
      </c>
      <c r="D691" s="4" t="s">
        <v>11</v>
      </c>
      <c r="E691" s="4" t="s">
        <v>11</v>
      </c>
      <c r="F691" s="4" t="s">
        <v>11</v>
      </c>
      <c r="G691" s="4" t="s">
        <v>11</v>
      </c>
      <c r="H691" s="4" t="s">
        <v>7</v>
      </c>
    </row>
    <row r="692" spans="1:8">
      <c r="A692" t="n">
        <v>5505</v>
      </c>
      <c r="B692" s="22" t="n">
        <v>25</v>
      </c>
      <c r="C692" s="7" t="n">
        <v>5</v>
      </c>
      <c r="D692" s="7" t="n">
        <v>65535</v>
      </c>
      <c r="E692" s="7" t="n">
        <v>65535</v>
      </c>
      <c r="F692" s="7" t="n">
        <v>65535</v>
      </c>
      <c r="G692" s="7" t="n">
        <v>65535</v>
      </c>
      <c r="H692" s="7" t="n">
        <v>0</v>
      </c>
    </row>
    <row r="693" spans="1:8">
      <c r="A693" t="s">
        <v>4</v>
      </c>
      <c r="B693" s="4" t="s">
        <v>5</v>
      </c>
      <c r="C693" s="4" t="s">
        <v>7</v>
      </c>
      <c r="D693" s="4" t="s">
        <v>8</v>
      </c>
    </row>
    <row r="694" spans="1:8">
      <c r="A694" t="n">
        <v>5516</v>
      </c>
      <c r="B694" s="6" t="n">
        <v>2</v>
      </c>
      <c r="C694" s="7" t="n">
        <v>10</v>
      </c>
      <c r="D694" s="7" t="s">
        <v>44</v>
      </c>
    </row>
    <row r="695" spans="1:8">
      <c r="A695" t="s">
        <v>4</v>
      </c>
      <c r="B695" s="4" t="s">
        <v>5</v>
      </c>
      <c r="C695" s="4" t="s">
        <v>11</v>
      </c>
    </row>
    <row r="696" spans="1:8">
      <c r="A696" t="n">
        <v>5539</v>
      </c>
      <c r="B696" s="26" t="n">
        <v>16</v>
      </c>
      <c r="C696" s="7" t="n">
        <v>0</v>
      </c>
    </row>
    <row r="697" spans="1:8">
      <c r="A697" t="s">
        <v>4</v>
      </c>
      <c r="B697" s="4" t="s">
        <v>5</v>
      </c>
      <c r="C697" s="4" t="s">
        <v>7</v>
      </c>
      <c r="D697" s="4" t="s">
        <v>8</v>
      </c>
    </row>
    <row r="698" spans="1:8">
      <c r="A698" t="n">
        <v>5542</v>
      </c>
      <c r="B698" s="6" t="n">
        <v>2</v>
      </c>
      <c r="C698" s="7" t="n">
        <v>10</v>
      </c>
      <c r="D698" s="7" t="s">
        <v>45</v>
      </c>
    </row>
    <row r="699" spans="1:8">
      <c r="A699" t="s">
        <v>4</v>
      </c>
      <c r="B699" s="4" t="s">
        <v>5</v>
      </c>
      <c r="C699" s="4" t="s">
        <v>11</v>
      </c>
    </row>
    <row r="700" spans="1:8">
      <c r="A700" t="n">
        <v>5560</v>
      </c>
      <c r="B700" s="26" t="n">
        <v>16</v>
      </c>
      <c r="C700" s="7" t="n">
        <v>0</v>
      </c>
    </row>
    <row r="701" spans="1:8">
      <c r="A701" t="s">
        <v>4</v>
      </c>
      <c r="B701" s="4" t="s">
        <v>5</v>
      </c>
      <c r="C701" s="4" t="s">
        <v>7</v>
      </c>
      <c r="D701" s="4" t="s">
        <v>8</v>
      </c>
    </row>
    <row r="702" spans="1:8">
      <c r="A702" t="n">
        <v>5563</v>
      </c>
      <c r="B702" s="6" t="n">
        <v>2</v>
      </c>
      <c r="C702" s="7" t="n">
        <v>10</v>
      </c>
      <c r="D702" s="7" t="s">
        <v>46</v>
      </c>
    </row>
    <row r="703" spans="1:8">
      <c r="A703" t="s">
        <v>4</v>
      </c>
      <c r="B703" s="4" t="s">
        <v>5</v>
      </c>
      <c r="C703" s="4" t="s">
        <v>11</v>
      </c>
    </row>
    <row r="704" spans="1:8">
      <c r="A704" t="n">
        <v>5582</v>
      </c>
      <c r="B704" s="26" t="n">
        <v>16</v>
      </c>
      <c r="C704" s="7" t="n">
        <v>0</v>
      </c>
    </row>
    <row r="705" spans="1:8">
      <c r="A705" t="s">
        <v>4</v>
      </c>
      <c r="B705" s="4" t="s">
        <v>5</v>
      </c>
      <c r="C705" s="4" t="s">
        <v>7</v>
      </c>
    </row>
    <row r="706" spans="1:8">
      <c r="A706" t="n">
        <v>5585</v>
      </c>
      <c r="B706" s="27" t="n">
        <v>23</v>
      </c>
      <c r="C706" s="7" t="n">
        <v>20</v>
      </c>
    </row>
    <row r="707" spans="1:8">
      <c r="A707" t="s">
        <v>4</v>
      </c>
      <c r="B707" s="4" t="s">
        <v>5</v>
      </c>
    </row>
    <row r="708" spans="1:8">
      <c r="A708" t="n">
        <v>5587</v>
      </c>
      <c r="B708" s="5" t="n">
        <v>1</v>
      </c>
    </row>
    <row r="709" spans="1:8" s="3" customFormat="1" customHeight="0">
      <c r="A709" s="3" t="s">
        <v>2</v>
      </c>
      <c r="B709" s="3" t="s">
        <v>82</v>
      </c>
    </row>
    <row r="710" spans="1:8">
      <c r="A710" t="s">
        <v>4</v>
      </c>
      <c r="B710" s="4" t="s">
        <v>5</v>
      </c>
      <c r="C710" s="4" t="s">
        <v>7</v>
      </c>
      <c r="D710" s="4" t="s">
        <v>7</v>
      </c>
      <c r="E710" s="4" t="s">
        <v>11</v>
      </c>
      <c r="F710" s="4" t="s">
        <v>11</v>
      </c>
      <c r="G710" s="4" t="s">
        <v>11</v>
      </c>
      <c r="H710" s="4" t="s">
        <v>11</v>
      </c>
      <c r="I710" s="4" t="s">
        <v>11</v>
      </c>
      <c r="J710" s="4" t="s">
        <v>11</v>
      </c>
      <c r="K710" s="4" t="s">
        <v>11</v>
      </c>
      <c r="L710" s="4" t="s">
        <v>11</v>
      </c>
      <c r="M710" s="4" t="s">
        <v>11</v>
      </c>
      <c r="N710" s="4" t="s">
        <v>11</v>
      </c>
      <c r="O710" s="4" t="s">
        <v>11</v>
      </c>
      <c r="P710" s="4" t="s">
        <v>11</v>
      </c>
      <c r="Q710" s="4" t="s">
        <v>11</v>
      </c>
      <c r="R710" s="4" t="s">
        <v>11</v>
      </c>
      <c r="S710" s="4" t="s">
        <v>11</v>
      </c>
    </row>
    <row r="711" spans="1:8">
      <c r="A711" t="n">
        <v>5588</v>
      </c>
      <c r="B711" s="35" t="n">
        <v>161</v>
      </c>
      <c r="C711" s="7" t="n">
        <v>2</v>
      </c>
      <c r="D711" s="7" t="n">
        <v>5</v>
      </c>
      <c r="E711" s="7" t="n">
        <v>10224</v>
      </c>
      <c r="F711" s="7" t="n">
        <v>10225</v>
      </c>
      <c r="G711" s="7" t="n">
        <v>10992</v>
      </c>
      <c r="H711" s="7" t="n">
        <v>10994</v>
      </c>
      <c r="I711" s="7" t="n">
        <v>10995</v>
      </c>
      <c r="J711" s="7" t="n">
        <v>0</v>
      </c>
      <c r="K711" s="7" t="n">
        <v>0</v>
      </c>
      <c r="L711" s="7" t="n">
        <v>0</v>
      </c>
      <c r="M711" s="7" t="n">
        <v>0</v>
      </c>
      <c r="N711" s="7" t="n">
        <v>0</v>
      </c>
      <c r="O711" s="7" t="n">
        <v>0</v>
      </c>
      <c r="P711" s="7" t="n">
        <v>0</v>
      </c>
      <c r="Q711" s="7" t="n">
        <v>0</v>
      </c>
      <c r="R711" s="7" t="n">
        <v>0</v>
      </c>
      <c r="S711" s="7" t="n">
        <v>0</v>
      </c>
    </row>
    <row r="712" spans="1:8">
      <c r="A712" t="s">
        <v>4</v>
      </c>
      <c r="B712" s="4" t="s">
        <v>5</v>
      </c>
      <c r="C712" s="4" t="s">
        <v>7</v>
      </c>
      <c r="D712" s="4" t="s">
        <v>15</v>
      </c>
      <c r="E712" s="4" t="s">
        <v>15</v>
      </c>
      <c r="F712" s="4" t="s">
        <v>15</v>
      </c>
    </row>
    <row r="713" spans="1:8">
      <c r="A713" t="n">
        <v>5621</v>
      </c>
      <c r="B713" s="35" t="n">
        <v>161</v>
      </c>
      <c r="C713" s="7" t="n">
        <v>3</v>
      </c>
      <c r="D713" s="7" t="n">
        <v>1</v>
      </c>
      <c r="E713" s="7" t="n">
        <v>1.60000002384186</v>
      </c>
      <c r="F713" s="7" t="n">
        <v>0.0900000035762787</v>
      </c>
    </row>
    <row r="714" spans="1:8">
      <c r="A714" t="s">
        <v>4</v>
      </c>
      <c r="B714" s="4" t="s">
        <v>5</v>
      </c>
      <c r="C714" s="4" t="s">
        <v>7</v>
      </c>
      <c r="D714" s="4" t="s">
        <v>11</v>
      </c>
      <c r="E714" s="4" t="s">
        <v>7</v>
      </c>
      <c r="F714" s="4" t="s">
        <v>7</v>
      </c>
      <c r="G714" s="4" t="s">
        <v>7</v>
      </c>
      <c r="H714" s="4" t="s">
        <v>7</v>
      </c>
      <c r="I714" s="4" t="s">
        <v>7</v>
      </c>
      <c r="J714" s="4" t="s">
        <v>7</v>
      </c>
      <c r="K714" s="4" t="s">
        <v>7</v>
      </c>
      <c r="L714" s="4" t="s">
        <v>7</v>
      </c>
      <c r="M714" s="4" t="s">
        <v>7</v>
      </c>
      <c r="N714" s="4" t="s">
        <v>7</v>
      </c>
      <c r="O714" s="4" t="s">
        <v>7</v>
      </c>
      <c r="P714" s="4" t="s">
        <v>7</v>
      </c>
      <c r="Q714" s="4" t="s">
        <v>7</v>
      </c>
      <c r="R714" s="4" t="s">
        <v>7</v>
      </c>
      <c r="S714" s="4" t="s">
        <v>7</v>
      </c>
      <c r="T714" s="4" t="s">
        <v>7</v>
      </c>
    </row>
    <row r="715" spans="1:8">
      <c r="A715" t="n">
        <v>5635</v>
      </c>
      <c r="B715" s="35" t="n">
        <v>161</v>
      </c>
      <c r="C715" s="7" t="n">
        <v>0</v>
      </c>
      <c r="D715" s="7" t="n">
        <v>8</v>
      </c>
      <c r="E715" s="7" t="n">
        <v>1</v>
      </c>
      <c r="F715" s="7" t="n">
        <v>17</v>
      </c>
      <c r="G715" s="7" t="n">
        <v>0</v>
      </c>
      <c r="H715" s="7" t="n">
        <v>41</v>
      </c>
      <c r="I715" s="7" t="n">
        <v>43</v>
      </c>
      <c r="J715" s="7" t="n">
        <v>0</v>
      </c>
      <c r="K715" s="7" t="n">
        <v>0</v>
      </c>
      <c r="L715" s="7" t="n">
        <v>0</v>
      </c>
      <c r="M715" s="7" t="n">
        <v>0</v>
      </c>
      <c r="N715" s="7" t="n">
        <v>0</v>
      </c>
      <c r="O715" s="7" t="n">
        <v>0</v>
      </c>
      <c r="P715" s="7" t="n">
        <v>0</v>
      </c>
      <c r="Q715" s="7" t="n">
        <v>0</v>
      </c>
      <c r="R715" s="7" t="n">
        <v>0</v>
      </c>
      <c r="S715" s="7" t="n">
        <v>0</v>
      </c>
      <c r="T715" s="7" t="n">
        <v>0</v>
      </c>
    </row>
    <row r="716" spans="1:8">
      <c r="A716" t="s">
        <v>4</v>
      </c>
      <c r="B716" s="4" t="s">
        <v>5</v>
      </c>
      <c r="C716" s="4" t="s">
        <v>7</v>
      </c>
      <c r="D716" s="4" t="s">
        <v>15</v>
      </c>
      <c r="E716" s="4" t="s">
        <v>15</v>
      </c>
      <c r="F716" s="4" t="s">
        <v>15</v>
      </c>
    </row>
    <row r="717" spans="1:8">
      <c r="A717" t="n">
        <v>5655</v>
      </c>
      <c r="B717" s="35" t="n">
        <v>161</v>
      </c>
      <c r="C717" s="7" t="n">
        <v>3</v>
      </c>
      <c r="D717" s="7" t="n">
        <v>1</v>
      </c>
      <c r="E717" s="7" t="n">
        <v>1.60000002384186</v>
      </c>
      <c r="F717" s="7" t="n">
        <v>0.0900000035762787</v>
      </c>
    </row>
    <row r="718" spans="1:8">
      <c r="A718" t="s">
        <v>4</v>
      </c>
      <c r="B718" s="4" t="s">
        <v>5</v>
      </c>
      <c r="C718" s="4" t="s">
        <v>7</v>
      </c>
      <c r="D718" s="4" t="s">
        <v>11</v>
      </c>
      <c r="E718" s="4" t="s">
        <v>7</v>
      </c>
      <c r="F718" s="4" t="s">
        <v>7</v>
      </c>
      <c r="G718" s="4" t="s">
        <v>7</v>
      </c>
      <c r="H718" s="4" t="s">
        <v>7</v>
      </c>
      <c r="I718" s="4" t="s">
        <v>7</v>
      </c>
      <c r="J718" s="4" t="s">
        <v>7</v>
      </c>
      <c r="K718" s="4" t="s">
        <v>7</v>
      </c>
      <c r="L718" s="4" t="s">
        <v>7</v>
      </c>
      <c r="M718" s="4" t="s">
        <v>7</v>
      </c>
      <c r="N718" s="4" t="s">
        <v>7</v>
      </c>
      <c r="O718" s="4" t="s">
        <v>7</v>
      </c>
      <c r="P718" s="4" t="s">
        <v>7</v>
      </c>
      <c r="Q718" s="4" t="s">
        <v>7</v>
      </c>
      <c r="R718" s="4" t="s">
        <v>7</v>
      </c>
      <c r="S718" s="4" t="s">
        <v>7</v>
      </c>
      <c r="T718" s="4" t="s">
        <v>7</v>
      </c>
    </row>
    <row r="719" spans="1:8">
      <c r="A719" t="n">
        <v>5669</v>
      </c>
      <c r="B719" s="35" t="n">
        <v>161</v>
      </c>
      <c r="C719" s="7" t="n">
        <v>0</v>
      </c>
      <c r="D719" s="7" t="n">
        <v>115</v>
      </c>
      <c r="E719" s="7" t="n">
        <v>1</v>
      </c>
      <c r="F719" s="7" t="n">
        <v>17</v>
      </c>
      <c r="G719" s="7" t="n">
        <v>0</v>
      </c>
      <c r="H719" s="7" t="n">
        <v>100</v>
      </c>
      <c r="I719" s="7" t="n">
        <v>100</v>
      </c>
      <c r="J719" s="7" t="n">
        <v>100</v>
      </c>
      <c r="K719" s="7" t="n">
        <v>0</v>
      </c>
      <c r="L719" s="7" t="n">
        <v>0</v>
      </c>
      <c r="M719" s="7" t="n">
        <v>0</v>
      </c>
      <c r="N719" s="7" t="n">
        <v>0</v>
      </c>
      <c r="O719" s="7" t="n">
        <v>0</v>
      </c>
      <c r="P719" s="7" t="n">
        <v>0</v>
      </c>
      <c r="Q719" s="7" t="n">
        <v>0</v>
      </c>
      <c r="R719" s="7" t="n">
        <v>0</v>
      </c>
      <c r="S719" s="7" t="n">
        <v>0</v>
      </c>
      <c r="T719" s="7" t="n">
        <v>0</v>
      </c>
    </row>
    <row r="720" spans="1:8">
      <c r="A720" t="s">
        <v>4</v>
      </c>
      <c r="B720" s="4" t="s">
        <v>5</v>
      </c>
      <c r="C720" s="4" t="s">
        <v>7</v>
      </c>
      <c r="D720" s="4" t="s">
        <v>15</v>
      </c>
      <c r="E720" s="4" t="s">
        <v>15</v>
      </c>
      <c r="F720" s="4" t="s">
        <v>15</v>
      </c>
    </row>
    <row r="721" spans="1:20">
      <c r="A721" t="n">
        <v>5689</v>
      </c>
      <c r="B721" s="35" t="n">
        <v>161</v>
      </c>
      <c r="C721" s="7" t="n">
        <v>3</v>
      </c>
      <c r="D721" s="7" t="n">
        <v>1</v>
      </c>
      <c r="E721" s="7" t="n">
        <v>1.60000002384186</v>
      </c>
      <c r="F721" s="7" t="n">
        <v>0.0900000035762787</v>
      </c>
    </row>
    <row r="722" spans="1:20">
      <c r="A722" t="s">
        <v>4</v>
      </c>
      <c r="B722" s="4" t="s">
        <v>5</v>
      </c>
      <c r="C722" s="4" t="s">
        <v>7</v>
      </c>
      <c r="D722" s="4" t="s">
        <v>11</v>
      </c>
      <c r="E722" s="4" t="s">
        <v>7</v>
      </c>
      <c r="F722" s="4" t="s">
        <v>7</v>
      </c>
      <c r="G722" s="4" t="s">
        <v>7</v>
      </c>
      <c r="H722" s="4" t="s">
        <v>7</v>
      </c>
      <c r="I722" s="4" t="s">
        <v>7</v>
      </c>
      <c r="J722" s="4" t="s">
        <v>7</v>
      </c>
      <c r="K722" s="4" t="s">
        <v>7</v>
      </c>
      <c r="L722" s="4" t="s">
        <v>7</v>
      </c>
      <c r="M722" s="4" t="s">
        <v>7</v>
      </c>
      <c r="N722" s="4" t="s">
        <v>7</v>
      </c>
      <c r="O722" s="4" t="s">
        <v>7</v>
      </c>
      <c r="P722" s="4" t="s">
        <v>7</v>
      </c>
      <c r="Q722" s="4" t="s">
        <v>7</v>
      </c>
      <c r="R722" s="4" t="s">
        <v>7</v>
      </c>
      <c r="S722" s="4" t="s">
        <v>7</v>
      </c>
      <c r="T722" s="4" t="s">
        <v>7</v>
      </c>
    </row>
    <row r="723" spans="1:20">
      <c r="A723" t="n">
        <v>5703</v>
      </c>
      <c r="B723" s="35" t="n">
        <v>161</v>
      </c>
      <c r="C723" s="7" t="n">
        <v>0</v>
      </c>
      <c r="D723" s="7" t="n">
        <v>108</v>
      </c>
      <c r="E723" s="7" t="n">
        <v>1</v>
      </c>
      <c r="F723" s="7" t="n">
        <v>17</v>
      </c>
      <c r="G723" s="7" t="n">
        <v>0</v>
      </c>
      <c r="H723" s="7" t="n">
        <v>41</v>
      </c>
      <c r="I723" s="7" t="n">
        <v>0</v>
      </c>
      <c r="J723" s="7" t="n">
        <v>0</v>
      </c>
      <c r="K723" s="7" t="n">
        <v>0</v>
      </c>
      <c r="L723" s="7" t="n">
        <v>0</v>
      </c>
      <c r="M723" s="7" t="n">
        <v>0</v>
      </c>
      <c r="N723" s="7" t="n">
        <v>0</v>
      </c>
      <c r="O723" s="7" t="n">
        <v>0</v>
      </c>
      <c r="P723" s="7" t="n">
        <v>0</v>
      </c>
      <c r="Q723" s="7" t="n">
        <v>0</v>
      </c>
      <c r="R723" s="7" t="n">
        <v>0</v>
      </c>
      <c r="S723" s="7" t="n">
        <v>0</v>
      </c>
      <c r="T723" s="7" t="n">
        <v>0</v>
      </c>
    </row>
    <row r="724" spans="1:20">
      <c r="A724" t="s">
        <v>4</v>
      </c>
      <c r="B724" s="4" t="s">
        <v>5</v>
      </c>
      <c r="C724" s="4" t="s">
        <v>7</v>
      </c>
      <c r="D724" s="4" t="s">
        <v>15</v>
      </c>
      <c r="E724" s="4" t="s">
        <v>15</v>
      </c>
      <c r="F724" s="4" t="s">
        <v>15</v>
      </c>
    </row>
    <row r="725" spans="1:20">
      <c r="A725" t="n">
        <v>5723</v>
      </c>
      <c r="B725" s="35" t="n">
        <v>161</v>
      </c>
      <c r="C725" s="7" t="n">
        <v>3</v>
      </c>
      <c r="D725" s="7" t="n">
        <v>1</v>
      </c>
      <c r="E725" s="7" t="n">
        <v>1.60000002384186</v>
      </c>
      <c r="F725" s="7" t="n">
        <v>0.0900000035762787</v>
      </c>
    </row>
    <row r="726" spans="1:20">
      <c r="A726" t="s">
        <v>4</v>
      </c>
      <c r="B726" s="4" t="s">
        <v>5</v>
      </c>
      <c r="C726" s="4" t="s">
        <v>7</v>
      </c>
      <c r="D726" s="4" t="s">
        <v>11</v>
      </c>
      <c r="E726" s="4" t="s">
        <v>7</v>
      </c>
      <c r="F726" s="4" t="s">
        <v>7</v>
      </c>
      <c r="G726" s="4" t="s">
        <v>7</v>
      </c>
      <c r="H726" s="4" t="s">
        <v>7</v>
      </c>
      <c r="I726" s="4" t="s">
        <v>7</v>
      </c>
      <c r="J726" s="4" t="s">
        <v>7</v>
      </c>
      <c r="K726" s="4" t="s">
        <v>7</v>
      </c>
      <c r="L726" s="4" t="s">
        <v>7</v>
      </c>
      <c r="M726" s="4" t="s">
        <v>7</v>
      </c>
      <c r="N726" s="4" t="s">
        <v>7</v>
      </c>
      <c r="O726" s="4" t="s">
        <v>7</v>
      </c>
      <c r="P726" s="4" t="s">
        <v>7</v>
      </c>
      <c r="Q726" s="4" t="s">
        <v>7</v>
      </c>
      <c r="R726" s="4" t="s">
        <v>7</v>
      </c>
      <c r="S726" s="4" t="s">
        <v>7</v>
      </c>
      <c r="T726" s="4" t="s">
        <v>7</v>
      </c>
    </row>
    <row r="727" spans="1:20">
      <c r="A727" t="n">
        <v>5737</v>
      </c>
      <c r="B727" s="35" t="n">
        <v>161</v>
      </c>
      <c r="C727" s="7" t="n">
        <v>0</v>
      </c>
      <c r="D727" s="7" t="n">
        <v>107</v>
      </c>
      <c r="E727" s="7" t="n">
        <v>1</v>
      </c>
      <c r="F727" s="7" t="n">
        <v>17</v>
      </c>
      <c r="G727" s="7" t="n">
        <v>0</v>
      </c>
      <c r="H727" s="7" t="n">
        <v>41</v>
      </c>
      <c r="I727" s="7" t="n">
        <v>0</v>
      </c>
      <c r="J727" s="7" t="n">
        <v>0</v>
      </c>
      <c r="K727" s="7" t="n">
        <v>0</v>
      </c>
      <c r="L727" s="7" t="n">
        <v>0</v>
      </c>
      <c r="M727" s="7" t="n">
        <v>0</v>
      </c>
      <c r="N727" s="7" t="n">
        <v>0</v>
      </c>
      <c r="O727" s="7" t="n">
        <v>0</v>
      </c>
      <c r="P727" s="7" t="n">
        <v>0</v>
      </c>
      <c r="Q727" s="7" t="n">
        <v>0</v>
      </c>
      <c r="R727" s="7" t="n">
        <v>0</v>
      </c>
      <c r="S727" s="7" t="n">
        <v>0</v>
      </c>
      <c r="T727" s="7" t="n">
        <v>0</v>
      </c>
    </row>
    <row r="728" spans="1:20">
      <c r="A728" t="s">
        <v>4</v>
      </c>
      <c r="B728" s="4" t="s">
        <v>5</v>
      </c>
      <c r="C728" s="4" t="s">
        <v>7</v>
      </c>
      <c r="D728" s="4" t="s">
        <v>15</v>
      </c>
      <c r="E728" s="4" t="s">
        <v>15</v>
      </c>
      <c r="F728" s="4" t="s">
        <v>15</v>
      </c>
    </row>
    <row r="729" spans="1:20">
      <c r="A729" t="n">
        <v>5757</v>
      </c>
      <c r="B729" s="35" t="n">
        <v>161</v>
      </c>
      <c r="C729" s="7" t="n">
        <v>3</v>
      </c>
      <c r="D729" s="7" t="n">
        <v>1</v>
      </c>
      <c r="E729" s="7" t="n">
        <v>1.60000002384186</v>
      </c>
      <c r="F729" s="7" t="n">
        <v>0.0900000035762787</v>
      </c>
    </row>
    <row r="730" spans="1:20">
      <c r="A730" t="s">
        <v>4</v>
      </c>
      <c r="B730" s="4" t="s">
        <v>5</v>
      </c>
      <c r="C730" s="4" t="s">
        <v>7</v>
      </c>
      <c r="D730" s="4" t="s">
        <v>11</v>
      </c>
      <c r="E730" s="4" t="s">
        <v>7</v>
      </c>
      <c r="F730" s="4" t="s">
        <v>7</v>
      </c>
      <c r="G730" s="4" t="s">
        <v>7</v>
      </c>
      <c r="H730" s="4" t="s">
        <v>7</v>
      </c>
      <c r="I730" s="4" t="s">
        <v>7</v>
      </c>
      <c r="J730" s="4" t="s">
        <v>7</v>
      </c>
      <c r="K730" s="4" t="s">
        <v>7</v>
      </c>
      <c r="L730" s="4" t="s">
        <v>7</v>
      </c>
      <c r="M730" s="4" t="s">
        <v>7</v>
      </c>
      <c r="N730" s="4" t="s">
        <v>7</v>
      </c>
      <c r="O730" s="4" t="s">
        <v>7</v>
      </c>
      <c r="P730" s="4" t="s">
        <v>7</v>
      </c>
      <c r="Q730" s="4" t="s">
        <v>7</v>
      </c>
      <c r="R730" s="4" t="s">
        <v>7</v>
      </c>
      <c r="S730" s="4" t="s">
        <v>7</v>
      </c>
      <c r="T730" s="4" t="s">
        <v>7</v>
      </c>
    </row>
    <row r="731" spans="1:20">
      <c r="A731" t="n">
        <v>5771</v>
      </c>
      <c r="B731" s="35" t="n">
        <v>161</v>
      </c>
      <c r="C731" s="7" t="n">
        <v>0</v>
      </c>
      <c r="D731" s="7" t="n">
        <v>98</v>
      </c>
      <c r="E731" s="7" t="n">
        <v>1</v>
      </c>
      <c r="F731" s="7" t="n">
        <v>100</v>
      </c>
      <c r="G731" s="7" t="n">
        <v>0</v>
      </c>
      <c r="H731" s="7" t="n">
        <v>100</v>
      </c>
      <c r="I731" s="7" t="n">
        <v>100</v>
      </c>
      <c r="J731" s="7" t="n">
        <v>44</v>
      </c>
      <c r="K731" s="7" t="n">
        <v>0</v>
      </c>
      <c r="L731" s="7" t="n">
        <v>0</v>
      </c>
      <c r="M731" s="7" t="n">
        <v>0</v>
      </c>
      <c r="N731" s="7" t="n">
        <v>0</v>
      </c>
      <c r="O731" s="7" t="n">
        <v>0</v>
      </c>
      <c r="P731" s="7" t="n">
        <v>0</v>
      </c>
      <c r="Q731" s="7" t="n">
        <v>0</v>
      </c>
      <c r="R731" s="7" t="n">
        <v>0</v>
      </c>
      <c r="S731" s="7" t="n">
        <v>0</v>
      </c>
      <c r="T731" s="7" t="n">
        <v>0</v>
      </c>
    </row>
    <row r="732" spans="1:20">
      <c r="A732" t="s">
        <v>4</v>
      </c>
      <c r="B732" s="4" t="s">
        <v>5</v>
      </c>
      <c r="C732" s="4" t="s">
        <v>7</v>
      </c>
      <c r="D732" s="4" t="s">
        <v>15</v>
      </c>
      <c r="E732" s="4" t="s">
        <v>15</v>
      </c>
      <c r="F732" s="4" t="s">
        <v>15</v>
      </c>
    </row>
    <row r="733" spans="1:20">
      <c r="A733" t="n">
        <v>5791</v>
      </c>
      <c r="B733" s="35" t="n">
        <v>161</v>
      </c>
      <c r="C733" s="7" t="n">
        <v>3</v>
      </c>
      <c r="D733" s="7" t="n">
        <v>1</v>
      </c>
      <c r="E733" s="7" t="n">
        <v>1.60000002384186</v>
      </c>
      <c r="F733" s="7" t="n">
        <v>0.0900000035762787</v>
      </c>
    </row>
    <row r="734" spans="1:20">
      <c r="A734" t="s">
        <v>4</v>
      </c>
      <c r="B734" s="4" t="s">
        <v>5</v>
      </c>
      <c r="C734" s="4" t="s">
        <v>7</v>
      </c>
      <c r="D734" s="4" t="s">
        <v>11</v>
      </c>
      <c r="E734" s="4" t="s">
        <v>7</v>
      </c>
      <c r="F734" s="4" t="s">
        <v>7</v>
      </c>
      <c r="G734" s="4" t="s">
        <v>7</v>
      </c>
      <c r="H734" s="4" t="s">
        <v>7</v>
      </c>
      <c r="I734" s="4" t="s">
        <v>7</v>
      </c>
      <c r="J734" s="4" t="s">
        <v>7</v>
      </c>
      <c r="K734" s="4" t="s">
        <v>7</v>
      </c>
      <c r="L734" s="4" t="s">
        <v>7</v>
      </c>
      <c r="M734" s="4" t="s">
        <v>7</v>
      </c>
      <c r="N734" s="4" t="s">
        <v>7</v>
      </c>
      <c r="O734" s="4" t="s">
        <v>7</v>
      </c>
      <c r="P734" s="4" t="s">
        <v>7</v>
      </c>
      <c r="Q734" s="4" t="s">
        <v>7</v>
      </c>
      <c r="R734" s="4" t="s">
        <v>7</v>
      </c>
      <c r="S734" s="4" t="s">
        <v>7</v>
      </c>
      <c r="T734" s="4" t="s">
        <v>7</v>
      </c>
    </row>
    <row r="735" spans="1:20">
      <c r="A735" t="n">
        <v>5805</v>
      </c>
      <c r="B735" s="35" t="n">
        <v>161</v>
      </c>
      <c r="C735" s="7" t="n">
        <v>0</v>
      </c>
      <c r="D735" s="7" t="n">
        <v>87</v>
      </c>
      <c r="E735" s="7" t="n">
        <v>1</v>
      </c>
      <c r="F735" s="7" t="n">
        <v>0</v>
      </c>
      <c r="G735" s="7" t="n">
        <v>18</v>
      </c>
      <c r="H735" s="7" t="n">
        <v>0</v>
      </c>
      <c r="I735" s="7" t="n">
        <v>0</v>
      </c>
      <c r="J735" s="7" t="n">
        <v>0</v>
      </c>
      <c r="K735" s="7" t="n">
        <v>0</v>
      </c>
      <c r="L735" s="7" t="n">
        <v>0</v>
      </c>
      <c r="M735" s="7" t="n">
        <v>0</v>
      </c>
      <c r="N735" s="7" t="n">
        <v>0</v>
      </c>
      <c r="O735" s="7" t="n">
        <v>0</v>
      </c>
      <c r="P735" s="7" t="n">
        <v>0</v>
      </c>
      <c r="Q735" s="7" t="n">
        <v>0</v>
      </c>
      <c r="R735" s="7" t="n">
        <v>0</v>
      </c>
      <c r="S735" s="7" t="n">
        <v>0</v>
      </c>
      <c r="T735" s="7" t="n">
        <v>0</v>
      </c>
    </row>
    <row r="736" spans="1:20">
      <c r="A736" t="s">
        <v>4</v>
      </c>
      <c r="B736" s="4" t="s">
        <v>5</v>
      </c>
      <c r="C736" s="4" t="s">
        <v>7</v>
      </c>
      <c r="D736" s="4" t="s">
        <v>15</v>
      </c>
      <c r="E736" s="4" t="s">
        <v>15</v>
      </c>
      <c r="F736" s="4" t="s">
        <v>15</v>
      </c>
    </row>
    <row r="737" spans="1:20">
      <c r="A737" t="n">
        <v>5825</v>
      </c>
      <c r="B737" s="35" t="n">
        <v>161</v>
      </c>
      <c r="C737" s="7" t="n">
        <v>3</v>
      </c>
      <c r="D737" s="7" t="n">
        <v>1</v>
      </c>
      <c r="E737" s="7" t="n">
        <v>1.60000002384186</v>
      </c>
      <c r="F737" s="7" t="n">
        <v>0.0900000035762787</v>
      </c>
    </row>
    <row r="738" spans="1:20">
      <c r="A738" t="s">
        <v>4</v>
      </c>
      <c r="B738" s="4" t="s">
        <v>5</v>
      </c>
      <c r="C738" s="4" t="s">
        <v>7</v>
      </c>
      <c r="D738" s="4" t="s">
        <v>11</v>
      </c>
      <c r="E738" s="4" t="s">
        <v>7</v>
      </c>
      <c r="F738" s="4" t="s">
        <v>7</v>
      </c>
      <c r="G738" s="4" t="s">
        <v>7</v>
      </c>
      <c r="H738" s="4" t="s">
        <v>7</v>
      </c>
      <c r="I738" s="4" t="s">
        <v>7</v>
      </c>
      <c r="J738" s="4" t="s">
        <v>7</v>
      </c>
      <c r="K738" s="4" t="s">
        <v>7</v>
      </c>
      <c r="L738" s="4" t="s">
        <v>7</v>
      </c>
      <c r="M738" s="4" t="s">
        <v>7</v>
      </c>
      <c r="N738" s="4" t="s">
        <v>7</v>
      </c>
      <c r="O738" s="4" t="s">
        <v>7</v>
      </c>
      <c r="P738" s="4" t="s">
        <v>7</v>
      </c>
      <c r="Q738" s="4" t="s">
        <v>7</v>
      </c>
      <c r="R738" s="4" t="s">
        <v>7</v>
      </c>
      <c r="S738" s="4" t="s">
        <v>7</v>
      </c>
      <c r="T738" s="4" t="s">
        <v>7</v>
      </c>
    </row>
    <row r="739" spans="1:20">
      <c r="A739" t="n">
        <v>5839</v>
      </c>
      <c r="B739" s="35" t="n">
        <v>161</v>
      </c>
      <c r="C739" s="7" t="n">
        <v>0</v>
      </c>
      <c r="D739" s="7" t="n">
        <v>2</v>
      </c>
      <c r="E739" s="7" t="n">
        <v>1</v>
      </c>
      <c r="F739" s="7" t="n">
        <v>0</v>
      </c>
      <c r="G739" s="7" t="n">
        <v>0</v>
      </c>
      <c r="H739" s="7" t="n">
        <v>41</v>
      </c>
      <c r="I739" s="7" t="n">
        <v>0</v>
      </c>
      <c r="J739" s="7" t="n">
        <v>0</v>
      </c>
      <c r="K739" s="7" t="n">
        <v>0</v>
      </c>
      <c r="L739" s="7" t="n">
        <v>0</v>
      </c>
      <c r="M739" s="7" t="n">
        <v>0</v>
      </c>
      <c r="N739" s="7" t="n">
        <v>0</v>
      </c>
      <c r="O739" s="7" t="n">
        <v>0</v>
      </c>
      <c r="P739" s="7" t="n">
        <v>0</v>
      </c>
      <c r="Q739" s="7" t="n">
        <v>0</v>
      </c>
      <c r="R739" s="7" t="n">
        <v>0</v>
      </c>
      <c r="S739" s="7" t="n">
        <v>0</v>
      </c>
      <c r="T739" s="7" t="n">
        <v>0</v>
      </c>
    </row>
    <row r="740" spans="1:20">
      <c r="A740" t="s">
        <v>4</v>
      </c>
      <c r="B740" s="4" t="s">
        <v>5</v>
      </c>
      <c r="C740" s="4" t="s">
        <v>7</v>
      </c>
      <c r="D740" s="4" t="s">
        <v>15</v>
      </c>
      <c r="E740" s="4" t="s">
        <v>15</v>
      </c>
      <c r="F740" s="4" t="s">
        <v>15</v>
      </c>
    </row>
    <row r="741" spans="1:20">
      <c r="A741" t="n">
        <v>5859</v>
      </c>
      <c r="B741" s="35" t="n">
        <v>161</v>
      </c>
      <c r="C741" s="7" t="n">
        <v>3</v>
      </c>
      <c r="D741" s="7" t="n">
        <v>1</v>
      </c>
      <c r="E741" s="7" t="n">
        <v>1.60000002384186</v>
      </c>
      <c r="F741" s="7" t="n">
        <v>0.0900000035762787</v>
      </c>
    </row>
    <row r="742" spans="1:20">
      <c r="A742" t="s">
        <v>4</v>
      </c>
      <c r="B742" s="4" t="s">
        <v>5</v>
      </c>
      <c r="C742" s="4" t="s">
        <v>7</v>
      </c>
      <c r="D742" s="4" t="s">
        <v>11</v>
      </c>
      <c r="E742" s="4" t="s">
        <v>7</v>
      </c>
      <c r="F742" s="4" t="s">
        <v>7</v>
      </c>
      <c r="G742" s="4" t="s">
        <v>7</v>
      </c>
      <c r="H742" s="4" t="s">
        <v>7</v>
      </c>
      <c r="I742" s="4" t="s">
        <v>7</v>
      </c>
      <c r="J742" s="4" t="s">
        <v>7</v>
      </c>
      <c r="K742" s="4" t="s">
        <v>7</v>
      </c>
      <c r="L742" s="4" t="s">
        <v>7</v>
      </c>
      <c r="M742" s="4" t="s">
        <v>7</v>
      </c>
      <c r="N742" s="4" t="s">
        <v>7</v>
      </c>
      <c r="O742" s="4" t="s">
        <v>7</v>
      </c>
      <c r="P742" s="4" t="s">
        <v>7</v>
      </c>
      <c r="Q742" s="4" t="s">
        <v>7</v>
      </c>
      <c r="R742" s="4" t="s">
        <v>7</v>
      </c>
      <c r="S742" s="4" t="s">
        <v>7</v>
      </c>
      <c r="T742" s="4" t="s">
        <v>7</v>
      </c>
    </row>
    <row r="743" spans="1:20">
      <c r="A743" t="n">
        <v>5873</v>
      </c>
      <c r="B743" s="35" t="n">
        <v>161</v>
      </c>
      <c r="C743" s="7" t="n">
        <v>0</v>
      </c>
      <c r="D743" s="7" t="n">
        <v>9</v>
      </c>
      <c r="E743" s="7" t="n">
        <v>1</v>
      </c>
      <c r="F743" s="7" t="n">
        <v>0</v>
      </c>
      <c r="G743" s="7" t="n">
        <v>0</v>
      </c>
      <c r="H743" s="7" t="n">
        <v>41</v>
      </c>
      <c r="I743" s="7" t="n">
        <v>0</v>
      </c>
      <c r="J743" s="7" t="n">
        <v>0</v>
      </c>
      <c r="K743" s="7" t="n">
        <v>0</v>
      </c>
      <c r="L743" s="7" t="n">
        <v>0</v>
      </c>
      <c r="M743" s="7" t="n">
        <v>0</v>
      </c>
      <c r="N743" s="7" t="n">
        <v>0</v>
      </c>
      <c r="O743" s="7" t="n">
        <v>0</v>
      </c>
      <c r="P743" s="7" t="n">
        <v>0</v>
      </c>
      <c r="Q743" s="7" t="n">
        <v>0</v>
      </c>
      <c r="R743" s="7" t="n">
        <v>0</v>
      </c>
      <c r="S743" s="7" t="n">
        <v>0</v>
      </c>
      <c r="T743" s="7" t="n">
        <v>0</v>
      </c>
    </row>
    <row r="744" spans="1:20">
      <c r="A744" t="s">
        <v>4</v>
      </c>
      <c r="B744" s="4" t="s">
        <v>5</v>
      </c>
      <c r="C744" s="4" t="s">
        <v>7</v>
      </c>
      <c r="D744" s="4" t="s">
        <v>15</v>
      </c>
      <c r="E744" s="4" t="s">
        <v>15</v>
      </c>
      <c r="F744" s="4" t="s">
        <v>15</v>
      </c>
    </row>
    <row r="745" spans="1:20">
      <c r="A745" t="n">
        <v>5893</v>
      </c>
      <c r="B745" s="35" t="n">
        <v>161</v>
      </c>
      <c r="C745" s="7" t="n">
        <v>3</v>
      </c>
      <c r="D745" s="7" t="n">
        <v>1</v>
      </c>
      <c r="E745" s="7" t="n">
        <v>1.60000002384186</v>
      </c>
      <c r="F745" s="7" t="n">
        <v>0.0900000035762787</v>
      </c>
    </row>
    <row r="746" spans="1:20">
      <c r="A746" t="s">
        <v>4</v>
      </c>
      <c r="B746" s="4" t="s">
        <v>5</v>
      </c>
      <c r="C746" s="4" t="s">
        <v>7</v>
      </c>
      <c r="D746" s="4" t="s">
        <v>11</v>
      </c>
      <c r="E746" s="4" t="s">
        <v>7</v>
      </c>
      <c r="F746" s="4" t="s">
        <v>7</v>
      </c>
      <c r="G746" s="4" t="s">
        <v>7</v>
      </c>
      <c r="H746" s="4" t="s">
        <v>7</v>
      </c>
      <c r="I746" s="4" t="s">
        <v>7</v>
      </c>
      <c r="J746" s="4" t="s">
        <v>7</v>
      </c>
      <c r="K746" s="4" t="s">
        <v>7</v>
      </c>
      <c r="L746" s="4" t="s">
        <v>7</v>
      </c>
      <c r="M746" s="4" t="s">
        <v>7</v>
      </c>
      <c r="N746" s="4" t="s">
        <v>7</v>
      </c>
      <c r="O746" s="4" t="s">
        <v>7</v>
      </c>
      <c r="P746" s="4" t="s">
        <v>7</v>
      </c>
      <c r="Q746" s="4" t="s">
        <v>7</v>
      </c>
      <c r="R746" s="4" t="s">
        <v>7</v>
      </c>
      <c r="S746" s="4" t="s">
        <v>7</v>
      </c>
      <c r="T746" s="4" t="s">
        <v>7</v>
      </c>
    </row>
    <row r="747" spans="1:20">
      <c r="A747" t="n">
        <v>5907</v>
      </c>
      <c r="B747" s="35" t="n">
        <v>161</v>
      </c>
      <c r="C747" s="7" t="n">
        <v>0</v>
      </c>
      <c r="D747" s="7" t="n">
        <v>92</v>
      </c>
      <c r="E747" s="7" t="n">
        <v>1</v>
      </c>
      <c r="F747" s="7" t="n">
        <v>0</v>
      </c>
      <c r="G747" s="7" t="n">
        <v>0</v>
      </c>
      <c r="H747" s="7" t="n">
        <v>41</v>
      </c>
      <c r="I747" s="7" t="n">
        <v>0</v>
      </c>
      <c r="J747" s="7" t="n">
        <v>0</v>
      </c>
      <c r="K747" s="7" t="n">
        <v>0</v>
      </c>
      <c r="L747" s="7" t="n">
        <v>0</v>
      </c>
      <c r="M747" s="7" t="n">
        <v>0</v>
      </c>
      <c r="N747" s="7" t="n">
        <v>0</v>
      </c>
      <c r="O747" s="7" t="n">
        <v>0</v>
      </c>
      <c r="P747" s="7" t="n">
        <v>0</v>
      </c>
      <c r="Q747" s="7" t="n">
        <v>0</v>
      </c>
      <c r="R747" s="7" t="n">
        <v>0</v>
      </c>
      <c r="S747" s="7" t="n">
        <v>0</v>
      </c>
      <c r="T747" s="7" t="n">
        <v>0</v>
      </c>
    </row>
    <row r="748" spans="1:20">
      <c r="A748" t="s">
        <v>4</v>
      </c>
      <c r="B748" s="4" t="s">
        <v>5</v>
      </c>
      <c r="C748" s="4" t="s">
        <v>7</v>
      </c>
      <c r="D748" s="4" t="s">
        <v>15</v>
      </c>
      <c r="E748" s="4" t="s">
        <v>15</v>
      </c>
      <c r="F748" s="4" t="s">
        <v>15</v>
      </c>
    </row>
    <row r="749" spans="1:20">
      <c r="A749" t="n">
        <v>5927</v>
      </c>
      <c r="B749" s="35" t="n">
        <v>161</v>
      </c>
      <c r="C749" s="7" t="n">
        <v>3</v>
      </c>
      <c r="D749" s="7" t="n">
        <v>1</v>
      </c>
      <c r="E749" s="7" t="n">
        <v>1.60000002384186</v>
      </c>
      <c r="F749" s="7" t="n">
        <v>0.0900000035762787</v>
      </c>
    </row>
    <row r="750" spans="1:20">
      <c r="A750" t="s">
        <v>4</v>
      </c>
      <c r="B750" s="4" t="s">
        <v>5</v>
      </c>
      <c r="C750" s="4" t="s">
        <v>7</v>
      </c>
      <c r="D750" s="4" t="s">
        <v>11</v>
      </c>
      <c r="E750" s="4" t="s">
        <v>7</v>
      </c>
      <c r="F750" s="4" t="s">
        <v>7</v>
      </c>
      <c r="G750" s="4" t="s">
        <v>7</v>
      </c>
      <c r="H750" s="4" t="s">
        <v>7</v>
      </c>
      <c r="I750" s="4" t="s">
        <v>7</v>
      </c>
      <c r="J750" s="4" t="s">
        <v>7</v>
      </c>
      <c r="K750" s="4" t="s">
        <v>7</v>
      </c>
      <c r="L750" s="4" t="s">
        <v>7</v>
      </c>
      <c r="M750" s="4" t="s">
        <v>7</v>
      </c>
      <c r="N750" s="4" t="s">
        <v>7</v>
      </c>
      <c r="O750" s="4" t="s">
        <v>7</v>
      </c>
      <c r="P750" s="4" t="s">
        <v>7</v>
      </c>
      <c r="Q750" s="4" t="s">
        <v>7</v>
      </c>
      <c r="R750" s="4" t="s">
        <v>7</v>
      </c>
      <c r="S750" s="4" t="s">
        <v>7</v>
      </c>
      <c r="T750" s="4" t="s">
        <v>7</v>
      </c>
    </row>
    <row r="751" spans="1:20">
      <c r="A751" t="n">
        <v>5941</v>
      </c>
      <c r="B751" s="35" t="n">
        <v>161</v>
      </c>
      <c r="C751" s="7" t="n">
        <v>0</v>
      </c>
      <c r="D751" s="7" t="n">
        <v>117</v>
      </c>
      <c r="E751" s="7" t="n">
        <v>1</v>
      </c>
      <c r="F751" s="7" t="n">
        <v>0</v>
      </c>
      <c r="G751" s="7" t="n">
        <v>0</v>
      </c>
      <c r="H751" s="7" t="n">
        <v>41</v>
      </c>
      <c r="I751" s="7" t="n">
        <v>0</v>
      </c>
      <c r="J751" s="7" t="n">
        <v>0</v>
      </c>
      <c r="K751" s="7" t="n">
        <v>0</v>
      </c>
      <c r="L751" s="7" t="n">
        <v>0</v>
      </c>
      <c r="M751" s="7" t="n">
        <v>0</v>
      </c>
      <c r="N751" s="7" t="n">
        <v>0</v>
      </c>
      <c r="O751" s="7" t="n">
        <v>0</v>
      </c>
      <c r="P751" s="7" t="n">
        <v>0</v>
      </c>
      <c r="Q751" s="7" t="n">
        <v>0</v>
      </c>
      <c r="R751" s="7" t="n">
        <v>0</v>
      </c>
      <c r="S751" s="7" t="n">
        <v>0</v>
      </c>
      <c r="T751" s="7" t="n">
        <v>0</v>
      </c>
    </row>
    <row r="752" spans="1:20">
      <c r="A752" t="s">
        <v>4</v>
      </c>
      <c r="B752" s="4" t="s">
        <v>5</v>
      </c>
      <c r="C752" s="4" t="s">
        <v>7</v>
      </c>
      <c r="D752" s="4" t="s">
        <v>15</v>
      </c>
      <c r="E752" s="4" t="s">
        <v>15</v>
      </c>
      <c r="F752" s="4" t="s">
        <v>15</v>
      </c>
    </row>
    <row r="753" spans="1:20">
      <c r="A753" t="n">
        <v>5961</v>
      </c>
      <c r="B753" s="35" t="n">
        <v>161</v>
      </c>
      <c r="C753" s="7" t="n">
        <v>3</v>
      </c>
      <c r="D753" s="7" t="n">
        <v>1</v>
      </c>
      <c r="E753" s="7" t="n">
        <v>1.60000002384186</v>
      </c>
      <c r="F753" s="7" t="n">
        <v>0.0900000035762787</v>
      </c>
    </row>
    <row r="754" spans="1:20">
      <c r="A754" t="s">
        <v>4</v>
      </c>
      <c r="B754" s="4" t="s">
        <v>5</v>
      </c>
      <c r="C754" s="4" t="s">
        <v>7</v>
      </c>
      <c r="D754" s="4" t="s">
        <v>11</v>
      </c>
      <c r="E754" s="4" t="s">
        <v>7</v>
      </c>
      <c r="F754" s="4" t="s">
        <v>7</v>
      </c>
      <c r="G754" s="4" t="s">
        <v>7</v>
      </c>
      <c r="H754" s="4" t="s">
        <v>7</v>
      </c>
      <c r="I754" s="4" t="s">
        <v>7</v>
      </c>
      <c r="J754" s="4" t="s">
        <v>7</v>
      </c>
      <c r="K754" s="4" t="s">
        <v>7</v>
      </c>
      <c r="L754" s="4" t="s">
        <v>7</v>
      </c>
      <c r="M754" s="4" t="s">
        <v>7</v>
      </c>
      <c r="N754" s="4" t="s">
        <v>7</v>
      </c>
      <c r="O754" s="4" t="s">
        <v>7</v>
      </c>
      <c r="P754" s="4" t="s">
        <v>7</v>
      </c>
      <c r="Q754" s="4" t="s">
        <v>7</v>
      </c>
      <c r="R754" s="4" t="s">
        <v>7</v>
      </c>
      <c r="S754" s="4" t="s">
        <v>7</v>
      </c>
      <c r="T754" s="4" t="s">
        <v>7</v>
      </c>
    </row>
    <row r="755" spans="1:20">
      <c r="A755" t="n">
        <v>5975</v>
      </c>
      <c r="B755" s="35" t="n">
        <v>161</v>
      </c>
      <c r="C755" s="7" t="n">
        <v>0</v>
      </c>
      <c r="D755" s="7" t="n">
        <v>106</v>
      </c>
      <c r="E755" s="7" t="n">
        <v>1</v>
      </c>
      <c r="F755" s="7" t="n">
        <v>0</v>
      </c>
      <c r="G755" s="7" t="n">
        <v>0</v>
      </c>
      <c r="H755" s="7" t="n">
        <v>41</v>
      </c>
      <c r="I755" s="7" t="n">
        <v>0</v>
      </c>
      <c r="J755" s="7" t="n">
        <v>0</v>
      </c>
      <c r="K755" s="7" t="n">
        <v>0</v>
      </c>
      <c r="L755" s="7" t="n">
        <v>0</v>
      </c>
      <c r="M755" s="7" t="n">
        <v>0</v>
      </c>
      <c r="N755" s="7" t="n">
        <v>0</v>
      </c>
      <c r="O755" s="7" t="n">
        <v>0</v>
      </c>
      <c r="P755" s="7" t="n">
        <v>0</v>
      </c>
      <c r="Q755" s="7" t="n">
        <v>0</v>
      </c>
      <c r="R755" s="7" t="n">
        <v>0</v>
      </c>
      <c r="S755" s="7" t="n">
        <v>0</v>
      </c>
      <c r="T755" s="7" t="n">
        <v>0</v>
      </c>
    </row>
    <row r="756" spans="1:20">
      <c r="A756" t="s">
        <v>4</v>
      </c>
      <c r="B756" s="4" t="s">
        <v>5</v>
      </c>
      <c r="C756" s="4" t="s">
        <v>7</v>
      </c>
      <c r="D756" s="4" t="s">
        <v>15</v>
      </c>
      <c r="E756" s="4" t="s">
        <v>15</v>
      </c>
      <c r="F756" s="4" t="s">
        <v>15</v>
      </c>
    </row>
    <row r="757" spans="1:20">
      <c r="A757" t="n">
        <v>5995</v>
      </c>
      <c r="B757" s="35" t="n">
        <v>161</v>
      </c>
      <c r="C757" s="7" t="n">
        <v>3</v>
      </c>
      <c r="D757" s="7" t="n">
        <v>1</v>
      </c>
      <c r="E757" s="7" t="n">
        <v>1.60000002384186</v>
      </c>
      <c r="F757" s="7" t="n">
        <v>0.0900000035762787</v>
      </c>
    </row>
    <row r="758" spans="1:20">
      <c r="A758" t="s">
        <v>4</v>
      </c>
      <c r="B758" s="4" t="s">
        <v>5</v>
      </c>
      <c r="C758" s="4" t="s">
        <v>7</v>
      </c>
      <c r="D758" s="4" t="s">
        <v>11</v>
      </c>
      <c r="E758" s="4" t="s">
        <v>7</v>
      </c>
      <c r="F758" s="4" t="s">
        <v>7</v>
      </c>
      <c r="G758" s="4" t="s">
        <v>7</v>
      </c>
      <c r="H758" s="4" t="s">
        <v>7</v>
      </c>
      <c r="I758" s="4" t="s">
        <v>7</v>
      </c>
      <c r="J758" s="4" t="s">
        <v>7</v>
      </c>
      <c r="K758" s="4" t="s">
        <v>7</v>
      </c>
      <c r="L758" s="4" t="s">
        <v>7</v>
      </c>
      <c r="M758" s="4" t="s">
        <v>7</v>
      </c>
      <c r="N758" s="4" t="s">
        <v>7</v>
      </c>
      <c r="O758" s="4" t="s">
        <v>7</v>
      </c>
      <c r="P758" s="4" t="s">
        <v>7</v>
      </c>
      <c r="Q758" s="4" t="s">
        <v>7</v>
      </c>
      <c r="R758" s="4" t="s">
        <v>7</v>
      </c>
      <c r="S758" s="4" t="s">
        <v>7</v>
      </c>
      <c r="T758" s="4" t="s">
        <v>7</v>
      </c>
    </row>
    <row r="759" spans="1:20">
      <c r="A759" t="n">
        <v>6009</v>
      </c>
      <c r="B759" s="35" t="n">
        <v>161</v>
      </c>
      <c r="C759" s="7" t="n">
        <v>0</v>
      </c>
      <c r="D759" s="7" t="n">
        <v>121</v>
      </c>
      <c r="E759" s="7" t="n">
        <v>1</v>
      </c>
      <c r="F759" s="7" t="n">
        <v>0</v>
      </c>
      <c r="G759" s="7" t="n">
        <v>0</v>
      </c>
      <c r="H759" s="7" t="n">
        <v>0</v>
      </c>
      <c r="I759" s="7" t="n">
        <v>0</v>
      </c>
      <c r="J759" s="7" t="n">
        <v>44</v>
      </c>
      <c r="K759" s="7" t="n">
        <v>0</v>
      </c>
      <c r="L759" s="7" t="n">
        <v>0</v>
      </c>
      <c r="M759" s="7" t="n">
        <v>0</v>
      </c>
      <c r="N759" s="7" t="n">
        <v>0</v>
      </c>
      <c r="O759" s="7" t="n">
        <v>0</v>
      </c>
      <c r="P759" s="7" t="n">
        <v>0</v>
      </c>
      <c r="Q759" s="7" t="n">
        <v>0</v>
      </c>
      <c r="R759" s="7" t="n">
        <v>0</v>
      </c>
      <c r="S759" s="7" t="n">
        <v>0</v>
      </c>
      <c r="T759" s="7" t="n">
        <v>0</v>
      </c>
    </row>
    <row r="760" spans="1:20">
      <c r="A760" t="s">
        <v>4</v>
      </c>
      <c r="B760" s="4" t="s">
        <v>5</v>
      </c>
      <c r="C760" s="4" t="s">
        <v>7</v>
      </c>
      <c r="D760" s="4" t="s">
        <v>15</v>
      </c>
      <c r="E760" s="4" t="s">
        <v>15</v>
      </c>
      <c r="F760" s="4" t="s">
        <v>15</v>
      </c>
    </row>
    <row r="761" spans="1:20">
      <c r="A761" t="n">
        <v>6029</v>
      </c>
      <c r="B761" s="35" t="n">
        <v>161</v>
      </c>
      <c r="C761" s="7" t="n">
        <v>3</v>
      </c>
      <c r="D761" s="7" t="n">
        <v>1</v>
      </c>
      <c r="E761" s="7" t="n">
        <v>1.60000002384186</v>
      </c>
      <c r="F761" s="7" t="n">
        <v>0.0900000035762787</v>
      </c>
    </row>
    <row r="762" spans="1:20">
      <c r="A762" t="s">
        <v>4</v>
      </c>
      <c r="B762" s="4" t="s">
        <v>5</v>
      </c>
      <c r="C762" s="4" t="s">
        <v>7</v>
      </c>
      <c r="D762" s="4" t="s">
        <v>11</v>
      </c>
      <c r="E762" s="4" t="s">
        <v>7</v>
      </c>
      <c r="F762" s="4" t="s">
        <v>7</v>
      </c>
      <c r="G762" s="4" t="s">
        <v>7</v>
      </c>
      <c r="H762" s="4" t="s">
        <v>7</v>
      </c>
      <c r="I762" s="4" t="s">
        <v>7</v>
      </c>
      <c r="J762" s="4" t="s">
        <v>7</v>
      </c>
      <c r="K762" s="4" t="s">
        <v>7</v>
      </c>
      <c r="L762" s="4" t="s">
        <v>7</v>
      </c>
      <c r="M762" s="4" t="s">
        <v>7</v>
      </c>
      <c r="N762" s="4" t="s">
        <v>7</v>
      </c>
      <c r="O762" s="4" t="s">
        <v>7</v>
      </c>
      <c r="P762" s="4" t="s">
        <v>7</v>
      </c>
      <c r="Q762" s="4" t="s">
        <v>7</v>
      </c>
      <c r="R762" s="4" t="s">
        <v>7</v>
      </c>
      <c r="S762" s="4" t="s">
        <v>7</v>
      </c>
      <c r="T762" s="4" t="s">
        <v>7</v>
      </c>
    </row>
    <row r="763" spans="1:20">
      <c r="A763" t="n">
        <v>6043</v>
      </c>
      <c r="B763" s="35" t="n">
        <v>161</v>
      </c>
      <c r="C763" s="7" t="n">
        <v>0</v>
      </c>
      <c r="D763" s="7" t="n">
        <v>112</v>
      </c>
      <c r="E763" s="7" t="n">
        <v>1</v>
      </c>
      <c r="F763" s="7" t="n">
        <v>0</v>
      </c>
      <c r="G763" s="7" t="n">
        <v>0</v>
      </c>
      <c r="H763" s="7" t="n">
        <v>41</v>
      </c>
      <c r="I763" s="7" t="n">
        <v>0</v>
      </c>
      <c r="J763" s="7" t="n">
        <v>0</v>
      </c>
      <c r="K763" s="7" t="n">
        <v>0</v>
      </c>
      <c r="L763" s="7" t="n">
        <v>0</v>
      </c>
      <c r="M763" s="7" t="n">
        <v>0</v>
      </c>
      <c r="N763" s="7" t="n">
        <v>0</v>
      </c>
      <c r="O763" s="7" t="n">
        <v>0</v>
      </c>
      <c r="P763" s="7" t="n">
        <v>0</v>
      </c>
      <c r="Q763" s="7" t="n">
        <v>0</v>
      </c>
      <c r="R763" s="7" t="n">
        <v>0</v>
      </c>
      <c r="S763" s="7" t="n">
        <v>0</v>
      </c>
      <c r="T763" s="7" t="n">
        <v>0</v>
      </c>
    </row>
    <row r="764" spans="1:20">
      <c r="A764" t="s">
        <v>4</v>
      </c>
      <c r="B764" s="4" t="s">
        <v>5</v>
      </c>
      <c r="C764" s="4" t="s">
        <v>7</v>
      </c>
      <c r="D764" s="4" t="s">
        <v>15</v>
      </c>
      <c r="E764" s="4" t="s">
        <v>15</v>
      </c>
      <c r="F764" s="4" t="s">
        <v>15</v>
      </c>
    </row>
    <row r="765" spans="1:20">
      <c r="A765" t="n">
        <v>6063</v>
      </c>
      <c r="B765" s="35" t="n">
        <v>161</v>
      </c>
      <c r="C765" s="7" t="n">
        <v>3</v>
      </c>
      <c r="D765" s="7" t="n">
        <v>1</v>
      </c>
      <c r="E765" s="7" t="n">
        <v>1.60000002384186</v>
      </c>
      <c r="F765" s="7" t="n">
        <v>0.0900000035762787</v>
      </c>
    </row>
    <row r="766" spans="1:20">
      <c r="A766" t="s">
        <v>4</v>
      </c>
      <c r="B766" s="4" t="s">
        <v>5</v>
      </c>
      <c r="C766" s="4" t="s">
        <v>7</v>
      </c>
      <c r="D766" s="4" t="s">
        <v>11</v>
      </c>
      <c r="E766" s="4" t="s">
        <v>7</v>
      </c>
      <c r="F766" s="4" t="s">
        <v>7</v>
      </c>
      <c r="G766" s="4" t="s">
        <v>7</v>
      </c>
      <c r="H766" s="4" t="s">
        <v>7</v>
      </c>
      <c r="I766" s="4" t="s">
        <v>7</v>
      </c>
      <c r="J766" s="4" t="s">
        <v>7</v>
      </c>
      <c r="K766" s="4" t="s">
        <v>7</v>
      </c>
      <c r="L766" s="4" t="s">
        <v>7</v>
      </c>
      <c r="M766" s="4" t="s">
        <v>7</v>
      </c>
      <c r="N766" s="4" t="s">
        <v>7</v>
      </c>
      <c r="O766" s="4" t="s">
        <v>7</v>
      </c>
      <c r="P766" s="4" t="s">
        <v>7</v>
      </c>
      <c r="Q766" s="4" t="s">
        <v>7</v>
      </c>
      <c r="R766" s="4" t="s">
        <v>7</v>
      </c>
      <c r="S766" s="4" t="s">
        <v>7</v>
      </c>
      <c r="T766" s="4" t="s">
        <v>7</v>
      </c>
    </row>
    <row r="767" spans="1:20">
      <c r="A767" t="n">
        <v>6077</v>
      </c>
      <c r="B767" s="35" t="n">
        <v>161</v>
      </c>
      <c r="C767" s="7" t="n">
        <v>0</v>
      </c>
      <c r="D767" s="7" t="n">
        <v>104</v>
      </c>
      <c r="E767" s="7" t="n">
        <v>1</v>
      </c>
      <c r="F767" s="7" t="n">
        <v>0</v>
      </c>
      <c r="G767" s="7" t="n">
        <v>0</v>
      </c>
      <c r="H767" s="7" t="n">
        <v>41</v>
      </c>
      <c r="I767" s="7" t="n">
        <v>0</v>
      </c>
      <c r="J767" s="7" t="n">
        <v>0</v>
      </c>
      <c r="K767" s="7" t="n">
        <v>0</v>
      </c>
      <c r="L767" s="7" t="n">
        <v>0</v>
      </c>
      <c r="M767" s="7" t="n">
        <v>0</v>
      </c>
      <c r="N767" s="7" t="n">
        <v>0</v>
      </c>
      <c r="O767" s="7" t="n">
        <v>0</v>
      </c>
      <c r="P767" s="7" t="n">
        <v>0</v>
      </c>
      <c r="Q767" s="7" t="n">
        <v>0</v>
      </c>
      <c r="R767" s="7" t="n">
        <v>0</v>
      </c>
      <c r="S767" s="7" t="n">
        <v>0</v>
      </c>
      <c r="T767" s="7" t="n">
        <v>0</v>
      </c>
    </row>
    <row r="768" spans="1:20">
      <c r="A768" t="s">
        <v>4</v>
      </c>
      <c r="B768" s="4" t="s">
        <v>5</v>
      </c>
      <c r="C768" s="4" t="s">
        <v>7</v>
      </c>
    </row>
    <row r="769" spans="1:20">
      <c r="A769" t="n">
        <v>6097</v>
      </c>
      <c r="B769" s="35" t="n">
        <v>161</v>
      </c>
      <c r="C769" s="7" t="n">
        <v>1</v>
      </c>
    </row>
    <row r="770" spans="1:20">
      <c r="A770" t="s">
        <v>4</v>
      </c>
      <c r="B770" s="4" t="s">
        <v>5</v>
      </c>
    </row>
    <row r="771" spans="1:20">
      <c r="A771" t="n">
        <v>6099</v>
      </c>
      <c r="B771" s="5" t="n">
        <v>1</v>
      </c>
    </row>
    <row r="772" spans="1:20" s="3" customFormat="1" customHeight="0">
      <c r="A772" s="3" t="s">
        <v>2</v>
      </c>
      <c r="B772" s="3" t="s">
        <v>83</v>
      </c>
    </row>
    <row r="773" spans="1:20">
      <c r="A773" t="s">
        <v>4</v>
      </c>
      <c r="B773" s="4" t="s">
        <v>5</v>
      </c>
      <c r="C773" s="4" t="s">
        <v>7</v>
      </c>
      <c r="D773" s="4" t="s">
        <v>11</v>
      </c>
      <c r="E773" s="4" t="s">
        <v>7</v>
      </c>
      <c r="F773" s="4" t="s">
        <v>7</v>
      </c>
      <c r="G773" s="4" t="s">
        <v>7</v>
      </c>
      <c r="H773" s="4" t="s">
        <v>11</v>
      </c>
      <c r="I773" s="4" t="s">
        <v>13</v>
      </c>
      <c r="J773" s="4" t="s">
        <v>11</v>
      </c>
      <c r="K773" s="4" t="s">
        <v>13</v>
      </c>
      <c r="L773" s="4" t="s">
        <v>11</v>
      </c>
      <c r="M773" s="4" t="s">
        <v>13</v>
      </c>
      <c r="N773" s="4" t="s">
        <v>13</v>
      </c>
    </row>
    <row r="774" spans="1:20">
      <c r="A774" t="n">
        <v>6100</v>
      </c>
      <c r="B774" s="36" t="n">
        <v>6</v>
      </c>
      <c r="C774" s="7" t="n">
        <v>33</v>
      </c>
      <c r="D774" s="7" t="n">
        <v>65534</v>
      </c>
      <c r="E774" s="7" t="n">
        <v>9</v>
      </c>
      <c r="F774" s="7" t="n">
        <v>1</v>
      </c>
      <c r="G774" s="7" t="n">
        <v>3</v>
      </c>
      <c r="H774" s="7" t="n">
        <v>17</v>
      </c>
      <c r="I774" s="11" t="n">
        <f t="normal" ca="1">A776</f>
        <v>0</v>
      </c>
      <c r="J774" s="7" t="n">
        <v>41</v>
      </c>
      <c r="K774" s="11" t="n">
        <f t="normal" ca="1">A780</f>
        <v>0</v>
      </c>
      <c r="L774" s="7" t="n">
        <v>43</v>
      </c>
      <c r="M774" s="11" t="n">
        <f t="normal" ca="1">A794</f>
        <v>0</v>
      </c>
      <c r="N774" s="11" t="n">
        <f t="normal" ca="1">A802</f>
        <v>0</v>
      </c>
    </row>
    <row r="775" spans="1:20">
      <c r="A775" t="s">
        <v>4</v>
      </c>
      <c r="B775" s="4" t="s">
        <v>5</v>
      </c>
      <c r="C775" s="4" t="s">
        <v>11</v>
      </c>
      <c r="D775" s="4" t="s">
        <v>15</v>
      </c>
      <c r="E775" s="4" t="s">
        <v>15</v>
      </c>
      <c r="F775" s="4" t="s">
        <v>15</v>
      </c>
      <c r="G775" s="4" t="s">
        <v>15</v>
      </c>
    </row>
    <row r="776" spans="1:20">
      <c r="A776" t="n">
        <v>6129</v>
      </c>
      <c r="B776" s="37" t="n">
        <v>46</v>
      </c>
      <c r="C776" s="7" t="n">
        <v>65534</v>
      </c>
      <c r="D776" s="7" t="n">
        <v>28.8700008392334</v>
      </c>
      <c r="E776" s="7" t="n">
        <v>0</v>
      </c>
      <c r="F776" s="7" t="n">
        <v>-33.2999992370605</v>
      </c>
      <c r="G776" s="7" t="n">
        <v>249.100006103516</v>
      </c>
    </row>
    <row r="777" spans="1:20">
      <c r="A777" t="s">
        <v>4</v>
      </c>
      <c r="B777" s="4" t="s">
        <v>5</v>
      </c>
      <c r="C777" s="4" t="s">
        <v>13</v>
      </c>
    </row>
    <row r="778" spans="1:20">
      <c r="A778" t="n">
        <v>6148</v>
      </c>
      <c r="B778" s="19" t="n">
        <v>3</v>
      </c>
      <c r="C778" s="11" t="n">
        <f t="normal" ca="1">A802</f>
        <v>0</v>
      </c>
    </row>
    <row r="779" spans="1:20">
      <c r="A779" t="s">
        <v>4</v>
      </c>
      <c r="B779" s="4" t="s">
        <v>5</v>
      </c>
      <c r="C779" s="4" t="s">
        <v>11</v>
      </c>
      <c r="D779" s="4" t="s">
        <v>15</v>
      </c>
      <c r="E779" s="4" t="s">
        <v>15</v>
      </c>
      <c r="F779" s="4" t="s">
        <v>15</v>
      </c>
      <c r="G779" s="4" t="s">
        <v>15</v>
      </c>
    </row>
    <row r="780" spans="1:20">
      <c r="A780" t="n">
        <v>6153</v>
      </c>
      <c r="B780" s="37" t="n">
        <v>46</v>
      </c>
      <c r="C780" s="7" t="n">
        <v>65534</v>
      </c>
      <c r="D780" s="7" t="n">
        <v>28.0100002288818</v>
      </c>
      <c r="E780" s="7" t="n">
        <v>0</v>
      </c>
      <c r="F780" s="7" t="n">
        <v>-32.689998626709</v>
      </c>
      <c r="G780" s="7" t="n">
        <v>225</v>
      </c>
    </row>
    <row r="781" spans="1:20">
      <c r="A781" t="s">
        <v>4</v>
      </c>
      <c r="B781" s="4" t="s">
        <v>5</v>
      </c>
      <c r="C781" s="4" t="s">
        <v>7</v>
      </c>
      <c r="D781" s="4" t="s">
        <v>11</v>
      </c>
      <c r="E781" s="4" t="s">
        <v>7</v>
      </c>
      <c r="F781" s="4" t="s">
        <v>8</v>
      </c>
      <c r="G781" s="4" t="s">
        <v>8</v>
      </c>
      <c r="H781" s="4" t="s">
        <v>8</v>
      </c>
      <c r="I781" s="4" t="s">
        <v>8</v>
      </c>
      <c r="J781" s="4" t="s">
        <v>8</v>
      </c>
      <c r="K781" s="4" t="s">
        <v>8</v>
      </c>
      <c r="L781" s="4" t="s">
        <v>8</v>
      </c>
      <c r="M781" s="4" t="s">
        <v>8</v>
      </c>
      <c r="N781" s="4" t="s">
        <v>8</v>
      </c>
      <c r="O781" s="4" t="s">
        <v>8</v>
      </c>
      <c r="P781" s="4" t="s">
        <v>8</v>
      </c>
      <c r="Q781" s="4" t="s">
        <v>8</v>
      </c>
      <c r="R781" s="4" t="s">
        <v>8</v>
      </c>
      <c r="S781" s="4" t="s">
        <v>8</v>
      </c>
      <c r="T781" s="4" t="s">
        <v>8</v>
      </c>
      <c r="U781" s="4" t="s">
        <v>8</v>
      </c>
    </row>
    <row r="782" spans="1:20">
      <c r="A782" t="n">
        <v>6172</v>
      </c>
      <c r="B782" s="38" t="n">
        <v>36</v>
      </c>
      <c r="C782" s="7" t="n">
        <v>8</v>
      </c>
      <c r="D782" s="7" t="n">
        <v>65534</v>
      </c>
      <c r="E782" s="7" t="n">
        <v>0</v>
      </c>
      <c r="F782" s="7" t="s">
        <v>84</v>
      </c>
      <c r="G782" s="7" t="s">
        <v>18</v>
      </c>
      <c r="H782" s="7" t="s">
        <v>18</v>
      </c>
      <c r="I782" s="7" t="s">
        <v>18</v>
      </c>
      <c r="J782" s="7" t="s">
        <v>18</v>
      </c>
      <c r="K782" s="7" t="s">
        <v>18</v>
      </c>
      <c r="L782" s="7" t="s">
        <v>18</v>
      </c>
      <c r="M782" s="7" t="s">
        <v>18</v>
      </c>
      <c r="N782" s="7" t="s">
        <v>18</v>
      </c>
      <c r="O782" s="7" t="s">
        <v>18</v>
      </c>
      <c r="P782" s="7" t="s">
        <v>18</v>
      </c>
      <c r="Q782" s="7" t="s">
        <v>18</v>
      </c>
      <c r="R782" s="7" t="s">
        <v>18</v>
      </c>
      <c r="S782" s="7" t="s">
        <v>18</v>
      </c>
      <c r="T782" s="7" t="s">
        <v>18</v>
      </c>
      <c r="U782" s="7" t="s">
        <v>18</v>
      </c>
    </row>
    <row r="783" spans="1:20">
      <c r="A783" t="s">
        <v>4</v>
      </c>
      <c r="B783" s="4" t="s">
        <v>5</v>
      </c>
      <c r="C783" s="4" t="s">
        <v>11</v>
      </c>
      <c r="D783" s="4" t="s">
        <v>7</v>
      </c>
      <c r="E783" s="4" t="s">
        <v>7</v>
      </c>
      <c r="F783" s="4" t="s">
        <v>8</v>
      </c>
    </row>
    <row r="784" spans="1:20">
      <c r="A784" t="n">
        <v>6202</v>
      </c>
      <c r="B784" s="39" t="n">
        <v>47</v>
      </c>
      <c r="C784" s="7" t="n">
        <v>65534</v>
      </c>
      <c r="D784" s="7" t="n">
        <v>0</v>
      </c>
      <c r="E784" s="7" t="n">
        <v>0</v>
      </c>
      <c r="F784" s="7" t="s">
        <v>85</v>
      </c>
    </row>
    <row r="785" spans="1:21">
      <c r="A785" t="s">
        <v>4</v>
      </c>
      <c r="B785" s="4" t="s">
        <v>5</v>
      </c>
      <c r="C785" s="4" t="s">
        <v>11</v>
      </c>
      <c r="D785" s="4" t="s">
        <v>7</v>
      </c>
      <c r="E785" s="4" t="s">
        <v>8</v>
      </c>
      <c r="F785" s="4" t="s">
        <v>15</v>
      </c>
      <c r="G785" s="4" t="s">
        <v>15</v>
      </c>
      <c r="H785" s="4" t="s">
        <v>15</v>
      </c>
    </row>
    <row r="786" spans="1:21">
      <c r="A786" t="n">
        <v>6223</v>
      </c>
      <c r="B786" s="40" t="n">
        <v>48</v>
      </c>
      <c r="C786" s="7" t="n">
        <v>65534</v>
      </c>
      <c r="D786" s="7" t="n">
        <v>0</v>
      </c>
      <c r="E786" s="7" t="s">
        <v>84</v>
      </c>
      <c r="F786" s="7" t="n">
        <v>0</v>
      </c>
      <c r="G786" s="7" t="n">
        <v>1</v>
      </c>
      <c r="H786" s="7" t="n">
        <v>0</v>
      </c>
    </row>
    <row r="787" spans="1:21">
      <c r="A787" t="s">
        <v>4</v>
      </c>
      <c r="B787" s="4" t="s">
        <v>5</v>
      </c>
      <c r="C787" s="4" t="s">
        <v>11</v>
      </c>
      <c r="D787" s="4" t="s">
        <v>17</v>
      </c>
    </row>
    <row r="788" spans="1:21">
      <c r="A788" t="n">
        <v>6249</v>
      </c>
      <c r="B788" s="41" t="n">
        <v>43</v>
      </c>
      <c r="C788" s="7" t="n">
        <v>65534</v>
      </c>
      <c r="D788" s="7" t="n">
        <v>64</v>
      </c>
    </row>
    <row r="789" spans="1:21">
      <c r="A789" t="s">
        <v>4</v>
      </c>
      <c r="B789" s="4" t="s">
        <v>5</v>
      </c>
      <c r="C789" s="4" t="s">
        <v>11</v>
      </c>
    </row>
    <row r="790" spans="1:21">
      <c r="A790" t="n">
        <v>6256</v>
      </c>
      <c r="B790" s="12" t="n">
        <v>12</v>
      </c>
      <c r="C790" s="7" t="n">
        <v>7312</v>
      </c>
    </row>
    <row r="791" spans="1:21">
      <c r="A791" t="s">
        <v>4</v>
      </c>
      <c r="B791" s="4" t="s">
        <v>5</v>
      </c>
      <c r="C791" s="4" t="s">
        <v>13</v>
      </c>
    </row>
    <row r="792" spans="1:21">
      <c r="A792" t="n">
        <v>6259</v>
      </c>
      <c r="B792" s="19" t="n">
        <v>3</v>
      </c>
      <c r="C792" s="11" t="n">
        <f t="normal" ca="1">A802</f>
        <v>0</v>
      </c>
    </row>
    <row r="793" spans="1:21">
      <c r="A793" t="s">
        <v>4</v>
      </c>
      <c r="B793" s="4" t="s">
        <v>5</v>
      </c>
      <c r="C793" s="4" t="s">
        <v>11</v>
      </c>
      <c r="D793" s="4" t="s">
        <v>15</v>
      </c>
      <c r="E793" s="4" t="s">
        <v>15</v>
      </c>
      <c r="F793" s="4" t="s">
        <v>15</v>
      </c>
      <c r="G793" s="4" t="s">
        <v>15</v>
      </c>
    </row>
    <row r="794" spans="1:21">
      <c r="A794" t="n">
        <v>6264</v>
      </c>
      <c r="B794" s="37" t="n">
        <v>46</v>
      </c>
      <c r="C794" s="7" t="n">
        <v>65534</v>
      </c>
      <c r="D794" s="7" t="n">
        <v>31.6100006103516</v>
      </c>
      <c r="E794" s="7" t="n">
        <v>0</v>
      </c>
      <c r="F794" s="7" t="n">
        <v>-35.0299987792969</v>
      </c>
      <c r="G794" s="7" t="n">
        <v>122.5</v>
      </c>
    </row>
    <row r="795" spans="1:21">
      <c r="A795" t="s">
        <v>4</v>
      </c>
      <c r="B795" s="4" t="s">
        <v>5</v>
      </c>
      <c r="C795" s="4" t="s">
        <v>11</v>
      </c>
    </row>
    <row r="796" spans="1:21">
      <c r="A796" t="n">
        <v>6283</v>
      </c>
      <c r="B796" s="26" t="n">
        <v>16</v>
      </c>
      <c r="C796" s="7" t="n">
        <v>0</v>
      </c>
    </row>
    <row r="797" spans="1:21">
      <c r="A797" t="s">
        <v>4</v>
      </c>
      <c r="B797" s="4" t="s">
        <v>5</v>
      </c>
      <c r="C797" s="4" t="s">
        <v>11</v>
      </c>
      <c r="D797" s="4" t="s">
        <v>11</v>
      </c>
      <c r="E797" s="4" t="s">
        <v>11</v>
      </c>
    </row>
    <row r="798" spans="1:21">
      <c r="A798" t="n">
        <v>6286</v>
      </c>
      <c r="B798" s="42" t="n">
        <v>61</v>
      </c>
      <c r="C798" s="7" t="n">
        <v>65534</v>
      </c>
      <c r="D798" s="7" t="n">
        <v>115</v>
      </c>
      <c r="E798" s="7" t="n">
        <v>0</v>
      </c>
    </row>
    <row r="799" spans="1:21">
      <c r="A799" t="s">
        <v>4</v>
      </c>
      <c r="B799" s="4" t="s">
        <v>5</v>
      </c>
      <c r="C799" s="4" t="s">
        <v>13</v>
      </c>
    </row>
    <row r="800" spans="1:21">
      <c r="A800" t="n">
        <v>6293</v>
      </c>
      <c r="B800" s="19" t="n">
        <v>3</v>
      </c>
      <c r="C800" s="11" t="n">
        <f t="normal" ca="1">A802</f>
        <v>0</v>
      </c>
    </row>
    <row r="801" spans="1:8">
      <c r="A801" t="s">
        <v>4</v>
      </c>
      <c r="B801" s="4" t="s">
        <v>5</v>
      </c>
    </row>
    <row r="802" spans="1:8">
      <c r="A802" t="n">
        <v>6298</v>
      </c>
      <c r="B802" s="5" t="n">
        <v>1</v>
      </c>
    </row>
    <row r="803" spans="1:8" s="3" customFormat="1" customHeight="0">
      <c r="A803" s="3" t="s">
        <v>2</v>
      </c>
      <c r="B803" s="3" t="s">
        <v>86</v>
      </c>
    </row>
    <row r="804" spans="1:8">
      <c r="A804" t="s">
        <v>4</v>
      </c>
      <c r="B804" s="4" t="s">
        <v>5</v>
      </c>
      <c r="C804" s="4" t="s">
        <v>7</v>
      </c>
      <c r="D804" s="4" t="s">
        <v>11</v>
      </c>
      <c r="E804" s="4" t="s">
        <v>7</v>
      </c>
      <c r="F804" s="4" t="s">
        <v>7</v>
      </c>
      <c r="G804" s="4" t="s">
        <v>7</v>
      </c>
      <c r="H804" s="4" t="s">
        <v>11</v>
      </c>
      <c r="I804" s="4" t="s">
        <v>13</v>
      </c>
      <c r="J804" s="4" t="s">
        <v>11</v>
      </c>
      <c r="K804" s="4" t="s">
        <v>13</v>
      </c>
      <c r="L804" s="4" t="s">
        <v>13</v>
      </c>
    </row>
    <row r="805" spans="1:8">
      <c r="A805" t="n">
        <v>6300</v>
      </c>
      <c r="B805" s="36" t="n">
        <v>6</v>
      </c>
      <c r="C805" s="7" t="n">
        <v>33</v>
      </c>
      <c r="D805" s="7" t="n">
        <v>65534</v>
      </c>
      <c r="E805" s="7" t="n">
        <v>9</v>
      </c>
      <c r="F805" s="7" t="n">
        <v>1</v>
      </c>
      <c r="G805" s="7" t="n">
        <v>2</v>
      </c>
      <c r="H805" s="7" t="n">
        <v>17</v>
      </c>
      <c r="I805" s="11" t="n">
        <f t="normal" ca="1">A807</f>
        <v>0</v>
      </c>
      <c r="J805" s="7" t="n">
        <v>100</v>
      </c>
      <c r="K805" s="11" t="n">
        <f t="normal" ca="1">A829</f>
        <v>0</v>
      </c>
      <c r="L805" s="11" t="n">
        <f t="normal" ca="1">A853</f>
        <v>0</v>
      </c>
    </row>
    <row r="806" spans="1:8">
      <c r="A806" t="s">
        <v>4</v>
      </c>
      <c r="B806" s="4" t="s">
        <v>5</v>
      </c>
      <c r="C806" s="4" t="s">
        <v>11</v>
      </c>
      <c r="D806" s="4" t="s">
        <v>15</v>
      </c>
      <c r="E806" s="4" t="s">
        <v>15</v>
      </c>
      <c r="F806" s="4" t="s">
        <v>15</v>
      </c>
      <c r="G806" s="4" t="s">
        <v>15</v>
      </c>
    </row>
    <row r="807" spans="1:8">
      <c r="A807" t="n">
        <v>6323</v>
      </c>
      <c r="B807" s="37" t="n">
        <v>46</v>
      </c>
      <c r="C807" s="7" t="n">
        <v>65534</v>
      </c>
      <c r="D807" s="7" t="n">
        <v>32.6399993896484</v>
      </c>
      <c r="E807" s="7" t="n">
        <v>0</v>
      </c>
      <c r="F807" s="7" t="n">
        <v>-35.2299995422363</v>
      </c>
      <c r="G807" s="7" t="n">
        <v>135</v>
      </c>
    </row>
    <row r="808" spans="1:8">
      <c r="A808" t="s">
        <v>4</v>
      </c>
      <c r="B808" s="4" t="s">
        <v>5</v>
      </c>
      <c r="C808" s="4" t="s">
        <v>7</v>
      </c>
      <c r="D808" s="4" t="s">
        <v>11</v>
      </c>
      <c r="E808" s="4" t="s">
        <v>7</v>
      </c>
      <c r="F808" s="4" t="s">
        <v>8</v>
      </c>
      <c r="G808" s="4" t="s">
        <v>8</v>
      </c>
      <c r="H808" s="4" t="s">
        <v>8</v>
      </c>
      <c r="I808" s="4" t="s">
        <v>8</v>
      </c>
      <c r="J808" s="4" t="s">
        <v>8</v>
      </c>
      <c r="K808" s="4" t="s">
        <v>8</v>
      </c>
      <c r="L808" s="4" t="s">
        <v>8</v>
      </c>
      <c r="M808" s="4" t="s">
        <v>8</v>
      </c>
      <c r="N808" s="4" t="s">
        <v>8</v>
      </c>
      <c r="O808" s="4" t="s">
        <v>8</v>
      </c>
      <c r="P808" s="4" t="s">
        <v>8</v>
      </c>
      <c r="Q808" s="4" t="s">
        <v>8</v>
      </c>
      <c r="R808" s="4" t="s">
        <v>8</v>
      </c>
      <c r="S808" s="4" t="s">
        <v>8</v>
      </c>
      <c r="T808" s="4" t="s">
        <v>8</v>
      </c>
      <c r="U808" s="4" t="s">
        <v>8</v>
      </c>
    </row>
    <row r="809" spans="1:8">
      <c r="A809" t="n">
        <v>6342</v>
      </c>
      <c r="B809" s="38" t="n">
        <v>36</v>
      </c>
      <c r="C809" s="7" t="n">
        <v>8</v>
      </c>
      <c r="D809" s="7" t="n">
        <v>65534</v>
      </c>
      <c r="E809" s="7" t="n">
        <v>0</v>
      </c>
      <c r="F809" s="7" t="s">
        <v>87</v>
      </c>
      <c r="G809" s="7" t="s">
        <v>18</v>
      </c>
      <c r="H809" s="7" t="s">
        <v>18</v>
      </c>
      <c r="I809" s="7" t="s">
        <v>18</v>
      </c>
      <c r="J809" s="7" t="s">
        <v>18</v>
      </c>
      <c r="K809" s="7" t="s">
        <v>18</v>
      </c>
      <c r="L809" s="7" t="s">
        <v>18</v>
      </c>
      <c r="M809" s="7" t="s">
        <v>18</v>
      </c>
      <c r="N809" s="7" t="s">
        <v>18</v>
      </c>
      <c r="O809" s="7" t="s">
        <v>18</v>
      </c>
      <c r="P809" s="7" t="s">
        <v>18</v>
      </c>
      <c r="Q809" s="7" t="s">
        <v>18</v>
      </c>
      <c r="R809" s="7" t="s">
        <v>18</v>
      </c>
      <c r="S809" s="7" t="s">
        <v>18</v>
      </c>
      <c r="T809" s="7" t="s">
        <v>18</v>
      </c>
      <c r="U809" s="7" t="s">
        <v>18</v>
      </c>
    </row>
    <row r="810" spans="1:8">
      <c r="A810" t="s">
        <v>4</v>
      </c>
      <c r="B810" s="4" t="s">
        <v>5</v>
      </c>
      <c r="C810" s="4" t="s">
        <v>11</v>
      </c>
      <c r="D810" s="4" t="s">
        <v>7</v>
      </c>
      <c r="E810" s="4" t="s">
        <v>8</v>
      </c>
      <c r="F810" s="4" t="s">
        <v>15</v>
      </c>
      <c r="G810" s="4" t="s">
        <v>15</v>
      </c>
      <c r="H810" s="4" t="s">
        <v>15</v>
      </c>
    </row>
    <row r="811" spans="1:8">
      <c r="A811" t="n">
        <v>6378</v>
      </c>
      <c r="B811" s="40" t="n">
        <v>48</v>
      </c>
      <c r="C811" s="7" t="n">
        <v>65534</v>
      </c>
      <c r="D811" s="7" t="n">
        <v>0</v>
      </c>
      <c r="E811" s="7" t="s">
        <v>87</v>
      </c>
      <c r="F811" s="7" t="n">
        <v>0</v>
      </c>
      <c r="G811" s="7" t="n">
        <v>1</v>
      </c>
      <c r="H811" s="7" t="n">
        <v>1.40129846432482e-45</v>
      </c>
    </row>
    <row r="812" spans="1:8">
      <c r="A812" t="s">
        <v>4</v>
      </c>
      <c r="B812" s="4" t="s">
        <v>5</v>
      </c>
      <c r="C812" s="4" t="s">
        <v>11</v>
      </c>
      <c r="D812" s="4" t="s">
        <v>17</v>
      </c>
    </row>
    <row r="813" spans="1:8">
      <c r="A813" t="n">
        <v>6410</v>
      </c>
      <c r="B813" s="41" t="n">
        <v>43</v>
      </c>
      <c r="C813" s="7" t="n">
        <v>65534</v>
      </c>
      <c r="D813" s="7" t="n">
        <v>64</v>
      </c>
    </row>
    <row r="814" spans="1:8">
      <c r="A814" t="s">
        <v>4</v>
      </c>
      <c r="B814" s="4" t="s">
        <v>5</v>
      </c>
      <c r="C814" s="4" t="s">
        <v>11</v>
      </c>
    </row>
    <row r="815" spans="1:8">
      <c r="A815" t="n">
        <v>6417</v>
      </c>
      <c r="B815" s="26" t="n">
        <v>16</v>
      </c>
      <c r="C815" s="7" t="n">
        <v>0</v>
      </c>
    </row>
    <row r="816" spans="1:8">
      <c r="A816" t="s">
        <v>4</v>
      </c>
      <c r="B816" s="4" t="s">
        <v>5</v>
      </c>
      <c r="C816" s="4" t="s">
        <v>11</v>
      </c>
      <c r="D816" s="4" t="s">
        <v>15</v>
      </c>
      <c r="E816" s="4" t="s">
        <v>15</v>
      </c>
      <c r="F816" s="4" t="s">
        <v>15</v>
      </c>
      <c r="G816" s="4" t="s">
        <v>11</v>
      </c>
      <c r="H816" s="4" t="s">
        <v>11</v>
      </c>
    </row>
    <row r="817" spans="1:21">
      <c r="A817" t="n">
        <v>6420</v>
      </c>
      <c r="B817" s="43" t="n">
        <v>60</v>
      </c>
      <c r="C817" s="7" t="n">
        <v>65534</v>
      </c>
      <c r="D817" s="7" t="n">
        <v>0</v>
      </c>
      <c r="E817" s="7" t="n">
        <v>-10</v>
      </c>
      <c r="F817" s="7" t="n">
        <v>0</v>
      </c>
      <c r="G817" s="7" t="n">
        <v>0</v>
      </c>
      <c r="H817" s="7" t="n">
        <v>0</v>
      </c>
    </row>
    <row r="818" spans="1:21">
      <c r="A818" t="s">
        <v>4</v>
      </c>
      <c r="B818" s="4" t="s">
        <v>5</v>
      </c>
      <c r="C818" s="4" t="s">
        <v>7</v>
      </c>
      <c r="D818" s="4" t="s">
        <v>8</v>
      </c>
      <c r="E818" s="4" t="s">
        <v>11</v>
      </c>
    </row>
    <row r="819" spans="1:21">
      <c r="A819" t="n">
        <v>6439</v>
      </c>
      <c r="B819" s="17" t="n">
        <v>94</v>
      </c>
      <c r="C819" s="7" t="n">
        <v>0</v>
      </c>
      <c r="D819" s="7" t="s">
        <v>24</v>
      </c>
      <c r="E819" s="7" t="n">
        <v>1</v>
      </c>
    </row>
    <row r="820" spans="1:21">
      <c r="A820" t="s">
        <v>4</v>
      </c>
      <c r="B820" s="4" t="s">
        <v>5</v>
      </c>
      <c r="C820" s="4" t="s">
        <v>7</v>
      </c>
      <c r="D820" s="4" t="s">
        <v>8</v>
      </c>
      <c r="E820" s="4" t="s">
        <v>11</v>
      </c>
    </row>
    <row r="821" spans="1:21">
      <c r="A821" t="n">
        <v>6448</v>
      </c>
      <c r="B821" s="17" t="n">
        <v>94</v>
      </c>
      <c r="C821" s="7" t="n">
        <v>0</v>
      </c>
      <c r="D821" s="7" t="s">
        <v>24</v>
      </c>
      <c r="E821" s="7" t="n">
        <v>2</v>
      </c>
    </row>
    <row r="822" spans="1:21">
      <c r="A822" t="s">
        <v>4</v>
      </c>
      <c r="B822" s="4" t="s">
        <v>5</v>
      </c>
      <c r="C822" s="4" t="s">
        <v>7</v>
      </c>
      <c r="D822" s="4" t="s">
        <v>8</v>
      </c>
      <c r="E822" s="4" t="s">
        <v>11</v>
      </c>
    </row>
    <row r="823" spans="1:21">
      <c r="A823" t="n">
        <v>6457</v>
      </c>
      <c r="B823" s="17" t="n">
        <v>94</v>
      </c>
      <c r="C823" s="7" t="n">
        <v>1</v>
      </c>
      <c r="D823" s="7" t="s">
        <v>24</v>
      </c>
      <c r="E823" s="7" t="n">
        <v>4</v>
      </c>
    </row>
    <row r="824" spans="1:21">
      <c r="A824" t="s">
        <v>4</v>
      </c>
      <c r="B824" s="4" t="s">
        <v>5</v>
      </c>
      <c r="C824" s="4" t="s">
        <v>7</v>
      </c>
      <c r="D824" s="4" t="s">
        <v>8</v>
      </c>
    </row>
    <row r="825" spans="1:21">
      <c r="A825" t="n">
        <v>6466</v>
      </c>
      <c r="B825" s="17" t="n">
        <v>94</v>
      </c>
      <c r="C825" s="7" t="n">
        <v>5</v>
      </c>
      <c r="D825" s="7" t="s">
        <v>24</v>
      </c>
    </row>
    <row r="826" spans="1:21">
      <c r="A826" t="s">
        <v>4</v>
      </c>
      <c r="B826" s="4" t="s">
        <v>5</v>
      </c>
      <c r="C826" s="4" t="s">
        <v>13</v>
      </c>
    </row>
    <row r="827" spans="1:21">
      <c r="A827" t="n">
        <v>6473</v>
      </c>
      <c r="B827" s="19" t="n">
        <v>3</v>
      </c>
      <c r="C827" s="11" t="n">
        <f t="normal" ca="1">A853</f>
        <v>0</v>
      </c>
    </row>
    <row r="828" spans="1:21">
      <c r="A828" t="s">
        <v>4</v>
      </c>
      <c r="B828" s="4" t="s">
        <v>5</v>
      </c>
      <c r="C828" s="4" t="s">
        <v>11</v>
      </c>
      <c r="D828" s="4" t="s">
        <v>15</v>
      </c>
      <c r="E828" s="4" t="s">
        <v>15</v>
      </c>
      <c r="F828" s="4" t="s">
        <v>15</v>
      </c>
      <c r="G828" s="4" t="s">
        <v>15</v>
      </c>
    </row>
    <row r="829" spans="1:21">
      <c r="A829" t="n">
        <v>6478</v>
      </c>
      <c r="B829" s="37" t="n">
        <v>46</v>
      </c>
      <c r="C829" s="7" t="n">
        <v>65534</v>
      </c>
      <c r="D829" s="7" t="n">
        <v>32.5800018310547</v>
      </c>
      <c r="E829" s="7" t="n">
        <v>0.0500000007450581</v>
      </c>
      <c r="F829" s="7" t="n">
        <v>-35.1699981689453</v>
      </c>
      <c r="G829" s="7" t="n">
        <v>135</v>
      </c>
    </row>
    <row r="830" spans="1:21">
      <c r="A830" t="s">
        <v>4</v>
      </c>
      <c r="B830" s="4" t="s">
        <v>5</v>
      </c>
      <c r="C830" s="4" t="s">
        <v>7</v>
      </c>
      <c r="D830" s="4" t="s">
        <v>11</v>
      </c>
      <c r="E830" s="4" t="s">
        <v>7</v>
      </c>
      <c r="F830" s="4" t="s">
        <v>8</v>
      </c>
      <c r="G830" s="4" t="s">
        <v>8</v>
      </c>
      <c r="H830" s="4" t="s">
        <v>8</v>
      </c>
      <c r="I830" s="4" t="s">
        <v>8</v>
      </c>
      <c r="J830" s="4" t="s">
        <v>8</v>
      </c>
      <c r="K830" s="4" t="s">
        <v>8</v>
      </c>
      <c r="L830" s="4" t="s">
        <v>8</v>
      </c>
      <c r="M830" s="4" t="s">
        <v>8</v>
      </c>
      <c r="N830" s="4" t="s">
        <v>8</v>
      </c>
      <c r="O830" s="4" t="s">
        <v>8</v>
      </c>
      <c r="P830" s="4" t="s">
        <v>8</v>
      </c>
      <c r="Q830" s="4" t="s">
        <v>8</v>
      </c>
      <c r="R830" s="4" t="s">
        <v>8</v>
      </c>
      <c r="S830" s="4" t="s">
        <v>8</v>
      </c>
      <c r="T830" s="4" t="s">
        <v>8</v>
      </c>
      <c r="U830" s="4" t="s">
        <v>8</v>
      </c>
    </row>
    <row r="831" spans="1:21">
      <c r="A831" t="n">
        <v>6497</v>
      </c>
      <c r="B831" s="38" t="n">
        <v>36</v>
      </c>
      <c r="C831" s="7" t="n">
        <v>8</v>
      </c>
      <c r="D831" s="7" t="n">
        <v>65534</v>
      </c>
      <c r="E831" s="7" t="n">
        <v>0</v>
      </c>
      <c r="F831" s="7" t="s">
        <v>88</v>
      </c>
      <c r="G831" s="7" t="s">
        <v>18</v>
      </c>
      <c r="H831" s="7" t="s">
        <v>18</v>
      </c>
      <c r="I831" s="7" t="s">
        <v>18</v>
      </c>
      <c r="J831" s="7" t="s">
        <v>18</v>
      </c>
      <c r="K831" s="7" t="s">
        <v>18</v>
      </c>
      <c r="L831" s="7" t="s">
        <v>18</v>
      </c>
      <c r="M831" s="7" t="s">
        <v>18</v>
      </c>
      <c r="N831" s="7" t="s">
        <v>18</v>
      </c>
      <c r="O831" s="7" t="s">
        <v>18</v>
      </c>
      <c r="P831" s="7" t="s">
        <v>18</v>
      </c>
      <c r="Q831" s="7" t="s">
        <v>18</v>
      </c>
      <c r="R831" s="7" t="s">
        <v>18</v>
      </c>
      <c r="S831" s="7" t="s">
        <v>18</v>
      </c>
      <c r="T831" s="7" t="s">
        <v>18</v>
      </c>
      <c r="U831" s="7" t="s">
        <v>18</v>
      </c>
    </row>
    <row r="832" spans="1:21">
      <c r="A832" t="s">
        <v>4</v>
      </c>
      <c r="B832" s="4" t="s">
        <v>5</v>
      </c>
      <c r="C832" s="4" t="s">
        <v>11</v>
      </c>
      <c r="D832" s="4" t="s">
        <v>7</v>
      </c>
      <c r="E832" s="4" t="s">
        <v>7</v>
      </c>
      <c r="F832" s="4" t="s">
        <v>8</v>
      </c>
    </row>
    <row r="833" spans="1:21">
      <c r="A833" t="n">
        <v>6527</v>
      </c>
      <c r="B833" s="39" t="n">
        <v>47</v>
      </c>
      <c r="C833" s="7" t="n">
        <v>65534</v>
      </c>
      <c r="D833" s="7" t="n">
        <v>0</v>
      </c>
      <c r="E833" s="7" t="n">
        <v>0</v>
      </c>
      <c r="F833" s="7" t="s">
        <v>89</v>
      </c>
    </row>
    <row r="834" spans="1:21">
      <c r="A834" t="s">
        <v>4</v>
      </c>
      <c r="B834" s="4" t="s">
        <v>5</v>
      </c>
      <c r="C834" s="4" t="s">
        <v>11</v>
      </c>
      <c r="D834" s="4" t="s">
        <v>7</v>
      </c>
      <c r="E834" s="4" t="s">
        <v>8</v>
      </c>
      <c r="F834" s="4" t="s">
        <v>15</v>
      </c>
      <c r="G834" s="4" t="s">
        <v>15</v>
      </c>
      <c r="H834" s="4" t="s">
        <v>15</v>
      </c>
    </row>
    <row r="835" spans="1:21">
      <c r="A835" t="n">
        <v>6548</v>
      </c>
      <c r="B835" s="40" t="n">
        <v>48</v>
      </c>
      <c r="C835" s="7" t="n">
        <v>65534</v>
      </c>
      <c r="D835" s="7" t="n">
        <v>0</v>
      </c>
      <c r="E835" s="7" t="s">
        <v>88</v>
      </c>
      <c r="F835" s="7" t="n">
        <v>0</v>
      </c>
      <c r="G835" s="7" t="n">
        <v>1</v>
      </c>
      <c r="H835" s="7" t="n">
        <v>0</v>
      </c>
    </row>
    <row r="836" spans="1:21">
      <c r="A836" t="s">
        <v>4</v>
      </c>
      <c r="B836" s="4" t="s">
        <v>5</v>
      </c>
      <c r="C836" s="4" t="s">
        <v>11</v>
      </c>
      <c r="D836" s="4" t="s">
        <v>17</v>
      </c>
    </row>
    <row r="837" spans="1:21">
      <c r="A837" t="n">
        <v>6574</v>
      </c>
      <c r="B837" s="41" t="n">
        <v>43</v>
      </c>
      <c r="C837" s="7" t="n">
        <v>65534</v>
      </c>
      <c r="D837" s="7" t="n">
        <v>64</v>
      </c>
    </row>
    <row r="838" spans="1:21">
      <c r="A838" t="s">
        <v>4</v>
      </c>
      <c r="B838" s="4" t="s">
        <v>5</v>
      </c>
      <c r="C838" s="4" t="s">
        <v>11</v>
      </c>
      <c r="D838" s="4" t="s">
        <v>15</v>
      </c>
      <c r="E838" s="4" t="s">
        <v>15</v>
      </c>
      <c r="F838" s="4" t="s">
        <v>15</v>
      </c>
      <c r="G838" s="4" t="s">
        <v>11</v>
      </c>
      <c r="H838" s="4" t="s">
        <v>11</v>
      </c>
    </row>
    <row r="839" spans="1:21">
      <c r="A839" t="n">
        <v>6581</v>
      </c>
      <c r="B839" s="43" t="n">
        <v>60</v>
      </c>
      <c r="C839" s="7" t="n">
        <v>65534</v>
      </c>
      <c r="D839" s="7" t="n">
        <v>0</v>
      </c>
      <c r="E839" s="7" t="n">
        <v>-10</v>
      </c>
      <c r="F839" s="7" t="n">
        <v>0</v>
      </c>
      <c r="G839" s="7" t="n">
        <v>0</v>
      </c>
      <c r="H839" s="7" t="n">
        <v>0</v>
      </c>
    </row>
    <row r="840" spans="1:21">
      <c r="A840" t="s">
        <v>4</v>
      </c>
      <c r="B840" s="4" t="s">
        <v>5</v>
      </c>
      <c r="C840" s="4" t="s">
        <v>11</v>
      </c>
    </row>
    <row r="841" spans="1:21">
      <c r="A841" t="n">
        <v>6600</v>
      </c>
      <c r="B841" s="12" t="n">
        <v>12</v>
      </c>
      <c r="C841" s="7" t="n">
        <v>7314</v>
      </c>
    </row>
    <row r="842" spans="1:21">
      <c r="A842" t="s">
        <v>4</v>
      </c>
      <c r="B842" s="4" t="s">
        <v>5</v>
      </c>
      <c r="C842" s="4" t="s">
        <v>7</v>
      </c>
      <c r="D842" s="4" t="s">
        <v>8</v>
      </c>
      <c r="E842" s="4" t="s">
        <v>11</v>
      </c>
    </row>
    <row r="843" spans="1:21">
      <c r="A843" t="n">
        <v>6603</v>
      </c>
      <c r="B843" s="17" t="n">
        <v>94</v>
      </c>
      <c r="C843" s="7" t="n">
        <v>0</v>
      </c>
      <c r="D843" s="7" t="s">
        <v>23</v>
      </c>
      <c r="E843" s="7" t="n">
        <v>1</v>
      </c>
    </row>
    <row r="844" spans="1:21">
      <c r="A844" t="s">
        <v>4</v>
      </c>
      <c r="B844" s="4" t="s">
        <v>5</v>
      </c>
      <c r="C844" s="4" t="s">
        <v>7</v>
      </c>
      <c r="D844" s="4" t="s">
        <v>8</v>
      </c>
      <c r="E844" s="4" t="s">
        <v>11</v>
      </c>
    </row>
    <row r="845" spans="1:21">
      <c r="A845" t="n">
        <v>6617</v>
      </c>
      <c r="B845" s="17" t="n">
        <v>94</v>
      </c>
      <c r="C845" s="7" t="n">
        <v>0</v>
      </c>
      <c r="D845" s="7" t="s">
        <v>23</v>
      </c>
      <c r="E845" s="7" t="n">
        <v>2</v>
      </c>
    </row>
    <row r="846" spans="1:21">
      <c r="A846" t="s">
        <v>4</v>
      </c>
      <c r="B846" s="4" t="s">
        <v>5</v>
      </c>
      <c r="C846" s="4" t="s">
        <v>7</v>
      </c>
      <c r="D846" s="4" t="s">
        <v>8</v>
      </c>
      <c r="E846" s="4" t="s">
        <v>11</v>
      </c>
    </row>
    <row r="847" spans="1:21">
      <c r="A847" t="n">
        <v>6631</v>
      </c>
      <c r="B847" s="17" t="n">
        <v>94</v>
      </c>
      <c r="C847" s="7" t="n">
        <v>1</v>
      </c>
      <c r="D847" s="7" t="s">
        <v>23</v>
      </c>
      <c r="E847" s="7" t="n">
        <v>4</v>
      </c>
    </row>
    <row r="848" spans="1:21">
      <c r="A848" t="s">
        <v>4</v>
      </c>
      <c r="B848" s="4" t="s">
        <v>5</v>
      </c>
      <c r="C848" s="4" t="s">
        <v>7</v>
      </c>
      <c r="D848" s="4" t="s">
        <v>8</v>
      </c>
    </row>
    <row r="849" spans="1:8">
      <c r="A849" t="n">
        <v>6645</v>
      </c>
      <c r="B849" s="17" t="n">
        <v>94</v>
      </c>
      <c r="C849" s="7" t="n">
        <v>5</v>
      </c>
      <c r="D849" s="7" t="s">
        <v>23</v>
      </c>
    </row>
    <row r="850" spans="1:8">
      <c r="A850" t="s">
        <v>4</v>
      </c>
      <c r="B850" s="4" t="s">
        <v>5</v>
      </c>
      <c r="C850" s="4" t="s">
        <v>13</v>
      </c>
    </row>
    <row r="851" spans="1:8">
      <c r="A851" t="n">
        <v>6657</v>
      </c>
      <c r="B851" s="19" t="n">
        <v>3</v>
      </c>
      <c r="C851" s="11" t="n">
        <f t="normal" ca="1">A853</f>
        <v>0</v>
      </c>
    </row>
    <row r="852" spans="1:8">
      <c r="A852" t="s">
        <v>4</v>
      </c>
      <c r="B852" s="4" t="s">
        <v>5</v>
      </c>
    </row>
    <row r="853" spans="1:8">
      <c r="A853" t="n">
        <v>6662</v>
      </c>
      <c r="B853" s="5" t="n">
        <v>1</v>
      </c>
    </row>
    <row r="854" spans="1:8" s="3" customFormat="1" customHeight="0">
      <c r="A854" s="3" t="s">
        <v>2</v>
      </c>
      <c r="B854" s="3" t="s">
        <v>90</v>
      </c>
    </row>
    <row r="855" spans="1:8">
      <c r="A855" t="s">
        <v>4</v>
      </c>
      <c r="B855" s="4" t="s">
        <v>5</v>
      </c>
      <c r="C855" s="4" t="s">
        <v>7</v>
      </c>
      <c r="D855" s="4" t="s">
        <v>11</v>
      </c>
      <c r="E855" s="4" t="s">
        <v>7</v>
      </c>
      <c r="F855" s="4" t="s">
        <v>7</v>
      </c>
      <c r="G855" s="4" t="s">
        <v>7</v>
      </c>
      <c r="H855" s="4" t="s">
        <v>11</v>
      </c>
      <c r="I855" s="4" t="s">
        <v>13</v>
      </c>
      <c r="J855" s="4" t="s">
        <v>11</v>
      </c>
      <c r="K855" s="4" t="s">
        <v>13</v>
      </c>
      <c r="L855" s="4" t="s">
        <v>13</v>
      </c>
    </row>
    <row r="856" spans="1:8">
      <c r="A856" t="n">
        <v>6664</v>
      </c>
      <c r="B856" s="36" t="n">
        <v>6</v>
      </c>
      <c r="C856" s="7" t="n">
        <v>33</v>
      </c>
      <c r="D856" s="7" t="n">
        <v>65534</v>
      </c>
      <c r="E856" s="7" t="n">
        <v>9</v>
      </c>
      <c r="F856" s="7" t="n">
        <v>1</v>
      </c>
      <c r="G856" s="7" t="n">
        <v>2</v>
      </c>
      <c r="H856" s="7" t="n">
        <v>17</v>
      </c>
      <c r="I856" s="11" t="n">
        <f t="normal" ca="1">A858</f>
        <v>0</v>
      </c>
      <c r="J856" s="7" t="n">
        <v>41</v>
      </c>
      <c r="K856" s="11" t="n">
        <f t="normal" ca="1">A866</f>
        <v>0</v>
      </c>
      <c r="L856" s="11" t="n">
        <f t="normal" ca="1">A880</f>
        <v>0</v>
      </c>
    </row>
    <row r="857" spans="1:8">
      <c r="A857" t="s">
        <v>4</v>
      </c>
      <c r="B857" s="4" t="s">
        <v>5</v>
      </c>
      <c r="C857" s="4" t="s">
        <v>11</v>
      </c>
      <c r="D857" s="4" t="s">
        <v>15</v>
      </c>
      <c r="E857" s="4" t="s">
        <v>15</v>
      </c>
      <c r="F857" s="4" t="s">
        <v>15</v>
      </c>
      <c r="G857" s="4" t="s">
        <v>15</v>
      </c>
    </row>
    <row r="858" spans="1:8">
      <c r="A858" t="n">
        <v>6687</v>
      </c>
      <c r="B858" s="37" t="n">
        <v>46</v>
      </c>
      <c r="C858" s="7" t="n">
        <v>65534</v>
      </c>
      <c r="D858" s="7" t="n">
        <v>-0.870000004768372</v>
      </c>
      <c r="E858" s="7" t="n">
        <v>0</v>
      </c>
      <c r="F858" s="7" t="n">
        <v>-8.32999992370605</v>
      </c>
      <c r="G858" s="7" t="n">
        <v>0.800000011920929</v>
      </c>
    </row>
    <row r="859" spans="1:8">
      <c r="A859" t="s">
        <v>4</v>
      </c>
      <c r="B859" s="4" t="s">
        <v>5</v>
      </c>
      <c r="C859" s="4" t="s">
        <v>11</v>
      </c>
    </row>
    <row r="860" spans="1:8">
      <c r="A860" t="n">
        <v>6706</v>
      </c>
      <c r="B860" s="26" t="n">
        <v>16</v>
      </c>
      <c r="C860" s="7" t="n">
        <v>0</v>
      </c>
    </row>
    <row r="861" spans="1:8">
      <c r="A861" t="s">
        <v>4</v>
      </c>
      <c r="B861" s="4" t="s">
        <v>5</v>
      </c>
      <c r="C861" s="4" t="s">
        <v>11</v>
      </c>
      <c r="D861" s="4" t="s">
        <v>15</v>
      </c>
      <c r="E861" s="4" t="s">
        <v>15</v>
      </c>
      <c r="F861" s="4" t="s">
        <v>15</v>
      </c>
      <c r="G861" s="4" t="s">
        <v>11</v>
      </c>
      <c r="H861" s="4" t="s">
        <v>11</v>
      </c>
    </row>
    <row r="862" spans="1:8">
      <c r="A862" t="n">
        <v>6709</v>
      </c>
      <c r="B862" s="43" t="n">
        <v>60</v>
      </c>
      <c r="C862" s="7" t="n">
        <v>65534</v>
      </c>
      <c r="D862" s="7" t="n">
        <v>0</v>
      </c>
      <c r="E862" s="7" t="n">
        <v>-20</v>
      </c>
      <c r="F862" s="7" t="n">
        <v>0</v>
      </c>
      <c r="G862" s="7" t="n">
        <v>0</v>
      </c>
      <c r="H862" s="7" t="n">
        <v>0</v>
      </c>
    </row>
    <row r="863" spans="1:8">
      <c r="A863" t="s">
        <v>4</v>
      </c>
      <c r="B863" s="4" t="s">
        <v>5</v>
      </c>
      <c r="C863" s="4" t="s">
        <v>13</v>
      </c>
    </row>
    <row r="864" spans="1:8">
      <c r="A864" t="n">
        <v>6728</v>
      </c>
      <c r="B864" s="19" t="n">
        <v>3</v>
      </c>
      <c r="C864" s="11" t="n">
        <f t="normal" ca="1">A880</f>
        <v>0</v>
      </c>
    </row>
    <row r="865" spans="1:12">
      <c r="A865" t="s">
        <v>4</v>
      </c>
      <c r="B865" s="4" t="s">
        <v>5</v>
      </c>
      <c r="C865" s="4" t="s">
        <v>11</v>
      </c>
      <c r="D865" s="4" t="s">
        <v>15</v>
      </c>
      <c r="E865" s="4" t="s">
        <v>15</v>
      </c>
      <c r="F865" s="4" t="s">
        <v>15</v>
      </c>
      <c r="G865" s="4" t="s">
        <v>15</v>
      </c>
    </row>
    <row r="866" spans="1:12">
      <c r="A866" t="n">
        <v>6733</v>
      </c>
      <c r="B866" s="37" t="n">
        <v>46</v>
      </c>
      <c r="C866" s="7" t="n">
        <v>65534</v>
      </c>
      <c r="D866" s="7" t="n">
        <v>23.7700004577637</v>
      </c>
      <c r="E866" s="7" t="n">
        <v>-0.00999999977648258</v>
      </c>
      <c r="F866" s="7" t="n">
        <v>-32.7900009155273</v>
      </c>
      <c r="G866" s="7" t="n">
        <v>135</v>
      </c>
    </row>
    <row r="867" spans="1:12">
      <c r="A867" t="s">
        <v>4</v>
      </c>
      <c r="B867" s="4" t="s">
        <v>5</v>
      </c>
      <c r="C867" s="4" t="s">
        <v>7</v>
      </c>
      <c r="D867" s="4" t="s">
        <v>11</v>
      </c>
      <c r="E867" s="4" t="s">
        <v>7</v>
      </c>
      <c r="F867" s="4" t="s">
        <v>8</v>
      </c>
      <c r="G867" s="4" t="s">
        <v>8</v>
      </c>
      <c r="H867" s="4" t="s">
        <v>8</v>
      </c>
      <c r="I867" s="4" t="s">
        <v>8</v>
      </c>
      <c r="J867" s="4" t="s">
        <v>8</v>
      </c>
      <c r="K867" s="4" t="s">
        <v>8</v>
      </c>
      <c r="L867" s="4" t="s">
        <v>8</v>
      </c>
      <c r="M867" s="4" t="s">
        <v>8</v>
      </c>
      <c r="N867" s="4" t="s">
        <v>8</v>
      </c>
      <c r="O867" s="4" t="s">
        <v>8</v>
      </c>
      <c r="P867" s="4" t="s">
        <v>8</v>
      </c>
      <c r="Q867" s="4" t="s">
        <v>8</v>
      </c>
      <c r="R867" s="4" t="s">
        <v>8</v>
      </c>
      <c r="S867" s="4" t="s">
        <v>8</v>
      </c>
      <c r="T867" s="4" t="s">
        <v>8</v>
      </c>
      <c r="U867" s="4" t="s">
        <v>8</v>
      </c>
    </row>
    <row r="868" spans="1:12">
      <c r="A868" t="n">
        <v>6752</v>
      </c>
      <c r="B868" s="38" t="n">
        <v>36</v>
      </c>
      <c r="C868" s="7" t="n">
        <v>8</v>
      </c>
      <c r="D868" s="7" t="n">
        <v>65534</v>
      </c>
      <c r="E868" s="7" t="n">
        <v>0</v>
      </c>
      <c r="F868" s="7" t="s">
        <v>84</v>
      </c>
      <c r="G868" s="7" t="s">
        <v>18</v>
      </c>
      <c r="H868" s="7" t="s">
        <v>18</v>
      </c>
      <c r="I868" s="7" t="s">
        <v>18</v>
      </c>
      <c r="J868" s="7" t="s">
        <v>18</v>
      </c>
      <c r="K868" s="7" t="s">
        <v>18</v>
      </c>
      <c r="L868" s="7" t="s">
        <v>18</v>
      </c>
      <c r="M868" s="7" t="s">
        <v>18</v>
      </c>
      <c r="N868" s="7" t="s">
        <v>18</v>
      </c>
      <c r="O868" s="7" t="s">
        <v>18</v>
      </c>
      <c r="P868" s="7" t="s">
        <v>18</v>
      </c>
      <c r="Q868" s="7" t="s">
        <v>18</v>
      </c>
      <c r="R868" s="7" t="s">
        <v>18</v>
      </c>
      <c r="S868" s="7" t="s">
        <v>18</v>
      </c>
      <c r="T868" s="7" t="s">
        <v>18</v>
      </c>
      <c r="U868" s="7" t="s">
        <v>18</v>
      </c>
    </row>
    <row r="869" spans="1:12">
      <c r="A869" t="s">
        <v>4</v>
      </c>
      <c r="B869" s="4" t="s">
        <v>5</v>
      </c>
      <c r="C869" s="4" t="s">
        <v>11</v>
      </c>
      <c r="D869" s="4" t="s">
        <v>7</v>
      </c>
      <c r="E869" s="4" t="s">
        <v>7</v>
      </c>
      <c r="F869" s="4" t="s">
        <v>8</v>
      </c>
    </row>
    <row r="870" spans="1:12">
      <c r="A870" t="n">
        <v>6782</v>
      </c>
      <c r="B870" s="39" t="n">
        <v>47</v>
      </c>
      <c r="C870" s="7" t="n">
        <v>65534</v>
      </c>
      <c r="D870" s="7" t="n">
        <v>0</v>
      </c>
      <c r="E870" s="7" t="n">
        <v>0</v>
      </c>
      <c r="F870" s="7" t="s">
        <v>85</v>
      </c>
    </row>
    <row r="871" spans="1:12">
      <c r="A871" t="s">
        <v>4</v>
      </c>
      <c r="B871" s="4" t="s">
        <v>5</v>
      </c>
      <c r="C871" s="4" t="s">
        <v>11</v>
      </c>
      <c r="D871" s="4" t="s">
        <v>7</v>
      </c>
      <c r="E871" s="4" t="s">
        <v>8</v>
      </c>
      <c r="F871" s="4" t="s">
        <v>15</v>
      </c>
      <c r="G871" s="4" t="s">
        <v>15</v>
      </c>
      <c r="H871" s="4" t="s">
        <v>15</v>
      </c>
    </row>
    <row r="872" spans="1:12">
      <c r="A872" t="n">
        <v>6803</v>
      </c>
      <c r="B872" s="40" t="n">
        <v>48</v>
      </c>
      <c r="C872" s="7" t="n">
        <v>65534</v>
      </c>
      <c r="D872" s="7" t="n">
        <v>0</v>
      </c>
      <c r="E872" s="7" t="s">
        <v>84</v>
      </c>
      <c r="F872" s="7" t="n">
        <v>0</v>
      </c>
      <c r="G872" s="7" t="n">
        <v>1</v>
      </c>
      <c r="H872" s="7" t="n">
        <v>0</v>
      </c>
    </row>
    <row r="873" spans="1:12">
      <c r="A873" t="s">
        <v>4</v>
      </c>
      <c r="B873" s="4" t="s">
        <v>5</v>
      </c>
      <c r="C873" s="4" t="s">
        <v>11</v>
      </c>
      <c r="D873" s="4" t="s">
        <v>17</v>
      </c>
    </row>
    <row r="874" spans="1:12">
      <c r="A874" t="n">
        <v>6829</v>
      </c>
      <c r="B874" s="41" t="n">
        <v>43</v>
      </c>
      <c r="C874" s="7" t="n">
        <v>65534</v>
      </c>
      <c r="D874" s="7" t="n">
        <v>64</v>
      </c>
    </row>
    <row r="875" spans="1:12">
      <c r="A875" t="s">
        <v>4</v>
      </c>
      <c r="B875" s="4" t="s">
        <v>5</v>
      </c>
      <c r="C875" s="4" t="s">
        <v>11</v>
      </c>
    </row>
    <row r="876" spans="1:12">
      <c r="A876" t="n">
        <v>6836</v>
      </c>
      <c r="B876" s="12" t="n">
        <v>12</v>
      </c>
      <c r="C876" s="7" t="n">
        <v>7313</v>
      </c>
    </row>
    <row r="877" spans="1:12">
      <c r="A877" t="s">
        <v>4</v>
      </c>
      <c r="B877" s="4" t="s">
        <v>5</v>
      </c>
      <c r="C877" s="4" t="s">
        <v>13</v>
      </c>
    </row>
    <row r="878" spans="1:12">
      <c r="A878" t="n">
        <v>6839</v>
      </c>
      <c r="B878" s="19" t="n">
        <v>3</v>
      </c>
      <c r="C878" s="11" t="n">
        <f t="normal" ca="1">A880</f>
        <v>0</v>
      </c>
    </row>
    <row r="879" spans="1:12">
      <c r="A879" t="s">
        <v>4</v>
      </c>
      <c r="B879" s="4" t="s">
        <v>5</v>
      </c>
    </row>
    <row r="880" spans="1:12">
      <c r="A880" t="n">
        <v>6844</v>
      </c>
      <c r="B880" s="5" t="n">
        <v>1</v>
      </c>
    </row>
    <row r="881" spans="1:21" s="3" customFormat="1" customHeight="0">
      <c r="A881" s="3" t="s">
        <v>2</v>
      </c>
      <c r="B881" s="3" t="s">
        <v>91</v>
      </c>
    </row>
    <row r="882" spans="1:21">
      <c r="A882" t="s">
        <v>4</v>
      </c>
      <c r="B882" s="4" t="s">
        <v>5</v>
      </c>
      <c r="C882" s="4" t="s">
        <v>7</v>
      </c>
      <c r="D882" s="4" t="s">
        <v>11</v>
      </c>
      <c r="E882" s="4" t="s">
        <v>7</v>
      </c>
      <c r="F882" s="4" t="s">
        <v>7</v>
      </c>
      <c r="G882" s="4" t="s">
        <v>7</v>
      </c>
      <c r="H882" s="4" t="s">
        <v>11</v>
      </c>
      <c r="I882" s="4" t="s">
        <v>13</v>
      </c>
      <c r="J882" s="4" t="s">
        <v>11</v>
      </c>
      <c r="K882" s="4" t="s">
        <v>13</v>
      </c>
      <c r="L882" s="4" t="s">
        <v>13</v>
      </c>
    </row>
    <row r="883" spans="1:21">
      <c r="A883" t="n">
        <v>6848</v>
      </c>
      <c r="B883" s="36" t="n">
        <v>6</v>
      </c>
      <c r="C883" s="7" t="n">
        <v>33</v>
      </c>
      <c r="D883" s="7" t="n">
        <v>65534</v>
      </c>
      <c r="E883" s="7" t="n">
        <v>9</v>
      </c>
      <c r="F883" s="7" t="n">
        <v>1</v>
      </c>
      <c r="G883" s="7" t="n">
        <v>2</v>
      </c>
      <c r="H883" s="7" t="n">
        <v>17</v>
      </c>
      <c r="I883" s="11" t="n">
        <f t="normal" ca="1">A885</f>
        <v>0</v>
      </c>
      <c r="J883" s="7" t="n">
        <v>41</v>
      </c>
      <c r="K883" s="11" t="n">
        <f t="normal" ca="1">A899</f>
        <v>0</v>
      </c>
      <c r="L883" s="11" t="n">
        <f t="normal" ca="1">A907</f>
        <v>0</v>
      </c>
    </row>
    <row r="884" spans="1:21">
      <c r="A884" t="s">
        <v>4</v>
      </c>
      <c r="B884" s="4" t="s">
        <v>5</v>
      </c>
      <c r="C884" s="4" t="s">
        <v>11</v>
      </c>
      <c r="D884" s="4" t="s">
        <v>15</v>
      </c>
      <c r="E884" s="4" t="s">
        <v>15</v>
      </c>
      <c r="F884" s="4" t="s">
        <v>15</v>
      </c>
      <c r="G884" s="4" t="s">
        <v>15</v>
      </c>
    </row>
    <row r="885" spans="1:21">
      <c r="A885" t="n">
        <v>6871</v>
      </c>
      <c r="B885" s="37" t="n">
        <v>46</v>
      </c>
      <c r="C885" s="7" t="n">
        <v>65534</v>
      </c>
      <c r="D885" s="7" t="n">
        <v>-1.74000000953674</v>
      </c>
      <c r="E885" s="7" t="n">
        <v>0</v>
      </c>
      <c r="F885" s="7" t="n">
        <v>-8.35999965667725</v>
      </c>
      <c r="G885" s="7" t="n">
        <v>8.89999961853027</v>
      </c>
    </row>
    <row r="886" spans="1:21">
      <c r="A886" t="s">
        <v>4</v>
      </c>
      <c r="B886" s="4" t="s">
        <v>5</v>
      </c>
      <c r="C886" s="4" t="s">
        <v>7</v>
      </c>
      <c r="D886" s="4" t="s">
        <v>11</v>
      </c>
      <c r="E886" s="4" t="s">
        <v>7</v>
      </c>
      <c r="F886" s="4" t="s">
        <v>8</v>
      </c>
      <c r="G886" s="4" t="s">
        <v>8</v>
      </c>
      <c r="H886" s="4" t="s">
        <v>8</v>
      </c>
      <c r="I886" s="4" t="s">
        <v>8</v>
      </c>
      <c r="J886" s="4" t="s">
        <v>8</v>
      </c>
      <c r="K886" s="4" t="s">
        <v>8</v>
      </c>
      <c r="L886" s="4" t="s">
        <v>8</v>
      </c>
      <c r="M886" s="4" t="s">
        <v>8</v>
      </c>
      <c r="N886" s="4" t="s">
        <v>8</v>
      </c>
      <c r="O886" s="4" t="s">
        <v>8</v>
      </c>
      <c r="P886" s="4" t="s">
        <v>8</v>
      </c>
      <c r="Q886" s="4" t="s">
        <v>8</v>
      </c>
      <c r="R886" s="4" t="s">
        <v>8</v>
      </c>
      <c r="S886" s="4" t="s">
        <v>8</v>
      </c>
      <c r="T886" s="4" t="s">
        <v>8</v>
      </c>
      <c r="U886" s="4" t="s">
        <v>8</v>
      </c>
    </row>
    <row r="887" spans="1:21">
      <c r="A887" t="n">
        <v>6890</v>
      </c>
      <c r="B887" s="38" t="n">
        <v>36</v>
      </c>
      <c r="C887" s="7" t="n">
        <v>8</v>
      </c>
      <c r="D887" s="7" t="n">
        <v>65534</v>
      </c>
      <c r="E887" s="7" t="n">
        <v>0</v>
      </c>
      <c r="F887" s="7" t="s">
        <v>92</v>
      </c>
      <c r="G887" s="7" t="s">
        <v>18</v>
      </c>
      <c r="H887" s="7" t="s">
        <v>18</v>
      </c>
      <c r="I887" s="7" t="s">
        <v>18</v>
      </c>
      <c r="J887" s="7" t="s">
        <v>18</v>
      </c>
      <c r="K887" s="7" t="s">
        <v>18</v>
      </c>
      <c r="L887" s="7" t="s">
        <v>18</v>
      </c>
      <c r="M887" s="7" t="s">
        <v>18</v>
      </c>
      <c r="N887" s="7" t="s">
        <v>18</v>
      </c>
      <c r="O887" s="7" t="s">
        <v>18</v>
      </c>
      <c r="P887" s="7" t="s">
        <v>18</v>
      </c>
      <c r="Q887" s="7" t="s">
        <v>18</v>
      </c>
      <c r="R887" s="7" t="s">
        <v>18</v>
      </c>
      <c r="S887" s="7" t="s">
        <v>18</v>
      </c>
      <c r="T887" s="7" t="s">
        <v>18</v>
      </c>
      <c r="U887" s="7" t="s">
        <v>18</v>
      </c>
    </row>
    <row r="888" spans="1:21">
      <c r="A888" t="s">
        <v>4</v>
      </c>
      <c r="B888" s="4" t="s">
        <v>5</v>
      </c>
      <c r="C888" s="4" t="s">
        <v>11</v>
      </c>
      <c r="D888" s="4" t="s">
        <v>7</v>
      </c>
      <c r="E888" s="4" t="s">
        <v>8</v>
      </c>
      <c r="F888" s="4" t="s">
        <v>15</v>
      </c>
      <c r="G888" s="4" t="s">
        <v>15</v>
      </c>
      <c r="H888" s="4" t="s">
        <v>15</v>
      </c>
    </row>
    <row r="889" spans="1:21">
      <c r="A889" t="n">
        <v>6925</v>
      </c>
      <c r="B889" s="40" t="n">
        <v>48</v>
      </c>
      <c r="C889" s="7" t="n">
        <v>65534</v>
      </c>
      <c r="D889" s="7" t="n">
        <v>0</v>
      </c>
      <c r="E889" s="7" t="s">
        <v>92</v>
      </c>
      <c r="F889" s="7" t="n">
        <v>0</v>
      </c>
      <c r="G889" s="7" t="n">
        <v>1</v>
      </c>
      <c r="H889" s="7" t="n">
        <v>1.40129846432482e-45</v>
      </c>
    </row>
    <row r="890" spans="1:21">
      <c r="A890" t="s">
        <v>4</v>
      </c>
      <c r="B890" s="4" t="s">
        <v>5</v>
      </c>
      <c r="C890" s="4" t="s">
        <v>11</v>
      </c>
      <c r="D890" s="4" t="s">
        <v>17</v>
      </c>
    </row>
    <row r="891" spans="1:21">
      <c r="A891" t="n">
        <v>6956</v>
      </c>
      <c r="B891" s="41" t="n">
        <v>43</v>
      </c>
      <c r="C891" s="7" t="n">
        <v>65534</v>
      </c>
      <c r="D891" s="7" t="n">
        <v>64</v>
      </c>
    </row>
    <row r="892" spans="1:21">
      <c r="A892" t="s">
        <v>4</v>
      </c>
      <c r="B892" s="4" t="s">
        <v>5</v>
      </c>
      <c r="C892" s="4" t="s">
        <v>11</v>
      </c>
    </row>
    <row r="893" spans="1:21">
      <c r="A893" t="n">
        <v>6963</v>
      </c>
      <c r="B893" s="26" t="n">
        <v>16</v>
      </c>
      <c r="C893" s="7" t="n">
        <v>0</v>
      </c>
    </row>
    <row r="894" spans="1:21">
      <c r="A894" t="s">
        <v>4</v>
      </c>
      <c r="B894" s="4" t="s">
        <v>5</v>
      </c>
      <c r="C894" s="4" t="s">
        <v>11</v>
      </c>
      <c r="D894" s="4" t="s">
        <v>15</v>
      </c>
      <c r="E894" s="4" t="s">
        <v>15</v>
      </c>
      <c r="F894" s="4" t="s">
        <v>15</v>
      </c>
      <c r="G894" s="4" t="s">
        <v>11</v>
      </c>
      <c r="H894" s="4" t="s">
        <v>11</v>
      </c>
    </row>
    <row r="895" spans="1:21">
      <c r="A895" t="n">
        <v>6966</v>
      </c>
      <c r="B895" s="43" t="n">
        <v>60</v>
      </c>
      <c r="C895" s="7" t="n">
        <v>65534</v>
      </c>
      <c r="D895" s="7" t="n">
        <v>0</v>
      </c>
      <c r="E895" s="7" t="n">
        <v>-20</v>
      </c>
      <c r="F895" s="7" t="n">
        <v>0</v>
      </c>
      <c r="G895" s="7" t="n">
        <v>0</v>
      </c>
      <c r="H895" s="7" t="n">
        <v>0</v>
      </c>
    </row>
    <row r="896" spans="1:21">
      <c r="A896" t="s">
        <v>4</v>
      </c>
      <c r="B896" s="4" t="s">
        <v>5</v>
      </c>
      <c r="C896" s="4" t="s">
        <v>13</v>
      </c>
    </row>
    <row r="897" spans="1:21">
      <c r="A897" t="n">
        <v>6985</v>
      </c>
      <c r="B897" s="19" t="n">
        <v>3</v>
      </c>
      <c r="C897" s="11" t="n">
        <f t="normal" ca="1">A907</f>
        <v>0</v>
      </c>
    </row>
    <row r="898" spans="1:21">
      <c r="A898" t="s">
        <v>4</v>
      </c>
      <c r="B898" s="4" t="s">
        <v>5</v>
      </c>
      <c r="C898" s="4" t="s">
        <v>11</v>
      </c>
      <c r="D898" s="4" t="s">
        <v>15</v>
      </c>
      <c r="E898" s="4" t="s">
        <v>15</v>
      </c>
      <c r="F898" s="4" t="s">
        <v>15</v>
      </c>
      <c r="G898" s="4" t="s">
        <v>15</v>
      </c>
    </row>
    <row r="899" spans="1:21">
      <c r="A899" t="n">
        <v>6990</v>
      </c>
      <c r="B899" s="37" t="n">
        <v>46</v>
      </c>
      <c r="C899" s="7" t="n">
        <v>65534</v>
      </c>
      <c r="D899" s="7" t="n">
        <v>22.9300003051758</v>
      </c>
      <c r="E899" s="7" t="n">
        <v>0</v>
      </c>
      <c r="F899" s="7" t="n">
        <v>-32.7799987792969</v>
      </c>
      <c r="G899" s="7" t="n">
        <v>108.199996948242</v>
      </c>
    </row>
    <row r="900" spans="1:21">
      <c r="A900" t="s">
        <v>4</v>
      </c>
      <c r="B900" s="4" t="s">
        <v>5</v>
      </c>
      <c r="C900" s="4" t="s">
        <v>11</v>
      </c>
    </row>
    <row r="901" spans="1:21">
      <c r="A901" t="n">
        <v>7009</v>
      </c>
      <c r="B901" s="26" t="n">
        <v>16</v>
      </c>
      <c r="C901" s="7" t="n">
        <v>0</v>
      </c>
    </row>
    <row r="902" spans="1:21">
      <c r="A902" t="s">
        <v>4</v>
      </c>
      <c r="B902" s="4" t="s">
        <v>5</v>
      </c>
      <c r="C902" s="4" t="s">
        <v>11</v>
      </c>
      <c r="D902" s="4" t="s">
        <v>11</v>
      </c>
      <c r="E902" s="4" t="s">
        <v>11</v>
      </c>
    </row>
    <row r="903" spans="1:21">
      <c r="A903" t="n">
        <v>7012</v>
      </c>
      <c r="B903" s="42" t="n">
        <v>61</v>
      </c>
      <c r="C903" s="7" t="n">
        <v>65534</v>
      </c>
      <c r="D903" s="7" t="n">
        <v>107</v>
      </c>
      <c r="E903" s="7" t="n">
        <v>0</v>
      </c>
    </row>
    <row r="904" spans="1:21">
      <c r="A904" t="s">
        <v>4</v>
      </c>
      <c r="B904" s="4" t="s">
        <v>5</v>
      </c>
      <c r="C904" s="4" t="s">
        <v>13</v>
      </c>
    </row>
    <row r="905" spans="1:21">
      <c r="A905" t="n">
        <v>7019</v>
      </c>
      <c r="B905" s="19" t="n">
        <v>3</v>
      </c>
      <c r="C905" s="11" t="n">
        <f t="normal" ca="1">A907</f>
        <v>0</v>
      </c>
    </row>
    <row r="906" spans="1:21">
      <c r="A906" t="s">
        <v>4</v>
      </c>
      <c r="B906" s="4" t="s">
        <v>5</v>
      </c>
    </row>
    <row r="907" spans="1:21">
      <c r="A907" t="n">
        <v>7024</v>
      </c>
      <c r="B907" s="5" t="n">
        <v>1</v>
      </c>
    </row>
    <row r="908" spans="1:21" s="3" customFormat="1" customHeight="0">
      <c r="A908" s="3" t="s">
        <v>2</v>
      </c>
      <c r="B908" s="3" t="s">
        <v>93</v>
      </c>
    </row>
    <row r="909" spans="1:21">
      <c r="A909" t="s">
        <v>4</v>
      </c>
      <c r="B909" s="4" t="s">
        <v>5</v>
      </c>
      <c r="C909" s="4" t="s">
        <v>7</v>
      </c>
      <c r="D909" s="4" t="s">
        <v>11</v>
      </c>
      <c r="E909" s="4" t="s">
        <v>7</v>
      </c>
      <c r="F909" s="4" t="s">
        <v>7</v>
      </c>
      <c r="G909" s="4" t="s">
        <v>7</v>
      </c>
      <c r="H909" s="4" t="s">
        <v>11</v>
      </c>
      <c r="I909" s="4" t="s">
        <v>13</v>
      </c>
      <c r="J909" s="4" t="s">
        <v>11</v>
      </c>
      <c r="K909" s="4" t="s">
        <v>13</v>
      </c>
      <c r="L909" s="4" t="s">
        <v>13</v>
      </c>
    </row>
    <row r="910" spans="1:21">
      <c r="A910" t="n">
        <v>7028</v>
      </c>
      <c r="B910" s="36" t="n">
        <v>6</v>
      </c>
      <c r="C910" s="7" t="n">
        <v>33</v>
      </c>
      <c r="D910" s="7" t="n">
        <v>65534</v>
      </c>
      <c r="E910" s="7" t="n">
        <v>9</v>
      </c>
      <c r="F910" s="7" t="n">
        <v>1</v>
      </c>
      <c r="G910" s="7" t="n">
        <v>2</v>
      </c>
      <c r="H910" s="7" t="n">
        <v>44</v>
      </c>
      <c r="I910" s="11" t="n">
        <f t="normal" ca="1">A912</f>
        <v>0</v>
      </c>
      <c r="J910" s="7" t="n">
        <v>100</v>
      </c>
      <c r="K910" s="11" t="n">
        <f t="normal" ca="1">A916</f>
        <v>0</v>
      </c>
      <c r="L910" s="11" t="n">
        <f t="normal" ca="1">A944</f>
        <v>0</v>
      </c>
    </row>
    <row r="911" spans="1:21">
      <c r="A911" t="s">
        <v>4</v>
      </c>
      <c r="B911" s="4" t="s">
        <v>5</v>
      </c>
      <c r="C911" s="4" t="s">
        <v>11</v>
      </c>
      <c r="D911" s="4" t="s">
        <v>15</v>
      </c>
      <c r="E911" s="4" t="s">
        <v>15</v>
      </c>
      <c r="F911" s="4" t="s">
        <v>15</v>
      </c>
      <c r="G911" s="4" t="s">
        <v>15</v>
      </c>
    </row>
    <row r="912" spans="1:21">
      <c r="A912" t="n">
        <v>7051</v>
      </c>
      <c r="B912" s="37" t="n">
        <v>46</v>
      </c>
      <c r="C912" s="7" t="n">
        <v>65534</v>
      </c>
      <c r="D912" s="7" t="n">
        <v>25.4899997711182</v>
      </c>
      <c r="E912" s="7" t="n">
        <v>0</v>
      </c>
      <c r="F912" s="7" t="n">
        <v>-20.9699993133545</v>
      </c>
      <c r="G912" s="7" t="n">
        <v>107.5</v>
      </c>
    </row>
    <row r="913" spans="1:12">
      <c r="A913" t="s">
        <v>4</v>
      </c>
      <c r="B913" s="4" t="s">
        <v>5</v>
      </c>
      <c r="C913" s="4" t="s">
        <v>13</v>
      </c>
    </row>
    <row r="914" spans="1:12">
      <c r="A914" t="n">
        <v>7070</v>
      </c>
      <c r="B914" s="19" t="n">
        <v>3</v>
      </c>
      <c r="C914" s="11" t="n">
        <f t="normal" ca="1">A944</f>
        <v>0</v>
      </c>
    </row>
    <row r="915" spans="1:12">
      <c r="A915" t="s">
        <v>4</v>
      </c>
      <c r="B915" s="4" t="s">
        <v>5</v>
      </c>
      <c r="C915" s="4" t="s">
        <v>11</v>
      </c>
      <c r="D915" s="4" t="s">
        <v>15</v>
      </c>
      <c r="E915" s="4" t="s">
        <v>15</v>
      </c>
      <c r="F915" s="4" t="s">
        <v>15</v>
      </c>
      <c r="G915" s="4" t="s">
        <v>15</v>
      </c>
    </row>
    <row r="916" spans="1:12">
      <c r="A916" t="n">
        <v>7075</v>
      </c>
      <c r="B916" s="37" t="n">
        <v>46</v>
      </c>
      <c r="C916" s="7" t="n">
        <v>65534</v>
      </c>
      <c r="D916" s="7" t="n">
        <v>28.0400009155273</v>
      </c>
      <c r="E916" s="7" t="n">
        <v>0</v>
      </c>
      <c r="F916" s="7" t="n">
        <v>-22.0300006866455</v>
      </c>
      <c r="G916" s="7" t="n">
        <v>2.70000004768372</v>
      </c>
    </row>
    <row r="917" spans="1:12">
      <c r="A917" t="s">
        <v>4</v>
      </c>
      <c r="B917" s="4" t="s">
        <v>5</v>
      </c>
      <c r="C917" s="4" t="s">
        <v>7</v>
      </c>
      <c r="D917" s="4" t="s">
        <v>8</v>
      </c>
      <c r="E917" s="4" t="s">
        <v>11</v>
      </c>
    </row>
    <row r="918" spans="1:12">
      <c r="A918" t="n">
        <v>7094</v>
      </c>
      <c r="B918" s="17" t="n">
        <v>94</v>
      </c>
      <c r="C918" s="7" t="n">
        <v>0</v>
      </c>
      <c r="D918" s="7" t="s">
        <v>20</v>
      </c>
      <c r="E918" s="7" t="n">
        <v>1</v>
      </c>
    </row>
    <row r="919" spans="1:12">
      <c r="A919" t="s">
        <v>4</v>
      </c>
      <c r="B919" s="4" t="s">
        <v>5</v>
      </c>
      <c r="C919" s="4" t="s">
        <v>7</v>
      </c>
      <c r="D919" s="4" t="s">
        <v>8</v>
      </c>
      <c r="E919" s="4" t="s">
        <v>11</v>
      </c>
    </row>
    <row r="920" spans="1:12">
      <c r="A920" t="n">
        <v>7105</v>
      </c>
      <c r="B920" s="17" t="n">
        <v>94</v>
      </c>
      <c r="C920" s="7" t="n">
        <v>0</v>
      </c>
      <c r="D920" s="7" t="s">
        <v>20</v>
      </c>
      <c r="E920" s="7" t="n">
        <v>2</v>
      </c>
    </row>
    <row r="921" spans="1:12">
      <c r="A921" t="s">
        <v>4</v>
      </c>
      <c r="B921" s="4" t="s">
        <v>5</v>
      </c>
      <c r="C921" s="4" t="s">
        <v>7</v>
      </c>
      <c r="D921" s="4" t="s">
        <v>8</v>
      </c>
      <c r="E921" s="4" t="s">
        <v>11</v>
      </c>
    </row>
    <row r="922" spans="1:12">
      <c r="A922" t="n">
        <v>7116</v>
      </c>
      <c r="B922" s="17" t="n">
        <v>94</v>
      </c>
      <c r="C922" s="7" t="n">
        <v>1</v>
      </c>
      <c r="D922" s="7" t="s">
        <v>20</v>
      </c>
      <c r="E922" s="7" t="n">
        <v>4</v>
      </c>
    </row>
    <row r="923" spans="1:12">
      <c r="A923" t="s">
        <v>4</v>
      </c>
      <c r="B923" s="4" t="s">
        <v>5</v>
      </c>
      <c r="C923" s="4" t="s">
        <v>7</v>
      </c>
      <c r="D923" s="4" t="s">
        <v>8</v>
      </c>
    </row>
    <row r="924" spans="1:12">
      <c r="A924" t="n">
        <v>7127</v>
      </c>
      <c r="B924" s="17" t="n">
        <v>94</v>
      </c>
      <c r="C924" s="7" t="n">
        <v>5</v>
      </c>
      <c r="D924" s="7" t="s">
        <v>20</v>
      </c>
    </row>
    <row r="925" spans="1:12">
      <c r="A925" t="s">
        <v>4</v>
      </c>
      <c r="B925" s="4" t="s">
        <v>5</v>
      </c>
      <c r="C925" s="4" t="s">
        <v>7</v>
      </c>
      <c r="D925" s="4" t="s">
        <v>8</v>
      </c>
      <c r="E925" s="4" t="s">
        <v>11</v>
      </c>
    </row>
    <row r="926" spans="1:12">
      <c r="A926" t="n">
        <v>7136</v>
      </c>
      <c r="B926" s="17" t="n">
        <v>94</v>
      </c>
      <c r="C926" s="7" t="n">
        <v>0</v>
      </c>
      <c r="D926" s="7" t="s">
        <v>21</v>
      </c>
      <c r="E926" s="7" t="n">
        <v>1</v>
      </c>
    </row>
    <row r="927" spans="1:12">
      <c r="A927" t="s">
        <v>4</v>
      </c>
      <c r="B927" s="4" t="s">
        <v>5</v>
      </c>
      <c r="C927" s="4" t="s">
        <v>7</v>
      </c>
      <c r="D927" s="4" t="s">
        <v>8</v>
      </c>
      <c r="E927" s="4" t="s">
        <v>11</v>
      </c>
    </row>
    <row r="928" spans="1:12">
      <c r="A928" t="n">
        <v>7147</v>
      </c>
      <c r="B928" s="17" t="n">
        <v>94</v>
      </c>
      <c r="C928" s="7" t="n">
        <v>0</v>
      </c>
      <c r="D928" s="7" t="s">
        <v>21</v>
      </c>
      <c r="E928" s="7" t="n">
        <v>2</v>
      </c>
    </row>
    <row r="929" spans="1:7">
      <c r="A929" t="s">
        <v>4</v>
      </c>
      <c r="B929" s="4" t="s">
        <v>5</v>
      </c>
      <c r="C929" s="4" t="s">
        <v>7</v>
      </c>
      <c r="D929" s="4" t="s">
        <v>8</v>
      </c>
      <c r="E929" s="4" t="s">
        <v>11</v>
      </c>
    </row>
    <row r="930" spans="1:7">
      <c r="A930" t="n">
        <v>7158</v>
      </c>
      <c r="B930" s="17" t="n">
        <v>94</v>
      </c>
      <c r="C930" s="7" t="n">
        <v>1</v>
      </c>
      <c r="D930" s="7" t="s">
        <v>21</v>
      </c>
      <c r="E930" s="7" t="n">
        <v>4</v>
      </c>
    </row>
    <row r="931" spans="1:7">
      <c r="A931" t="s">
        <v>4</v>
      </c>
      <c r="B931" s="4" t="s">
        <v>5</v>
      </c>
      <c r="C931" s="4" t="s">
        <v>7</v>
      </c>
      <c r="D931" s="4" t="s">
        <v>8</v>
      </c>
    </row>
    <row r="932" spans="1:7">
      <c r="A932" t="n">
        <v>7169</v>
      </c>
      <c r="B932" s="17" t="n">
        <v>94</v>
      </c>
      <c r="C932" s="7" t="n">
        <v>5</v>
      </c>
      <c r="D932" s="7" t="s">
        <v>21</v>
      </c>
    </row>
    <row r="933" spans="1:7">
      <c r="A933" t="s">
        <v>4</v>
      </c>
      <c r="B933" s="4" t="s">
        <v>5</v>
      </c>
      <c r="C933" s="4" t="s">
        <v>7</v>
      </c>
      <c r="D933" s="4" t="s">
        <v>8</v>
      </c>
      <c r="E933" s="4" t="s">
        <v>11</v>
      </c>
    </row>
    <row r="934" spans="1:7">
      <c r="A934" t="n">
        <v>7178</v>
      </c>
      <c r="B934" s="17" t="n">
        <v>94</v>
      </c>
      <c r="C934" s="7" t="n">
        <v>0</v>
      </c>
      <c r="D934" s="7" t="s">
        <v>22</v>
      </c>
      <c r="E934" s="7" t="n">
        <v>1</v>
      </c>
    </row>
    <row r="935" spans="1:7">
      <c r="A935" t="s">
        <v>4</v>
      </c>
      <c r="B935" s="4" t="s">
        <v>5</v>
      </c>
      <c r="C935" s="4" t="s">
        <v>7</v>
      </c>
      <c r="D935" s="4" t="s">
        <v>8</v>
      </c>
      <c r="E935" s="4" t="s">
        <v>11</v>
      </c>
    </row>
    <row r="936" spans="1:7">
      <c r="A936" t="n">
        <v>7191</v>
      </c>
      <c r="B936" s="17" t="n">
        <v>94</v>
      </c>
      <c r="C936" s="7" t="n">
        <v>0</v>
      </c>
      <c r="D936" s="7" t="s">
        <v>22</v>
      </c>
      <c r="E936" s="7" t="n">
        <v>2</v>
      </c>
    </row>
    <row r="937" spans="1:7">
      <c r="A937" t="s">
        <v>4</v>
      </c>
      <c r="B937" s="4" t="s">
        <v>5</v>
      </c>
      <c r="C937" s="4" t="s">
        <v>7</v>
      </c>
      <c r="D937" s="4" t="s">
        <v>8</v>
      </c>
      <c r="E937" s="4" t="s">
        <v>11</v>
      </c>
    </row>
    <row r="938" spans="1:7">
      <c r="A938" t="n">
        <v>7204</v>
      </c>
      <c r="B938" s="17" t="n">
        <v>94</v>
      </c>
      <c r="C938" s="7" t="n">
        <v>1</v>
      </c>
      <c r="D938" s="7" t="s">
        <v>22</v>
      </c>
      <c r="E938" s="7" t="n">
        <v>4</v>
      </c>
    </row>
    <row r="939" spans="1:7">
      <c r="A939" t="s">
        <v>4</v>
      </c>
      <c r="B939" s="4" t="s">
        <v>5</v>
      </c>
      <c r="C939" s="4" t="s">
        <v>7</v>
      </c>
      <c r="D939" s="4" t="s">
        <v>8</v>
      </c>
    </row>
    <row r="940" spans="1:7">
      <c r="A940" t="n">
        <v>7217</v>
      </c>
      <c r="B940" s="17" t="n">
        <v>94</v>
      </c>
      <c r="C940" s="7" t="n">
        <v>5</v>
      </c>
      <c r="D940" s="7" t="s">
        <v>22</v>
      </c>
    </row>
    <row r="941" spans="1:7">
      <c r="A941" t="s">
        <v>4</v>
      </c>
      <c r="B941" s="4" t="s">
        <v>5</v>
      </c>
      <c r="C941" s="4" t="s">
        <v>13</v>
      </c>
    </row>
    <row r="942" spans="1:7">
      <c r="A942" t="n">
        <v>7228</v>
      </c>
      <c r="B942" s="19" t="n">
        <v>3</v>
      </c>
      <c r="C942" s="11" t="n">
        <f t="normal" ca="1">A944</f>
        <v>0</v>
      </c>
    </row>
    <row r="943" spans="1:7">
      <c r="A943" t="s">
        <v>4</v>
      </c>
      <c r="B943" s="4" t="s">
        <v>5</v>
      </c>
    </row>
    <row r="944" spans="1:7">
      <c r="A944" t="n">
        <v>7233</v>
      </c>
      <c r="B944" s="5" t="n">
        <v>1</v>
      </c>
    </row>
    <row r="945" spans="1:5" s="3" customFormat="1" customHeight="0">
      <c r="A945" s="3" t="s">
        <v>2</v>
      </c>
      <c r="B945" s="3" t="s">
        <v>94</v>
      </c>
    </row>
    <row r="946" spans="1:5">
      <c r="A946" t="s">
        <v>4</v>
      </c>
      <c r="B946" s="4" t="s">
        <v>5</v>
      </c>
      <c r="C946" s="4" t="s">
        <v>7</v>
      </c>
      <c r="D946" s="4" t="s">
        <v>11</v>
      </c>
      <c r="E946" s="4" t="s">
        <v>7</v>
      </c>
      <c r="F946" s="4" t="s">
        <v>7</v>
      </c>
      <c r="G946" s="4" t="s">
        <v>7</v>
      </c>
      <c r="H946" s="4" t="s">
        <v>11</v>
      </c>
      <c r="I946" s="4" t="s">
        <v>13</v>
      </c>
      <c r="J946" s="4" t="s">
        <v>13</v>
      </c>
    </row>
    <row r="947" spans="1:5">
      <c r="A947" t="n">
        <v>7236</v>
      </c>
      <c r="B947" s="36" t="n">
        <v>6</v>
      </c>
      <c r="C947" s="7" t="n">
        <v>33</v>
      </c>
      <c r="D947" s="7" t="n">
        <v>65534</v>
      </c>
      <c r="E947" s="7" t="n">
        <v>9</v>
      </c>
      <c r="F947" s="7" t="n">
        <v>1</v>
      </c>
      <c r="G947" s="7" t="n">
        <v>1</v>
      </c>
      <c r="H947" s="7" t="n">
        <v>18</v>
      </c>
      <c r="I947" s="11" t="n">
        <f t="normal" ca="1">A949</f>
        <v>0</v>
      </c>
      <c r="J947" s="11" t="n">
        <f t="normal" ca="1">A955</f>
        <v>0</v>
      </c>
    </row>
    <row r="948" spans="1:5">
      <c r="A948" t="s">
        <v>4</v>
      </c>
      <c r="B948" s="4" t="s">
        <v>5</v>
      </c>
      <c r="C948" s="4" t="s">
        <v>11</v>
      </c>
      <c r="D948" s="4" t="s">
        <v>15</v>
      </c>
      <c r="E948" s="4" t="s">
        <v>15</v>
      </c>
      <c r="F948" s="4" t="s">
        <v>15</v>
      </c>
      <c r="G948" s="4" t="s">
        <v>15</v>
      </c>
    </row>
    <row r="949" spans="1:5">
      <c r="A949" t="n">
        <v>7253</v>
      </c>
      <c r="B949" s="37" t="n">
        <v>46</v>
      </c>
      <c r="C949" s="7" t="n">
        <v>65534</v>
      </c>
      <c r="D949" s="7" t="n">
        <v>-21</v>
      </c>
      <c r="E949" s="7" t="n">
        <v>0</v>
      </c>
      <c r="F949" s="7" t="n">
        <v>-52.8199996948242</v>
      </c>
      <c r="G949" s="7" t="n">
        <v>0</v>
      </c>
    </row>
    <row r="950" spans="1:5">
      <c r="A950" t="s">
        <v>4</v>
      </c>
      <c r="B950" s="4" t="s">
        <v>5</v>
      </c>
      <c r="C950" s="4" t="s">
        <v>7</v>
      </c>
      <c r="D950" s="4" t="s">
        <v>8</v>
      </c>
    </row>
    <row r="951" spans="1:5">
      <c r="A951" t="n">
        <v>7272</v>
      </c>
      <c r="B951" s="6" t="n">
        <v>2</v>
      </c>
      <c r="C951" s="7" t="n">
        <v>11</v>
      </c>
      <c r="D951" s="7" t="s">
        <v>95</v>
      </c>
    </row>
    <row r="952" spans="1:5">
      <c r="A952" t="s">
        <v>4</v>
      </c>
      <c r="B952" s="4" t="s">
        <v>5</v>
      </c>
      <c r="C952" s="4" t="s">
        <v>13</v>
      </c>
    </row>
    <row r="953" spans="1:5">
      <c r="A953" t="n">
        <v>7293</v>
      </c>
      <c r="B953" s="19" t="n">
        <v>3</v>
      </c>
      <c r="C953" s="11" t="n">
        <f t="normal" ca="1">A955</f>
        <v>0</v>
      </c>
    </row>
    <row r="954" spans="1:5">
      <c r="A954" t="s">
        <v>4</v>
      </c>
      <c r="B954" s="4" t="s">
        <v>5</v>
      </c>
    </row>
    <row r="955" spans="1:5">
      <c r="A955" t="n">
        <v>7298</v>
      </c>
      <c r="B955" s="5" t="n">
        <v>1</v>
      </c>
    </row>
    <row r="956" spans="1:5" s="3" customFormat="1" customHeight="0">
      <c r="A956" s="3" t="s">
        <v>2</v>
      </c>
      <c r="B956" s="3" t="s">
        <v>96</v>
      </c>
    </row>
    <row r="957" spans="1:5">
      <c r="A957" t="s">
        <v>4</v>
      </c>
      <c r="B957" s="4" t="s">
        <v>5</v>
      </c>
      <c r="C957" s="4" t="s">
        <v>11</v>
      </c>
      <c r="D957" s="4" t="s">
        <v>17</v>
      </c>
    </row>
    <row r="958" spans="1:5">
      <c r="A958" t="n">
        <v>7300</v>
      </c>
      <c r="B958" s="41" t="n">
        <v>43</v>
      </c>
      <c r="C958" s="7" t="n">
        <v>65534</v>
      </c>
      <c r="D958" s="7" t="n">
        <v>4096</v>
      </c>
    </row>
    <row r="959" spans="1:5">
      <c r="A959" t="s">
        <v>4</v>
      </c>
      <c r="B959" s="4" t="s">
        <v>5</v>
      </c>
      <c r="C959" s="4" t="s">
        <v>7</v>
      </c>
      <c r="D959" s="4" t="s">
        <v>17</v>
      </c>
      <c r="E959" s="4" t="s">
        <v>7</v>
      </c>
      <c r="F959" s="4" t="s">
        <v>13</v>
      </c>
    </row>
    <row r="960" spans="1:5">
      <c r="A960" t="n">
        <v>7307</v>
      </c>
      <c r="B960" s="9" t="n">
        <v>5</v>
      </c>
      <c r="C960" s="7" t="n">
        <v>0</v>
      </c>
      <c r="D960" s="7" t="n">
        <v>1</v>
      </c>
      <c r="E960" s="7" t="n">
        <v>1</v>
      </c>
      <c r="F960" s="11" t="n">
        <f t="normal" ca="1">A1012</f>
        <v>0</v>
      </c>
    </row>
    <row r="961" spans="1:10">
      <c r="A961" t="s">
        <v>4</v>
      </c>
      <c r="B961" s="4" t="s">
        <v>5</v>
      </c>
      <c r="C961" s="4" t="s">
        <v>11</v>
      </c>
      <c r="D961" s="4" t="s">
        <v>11</v>
      </c>
      <c r="E961" s="4" t="s">
        <v>15</v>
      </c>
      <c r="F961" s="4" t="s">
        <v>15</v>
      </c>
      <c r="G961" s="4" t="s">
        <v>15</v>
      </c>
      <c r="H961" s="4" t="s">
        <v>15</v>
      </c>
      <c r="I961" s="4" t="s">
        <v>7</v>
      </c>
      <c r="J961" s="4" t="s">
        <v>11</v>
      </c>
    </row>
    <row r="962" spans="1:10">
      <c r="A962" t="n">
        <v>7318</v>
      </c>
      <c r="B962" s="44" t="n">
        <v>55</v>
      </c>
      <c r="C962" s="7" t="n">
        <v>65534</v>
      </c>
      <c r="D962" s="7" t="n">
        <v>65533</v>
      </c>
      <c r="E962" s="7" t="n">
        <v>-21</v>
      </c>
      <c r="F962" s="7" t="n">
        <v>0</v>
      </c>
      <c r="G962" s="7" t="n">
        <v>-17.7999992370605</v>
      </c>
      <c r="H962" s="7" t="n">
        <v>1.5</v>
      </c>
      <c r="I962" s="7" t="n">
        <v>1</v>
      </c>
      <c r="J962" s="7" t="n">
        <v>0</v>
      </c>
    </row>
    <row r="963" spans="1:10">
      <c r="A963" t="s">
        <v>4</v>
      </c>
      <c r="B963" s="4" t="s">
        <v>5</v>
      </c>
      <c r="C963" s="4" t="s">
        <v>11</v>
      </c>
      <c r="D963" s="4" t="s">
        <v>7</v>
      </c>
    </row>
    <row r="964" spans="1:10">
      <c r="A964" t="n">
        <v>7342</v>
      </c>
      <c r="B964" s="45" t="n">
        <v>56</v>
      </c>
      <c r="C964" s="7" t="n">
        <v>65534</v>
      </c>
      <c r="D964" s="7" t="n">
        <v>0</v>
      </c>
    </row>
    <row r="965" spans="1:10">
      <c r="A965" t="s">
        <v>4</v>
      </c>
      <c r="B965" s="4" t="s">
        <v>5</v>
      </c>
      <c r="C965" s="4" t="s">
        <v>11</v>
      </c>
      <c r="D965" s="4" t="s">
        <v>7</v>
      </c>
    </row>
    <row r="966" spans="1:10">
      <c r="A966" t="n">
        <v>7346</v>
      </c>
      <c r="B966" s="46" t="n">
        <v>96</v>
      </c>
      <c r="C966" s="7" t="n">
        <v>65534</v>
      </c>
      <c r="D966" s="7" t="n">
        <v>1</v>
      </c>
    </row>
    <row r="967" spans="1:10">
      <c r="A967" t="s">
        <v>4</v>
      </c>
      <c r="B967" s="4" t="s">
        <v>5</v>
      </c>
      <c r="C967" s="4" t="s">
        <v>11</v>
      </c>
      <c r="D967" s="4" t="s">
        <v>7</v>
      </c>
      <c r="E967" s="4" t="s">
        <v>15</v>
      </c>
      <c r="F967" s="4" t="s">
        <v>15</v>
      </c>
      <c r="G967" s="4" t="s">
        <v>15</v>
      </c>
    </row>
    <row r="968" spans="1:10">
      <c r="A968" t="n">
        <v>7350</v>
      </c>
      <c r="B968" s="46" t="n">
        <v>96</v>
      </c>
      <c r="C968" s="7" t="n">
        <v>65534</v>
      </c>
      <c r="D968" s="7" t="n">
        <v>2</v>
      </c>
      <c r="E968" s="7" t="n">
        <v>-20.7299995422363</v>
      </c>
      <c r="F968" s="7" t="n">
        <v>0</v>
      </c>
      <c r="G968" s="7" t="n">
        <v>-15.3599996566772</v>
      </c>
    </row>
    <row r="969" spans="1:10">
      <c r="A969" t="s">
        <v>4</v>
      </c>
      <c r="B969" s="4" t="s">
        <v>5</v>
      </c>
      <c r="C969" s="4" t="s">
        <v>11</v>
      </c>
      <c r="D969" s="4" t="s">
        <v>7</v>
      </c>
      <c r="E969" s="4" t="s">
        <v>15</v>
      </c>
      <c r="F969" s="4" t="s">
        <v>15</v>
      </c>
      <c r="G969" s="4" t="s">
        <v>15</v>
      </c>
    </row>
    <row r="970" spans="1:10">
      <c r="A970" t="n">
        <v>7366</v>
      </c>
      <c r="B970" s="46" t="n">
        <v>96</v>
      </c>
      <c r="C970" s="7" t="n">
        <v>65534</v>
      </c>
      <c r="D970" s="7" t="n">
        <v>2</v>
      </c>
      <c r="E970" s="7" t="n">
        <v>-20.0200004577637</v>
      </c>
      <c r="F970" s="7" t="n">
        <v>0</v>
      </c>
      <c r="G970" s="7" t="n">
        <v>-12.4099998474121</v>
      </c>
    </row>
    <row r="971" spans="1:10">
      <c r="A971" t="s">
        <v>4</v>
      </c>
      <c r="B971" s="4" t="s">
        <v>5</v>
      </c>
      <c r="C971" s="4" t="s">
        <v>11</v>
      </c>
      <c r="D971" s="4" t="s">
        <v>7</v>
      </c>
      <c r="E971" s="4" t="s">
        <v>15</v>
      </c>
      <c r="F971" s="4" t="s">
        <v>15</v>
      </c>
      <c r="G971" s="4" t="s">
        <v>15</v>
      </c>
    </row>
    <row r="972" spans="1:10">
      <c r="A972" t="n">
        <v>7382</v>
      </c>
      <c r="B972" s="46" t="n">
        <v>96</v>
      </c>
      <c r="C972" s="7" t="n">
        <v>65534</v>
      </c>
      <c r="D972" s="7" t="n">
        <v>2</v>
      </c>
      <c r="E972" s="7" t="n">
        <v>-8.23999977111816</v>
      </c>
      <c r="F972" s="7" t="n">
        <v>0</v>
      </c>
      <c r="G972" s="7" t="n">
        <v>-10.9899997711182</v>
      </c>
    </row>
    <row r="973" spans="1:10">
      <c r="A973" t="s">
        <v>4</v>
      </c>
      <c r="B973" s="4" t="s">
        <v>5</v>
      </c>
      <c r="C973" s="4" t="s">
        <v>11</v>
      </c>
      <c r="D973" s="4" t="s">
        <v>7</v>
      </c>
      <c r="E973" s="4" t="s">
        <v>17</v>
      </c>
      <c r="F973" s="4" t="s">
        <v>7</v>
      </c>
      <c r="G973" s="4" t="s">
        <v>11</v>
      </c>
    </row>
    <row r="974" spans="1:10">
      <c r="A974" t="n">
        <v>7398</v>
      </c>
      <c r="B974" s="46" t="n">
        <v>96</v>
      </c>
      <c r="C974" s="7" t="n">
        <v>65534</v>
      </c>
      <c r="D974" s="7" t="n">
        <v>0</v>
      </c>
      <c r="E974" s="7" t="n">
        <v>1069547520</v>
      </c>
      <c r="F974" s="7" t="n">
        <v>1</v>
      </c>
      <c r="G974" s="7" t="n">
        <v>0</v>
      </c>
    </row>
    <row r="975" spans="1:10">
      <c r="A975" t="s">
        <v>4</v>
      </c>
      <c r="B975" s="4" t="s">
        <v>5</v>
      </c>
      <c r="C975" s="4" t="s">
        <v>11</v>
      </c>
      <c r="D975" s="4" t="s">
        <v>7</v>
      </c>
    </row>
    <row r="976" spans="1:10">
      <c r="A976" t="n">
        <v>7409</v>
      </c>
      <c r="B976" s="45" t="n">
        <v>56</v>
      </c>
      <c r="C976" s="7" t="n">
        <v>65534</v>
      </c>
      <c r="D976" s="7" t="n">
        <v>0</v>
      </c>
    </row>
    <row r="977" spans="1:10">
      <c r="A977" t="s">
        <v>4</v>
      </c>
      <c r="B977" s="4" t="s">
        <v>5</v>
      </c>
      <c r="C977" s="4" t="s">
        <v>11</v>
      </c>
    </row>
    <row r="978" spans="1:10">
      <c r="A978" t="n">
        <v>7413</v>
      </c>
      <c r="B978" s="26" t="n">
        <v>16</v>
      </c>
      <c r="C978" s="7" t="n">
        <v>1500</v>
      </c>
    </row>
    <row r="979" spans="1:10">
      <c r="A979" t="s">
        <v>4</v>
      </c>
      <c r="B979" s="4" t="s">
        <v>5</v>
      </c>
      <c r="C979" s="4" t="s">
        <v>11</v>
      </c>
      <c r="D979" s="4" t="s">
        <v>15</v>
      </c>
      <c r="E979" s="4" t="s">
        <v>15</v>
      </c>
      <c r="F979" s="4" t="s">
        <v>7</v>
      </c>
    </row>
    <row r="980" spans="1:10">
      <c r="A980" t="n">
        <v>7416</v>
      </c>
      <c r="B980" s="47" t="n">
        <v>52</v>
      </c>
      <c r="C980" s="7" t="n">
        <v>65534</v>
      </c>
      <c r="D980" s="7" t="n">
        <v>270</v>
      </c>
      <c r="E980" s="7" t="n">
        <v>10</v>
      </c>
      <c r="F980" s="7" t="n">
        <v>0</v>
      </c>
    </row>
    <row r="981" spans="1:10">
      <c r="A981" t="s">
        <v>4</v>
      </c>
      <c r="B981" s="4" t="s">
        <v>5</v>
      </c>
      <c r="C981" s="4" t="s">
        <v>11</v>
      </c>
    </row>
    <row r="982" spans="1:10">
      <c r="A982" t="n">
        <v>7428</v>
      </c>
      <c r="B982" s="48" t="n">
        <v>54</v>
      </c>
      <c r="C982" s="7" t="n">
        <v>65534</v>
      </c>
    </row>
    <row r="983" spans="1:10">
      <c r="A983" t="s">
        <v>4</v>
      </c>
      <c r="B983" s="4" t="s">
        <v>5</v>
      </c>
      <c r="C983" s="4" t="s">
        <v>11</v>
      </c>
    </row>
    <row r="984" spans="1:10">
      <c r="A984" t="n">
        <v>7431</v>
      </c>
      <c r="B984" s="26" t="n">
        <v>16</v>
      </c>
      <c r="C984" s="7" t="n">
        <v>1000</v>
      </c>
    </row>
    <row r="985" spans="1:10">
      <c r="A985" t="s">
        <v>4</v>
      </c>
      <c r="B985" s="4" t="s">
        <v>5</v>
      </c>
      <c r="C985" s="4" t="s">
        <v>11</v>
      </c>
      <c r="D985" s="4" t="s">
        <v>7</v>
      </c>
    </row>
    <row r="986" spans="1:10">
      <c r="A986" t="n">
        <v>7434</v>
      </c>
      <c r="B986" s="46" t="n">
        <v>96</v>
      </c>
      <c r="C986" s="7" t="n">
        <v>65534</v>
      </c>
      <c r="D986" s="7" t="n">
        <v>1</v>
      </c>
    </row>
    <row r="987" spans="1:10">
      <c r="A987" t="s">
        <v>4</v>
      </c>
      <c r="B987" s="4" t="s">
        <v>5</v>
      </c>
      <c r="C987" s="4" t="s">
        <v>11</v>
      </c>
      <c r="D987" s="4" t="s">
        <v>7</v>
      </c>
      <c r="E987" s="4" t="s">
        <v>15</v>
      </c>
      <c r="F987" s="4" t="s">
        <v>15</v>
      </c>
      <c r="G987" s="4" t="s">
        <v>15</v>
      </c>
    </row>
    <row r="988" spans="1:10">
      <c r="A988" t="n">
        <v>7438</v>
      </c>
      <c r="B988" s="46" t="n">
        <v>96</v>
      </c>
      <c r="C988" s="7" t="n">
        <v>65534</v>
      </c>
      <c r="D988" s="7" t="n">
        <v>2</v>
      </c>
      <c r="E988" s="7" t="n">
        <v>-20.0200004577637</v>
      </c>
      <c r="F988" s="7" t="n">
        <v>0</v>
      </c>
      <c r="G988" s="7" t="n">
        <v>-12.4099998474121</v>
      </c>
    </row>
    <row r="989" spans="1:10">
      <c r="A989" t="s">
        <v>4</v>
      </c>
      <c r="B989" s="4" t="s">
        <v>5</v>
      </c>
      <c r="C989" s="4" t="s">
        <v>11</v>
      </c>
      <c r="D989" s="4" t="s">
        <v>7</v>
      </c>
      <c r="E989" s="4" t="s">
        <v>15</v>
      </c>
      <c r="F989" s="4" t="s">
        <v>15</v>
      </c>
      <c r="G989" s="4" t="s">
        <v>15</v>
      </c>
    </row>
    <row r="990" spans="1:10">
      <c r="A990" t="n">
        <v>7454</v>
      </c>
      <c r="B990" s="46" t="n">
        <v>96</v>
      </c>
      <c r="C990" s="7" t="n">
        <v>65534</v>
      </c>
      <c r="D990" s="7" t="n">
        <v>2</v>
      </c>
      <c r="E990" s="7" t="n">
        <v>-20.7299995422363</v>
      </c>
      <c r="F990" s="7" t="n">
        <v>0</v>
      </c>
      <c r="G990" s="7" t="n">
        <v>-15.3599996566772</v>
      </c>
    </row>
    <row r="991" spans="1:10">
      <c r="A991" t="s">
        <v>4</v>
      </c>
      <c r="B991" s="4" t="s">
        <v>5</v>
      </c>
      <c r="C991" s="4" t="s">
        <v>11</v>
      </c>
      <c r="D991" s="4" t="s">
        <v>7</v>
      </c>
      <c r="E991" s="4" t="s">
        <v>15</v>
      </c>
      <c r="F991" s="4" t="s">
        <v>15</v>
      </c>
      <c r="G991" s="4" t="s">
        <v>15</v>
      </c>
    </row>
    <row r="992" spans="1:10">
      <c r="A992" t="n">
        <v>7470</v>
      </c>
      <c r="B992" s="46" t="n">
        <v>96</v>
      </c>
      <c r="C992" s="7" t="n">
        <v>65534</v>
      </c>
      <c r="D992" s="7" t="n">
        <v>2</v>
      </c>
      <c r="E992" s="7" t="n">
        <v>-21</v>
      </c>
      <c r="F992" s="7" t="n">
        <v>0</v>
      </c>
      <c r="G992" s="7" t="n">
        <v>-22.2600002288818</v>
      </c>
    </row>
    <row r="993" spans="1:7">
      <c r="A993" t="s">
        <v>4</v>
      </c>
      <c r="B993" s="4" t="s">
        <v>5</v>
      </c>
      <c r="C993" s="4" t="s">
        <v>11</v>
      </c>
      <c r="D993" s="4" t="s">
        <v>7</v>
      </c>
      <c r="E993" s="4" t="s">
        <v>17</v>
      </c>
      <c r="F993" s="4" t="s">
        <v>7</v>
      </c>
      <c r="G993" s="4" t="s">
        <v>11</v>
      </c>
    </row>
    <row r="994" spans="1:7">
      <c r="A994" t="n">
        <v>7486</v>
      </c>
      <c r="B994" s="46" t="n">
        <v>96</v>
      </c>
      <c r="C994" s="7" t="n">
        <v>65534</v>
      </c>
      <c r="D994" s="7" t="n">
        <v>0</v>
      </c>
      <c r="E994" s="7" t="n">
        <v>1069547520</v>
      </c>
      <c r="F994" s="7" t="n">
        <v>1</v>
      </c>
      <c r="G994" s="7" t="n">
        <v>0</v>
      </c>
    </row>
    <row r="995" spans="1:7">
      <c r="A995" t="s">
        <v>4</v>
      </c>
      <c r="B995" s="4" t="s">
        <v>5</v>
      </c>
      <c r="C995" s="4" t="s">
        <v>11</v>
      </c>
      <c r="D995" s="4" t="s">
        <v>7</v>
      </c>
    </row>
    <row r="996" spans="1:7">
      <c r="A996" t="n">
        <v>7497</v>
      </c>
      <c r="B996" s="45" t="n">
        <v>56</v>
      </c>
      <c r="C996" s="7" t="n">
        <v>65534</v>
      </c>
      <c r="D996" s="7" t="n">
        <v>0</v>
      </c>
    </row>
    <row r="997" spans="1:7">
      <c r="A997" t="s">
        <v>4</v>
      </c>
      <c r="B997" s="4" t="s">
        <v>5</v>
      </c>
      <c r="C997" s="4" t="s">
        <v>11</v>
      </c>
      <c r="D997" s="4" t="s">
        <v>11</v>
      </c>
      <c r="E997" s="4" t="s">
        <v>15</v>
      </c>
      <c r="F997" s="4" t="s">
        <v>15</v>
      </c>
      <c r="G997" s="4" t="s">
        <v>15</v>
      </c>
      <c r="H997" s="4" t="s">
        <v>15</v>
      </c>
      <c r="I997" s="4" t="s">
        <v>7</v>
      </c>
      <c r="J997" s="4" t="s">
        <v>11</v>
      </c>
    </row>
    <row r="998" spans="1:7">
      <c r="A998" t="n">
        <v>7501</v>
      </c>
      <c r="B998" s="44" t="n">
        <v>55</v>
      </c>
      <c r="C998" s="7" t="n">
        <v>65534</v>
      </c>
      <c r="D998" s="7" t="n">
        <v>65533</v>
      </c>
      <c r="E998" s="7" t="n">
        <v>-21</v>
      </c>
      <c r="F998" s="7" t="n">
        <v>0</v>
      </c>
      <c r="G998" s="7" t="n">
        <v>-52.8199996948242</v>
      </c>
      <c r="H998" s="7" t="n">
        <v>1.5</v>
      </c>
      <c r="I998" s="7" t="n">
        <v>1</v>
      </c>
      <c r="J998" s="7" t="n">
        <v>0</v>
      </c>
    </row>
    <row r="999" spans="1:7">
      <c r="A999" t="s">
        <v>4</v>
      </c>
      <c r="B999" s="4" t="s">
        <v>5</v>
      </c>
      <c r="C999" s="4" t="s">
        <v>11</v>
      </c>
      <c r="D999" s="4" t="s">
        <v>7</v>
      </c>
    </row>
    <row r="1000" spans="1:7">
      <c r="A1000" t="n">
        <v>7525</v>
      </c>
      <c r="B1000" s="45" t="n">
        <v>56</v>
      </c>
      <c r="C1000" s="7" t="n">
        <v>65534</v>
      </c>
      <c r="D1000" s="7" t="n">
        <v>0</v>
      </c>
    </row>
    <row r="1001" spans="1:7">
      <c r="A1001" t="s">
        <v>4</v>
      </c>
      <c r="B1001" s="4" t="s">
        <v>5</v>
      </c>
      <c r="C1001" s="4" t="s">
        <v>11</v>
      </c>
    </row>
    <row r="1002" spans="1:7">
      <c r="A1002" t="n">
        <v>7529</v>
      </c>
      <c r="B1002" s="26" t="n">
        <v>16</v>
      </c>
      <c r="C1002" s="7" t="n">
        <v>1500</v>
      </c>
    </row>
    <row r="1003" spans="1:7">
      <c r="A1003" t="s">
        <v>4</v>
      </c>
      <c r="B1003" s="4" t="s">
        <v>5</v>
      </c>
      <c r="C1003" s="4" t="s">
        <v>11</v>
      </c>
      <c r="D1003" s="4" t="s">
        <v>15</v>
      </c>
      <c r="E1003" s="4" t="s">
        <v>15</v>
      </c>
      <c r="F1003" s="4" t="s">
        <v>7</v>
      </c>
    </row>
    <row r="1004" spans="1:7">
      <c r="A1004" t="n">
        <v>7532</v>
      </c>
      <c r="B1004" s="47" t="n">
        <v>52</v>
      </c>
      <c r="C1004" s="7" t="n">
        <v>65534</v>
      </c>
      <c r="D1004" s="7" t="n">
        <v>0</v>
      </c>
      <c r="E1004" s="7" t="n">
        <v>10</v>
      </c>
      <c r="F1004" s="7" t="n">
        <v>0</v>
      </c>
    </row>
    <row r="1005" spans="1:7">
      <c r="A1005" t="s">
        <v>4</v>
      </c>
      <c r="B1005" s="4" t="s">
        <v>5</v>
      </c>
      <c r="C1005" s="4" t="s">
        <v>11</v>
      </c>
    </row>
    <row r="1006" spans="1:7">
      <c r="A1006" t="n">
        <v>7544</v>
      </c>
      <c r="B1006" s="48" t="n">
        <v>54</v>
      </c>
      <c r="C1006" s="7" t="n">
        <v>65534</v>
      </c>
    </row>
    <row r="1007" spans="1:7">
      <c r="A1007" t="s">
        <v>4</v>
      </c>
      <c r="B1007" s="4" t="s">
        <v>5</v>
      </c>
      <c r="C1007" s="4" t="s">
        <v>11</v>
      </c>
    </row>
    <row r="1008" spans="1:7">
      <c r="A1008" t="n">
        <v>7547</v>
      </c>
      <c r="B1008" s="26" t="n">
        <v>16</v>
      </c>
      <c r="C1008" s="7" t="n">
        <v>1000</v>
      </c>
    </row>
    <row r="1009" spans="1:10">
      <c r="A1009" t="s">
        <v>4</v>
      </c>
      <c r="B1009" s="4" t="s">
        <v>5</v>
      </c>
      <c r="C1009" s="4" t="s">
        <v>13</v>
      </c>
    </row>
    <row r="1010" spans="1:10">
      <c r="A1010" t="n">
        <v>7550</v>
      </c>
      <c r="B1010" s="19" t="n">
        <v>3</v>
      </c>
      <c r="C1010" s="11" t="n">
        <f t="normal" ca="1">A960</f>
        <v>0</v>
      </c>
    </row>
    <row r="1011" spans="1:10">
      <c r="A1011" t="s">
        <v>4</v>
      </c>
      <c r="B1011" s="4" t="s">
        <v>5</v>
      </c>
    </row>
    <row r="1012" spans="1:10">
      <c r="A1012" t="n">
        <v>7555</v>
      </c>
      <c r="B1012" s="5" t="n">
        <v>1</v>
      </c>
    </row>
    <row r="1013" spans="1:10" s="3" customFormat="1" customHeight="0">
      <c r="A1013" s="3" t="s">
        <v>2</v>
      </c>
      <c r="B1013" s="3" t="s">
        <v>97</v>
      </c>
    </row>
    <row r="1014" spans="1:10">
      <c r="A1014" t="s">
        <v>4</v>
      </c>
      <c r="B1014" s="4" t="s">
        <v>5</v>
      </c>
      <c r="C1014" s="4" t="s">
        <v>7</v>
      </c>
      <c r="D1014" s="4" t="s">
        <v>11</v>
      </c>
      <c r="E1014" s="4" t="s">
        <v>7</v>
      </c>
      <c r="F1014" s="4" t="s">
        <v>7</v>
      </c>
      <c r="G1014" s="4" t="s">
        <v>7</v>
      </c>
      <c r="H1014" s="4" t="s">
        <v>11</v>
      </c>
      <c r="I1014" s="4" t="s">
        <v>13</v>
      </c>
      <c r="J1014" s="4" t="s">
        <v>13</v>
      </c>
    </row>
    <row r="1015" spans="1:10">
      <c r="A1015" t="n">
        <v>7556</v>
      </c>
      <c r="B1015" s="36" t="n">
        <v>6</v>
      </c>
      <c r="C1015" s="7" t="n">
        <v>33</v>
      </c>
      <c r="D1015" s="7" t="n">
        <v>65534</v>
      </c>
      <c r="E1015" s="7" t="n">
        <v>9</v>
      </c>
      <c r="F1015" s="7" t="n">
        <v>1</v>
      </c>
      <c r="G1015" s="7" t="n">
        <v>1</v>
      </c>
      <c r="H1015" s="7" t="n">
        <v>41</v>
      </c>
      <c r="I1015" s="11" t="n">
        <f t="normal" ca="1">A1017</f>
        <v>0</v>
      </c>
      <c r="J1015" s="11" t="n">
        <f t="normal" ca="1">A1029</f>
        <v>0</v>
      </c>
    </row>
    <row r="1016" spans="1:10">
      <c r="A1016" t="s">
        <v>4</v>
      </c>
      <c r="B1016" s="4" t="s">
        <v>5</v>
      </c>
      <c r="C1016" s="4" t="s">
        <v>11</v>
      </c>
      <c r="D1016" s="4" t="s">
        <v>15</v>
      </c>
      <c r="E1016" s="4" t="s">
        <v>15</v>
      </c>
      <c r="F1016" s="4" t="s">
        <v>15</v>
      </c>
      <c r="G1016" s="4" t="s">
        <v>15</v>
      </c>
    </row>
    <row r="1017" spans="1:10">
      <c r="A1017" t="n">
        <v>7573</v>
      </c>
      <c r="B1017" s="37" t="n">
        <v>46</v>
      </c>
      <c r="C1017" s="7" t="n">
        <v>65534</v>
      </c>
      <c r="D1017" s="7" t="n">
        <v>18.1499996185303</v>
      </c>
      <c r="E1017" s="7" t="n">
        <v>0</v>
      </c>
      <c r="F1017" s="7" t="n">
        <v>5.25</v>
      </c>
      <c r="G1017" s="7" t="n">
        <v>204.399993896484</v>
      </c>
    </row>
    <row r="1018" spans="1:10">
      <c r="A1018" t="s">
        <v>4</v>
      </c>
      <c r="B1018" s="4" t="s">
        <v>5</v>
      </c>
      <c r="C1018" s="4" t="s">
        <v>7</v>
      </c>
      <c r="D1018" s="4" t="s">
        <v>11</v>
      </c>
      <c r="E1018" s="4" t="s">
        <v>7</v>
      </c>
      <c r="F1018" s="4" t="s">
        <v>8</v>
      </c>
      <c r="G1018" s="4" t="s">
        <v>8</v>
      </c>
      <c r="H1018" s="4" t="s">
        <v>8</v>
      </c>
      <c r="I1018" s="4" t="s">
        <v>8</v>
      </c>
      <c r="J1018" s="4" t="s">
        <v>8</v>
      </c>
      <c r="K1018" s="4" t="s">
        <v>8</v>
      </c>
      <c r="L1018" s="4" t="s">
        <v>8</v>
      </c>
      <c r="M1018" s="4" t="s">
        <v>8</v>
      </c>
      <c r="N1018" s="4" t="s">
        <v>8</v>
      </c>
      <c r="O1018" s="4" t="s">
        <v>8</v>
      </c>
      <c r="P1018" s="4" t="s">
        <v>8</v>
      </c>
      <c r="Q1018" s="4" t="s">
        <v>8</v>
      </c>
      <c r="R1018" s="4" t="s">
        <v>8</v>
      </c>
      <c r="S1018" s="4" t="s">
        <v>8</v>
      </c>
      <c r="T1018" s="4" t="s">
        <v>8</v>
      </c>
      <c r="U1018" s="4" t="s">
        <v>8</v>
      </c>
    </row>
    <row r="1019" spans="1:10">
      <c r="A1019" t="n">
        <v>7592</v>
      </c>
      <c r="B1019" s="38" t="n">
        <v>36</v>
      </c>
      <c r="C1019" s="7" t="n">
        <v>8</v>
      </c>
      <c r="D1019" s="7" t="n">
        <v>65534</v>
      </c>
      <c r="E1019" s="7" t="n">
        <v>0</v>
      </c>
      <c r="F1019" s="7" t="s">
        <v>98</v>
      </c>
      <c r="G1019" s="7" t="s">
        <v>18</v>
      </c>
      <c r="H1019" s="7" t="s">
        <v>18</v>
      </c>
      <c r="I1019" s="7" t="s">
        <v>18</v>
      </c>
      <c r="J1019" s="7" t="s">
        <v>18</v>
      </c>
      <c r="K1019" s="7" t="s">
        <v>18</v>
      </c>
      <c r="L1019" s="7" t="s">
        <v>18</v>
      </c>
      <c r="M1019" s="7" t="s">
        <v>18</v>
      </c>
      <c r="N1019" s="7" t="s">
        <v>18</v>
      </c>
      <c r="O1019" s="7" t="s">
        <v>18</v>
      </c>
      <c r="P1019" s="7" t="s">
        <v>18</v>
      </c>
      <c r="Q1019" s="7" t="s">
        <v>18</v>
      </c>
      <c r="R1019" s="7" t="s">
        <v>18</v>
      </c>
      <c r="S1019" s="7" t="s">
        <v>18</v>
      </c>
      <c r="T1019" s="7" t="s">
        <v>18</v>
      </c>
      <c r="U1019" s="7" t="s">
        <v>18</v>
      </c>
    </row>
    <row r="1020" spans="1:10">
      <c r="A1020" t="s">
        <v>4</v>
      </c>
      <c r="B1020" s="4" t="s">
        <v>5</v>
      </c>
      <c r="C1020" s="4" t="s">
        <v>11</v>
      </c>
      <c r="D1020" s="4" t="s">
        <v>7</v>
      </c>
      <c r="E1020" s="4" t="s">
        <v>7</v>
      </c>
      <c r="F1020" s="4" t="s">
        <v>8</v>
      </c>
    </row>
    <row r="1021" spans="1:10">
      <c r="A1021" t="n">
        <v>7622</v>
      </c>
      <c r="B1021" s="39" t="n">
        <v>47</v>
      </c>
      <c r="C1021" s="7" t="n">
        <v>65534</v>
      </c>
      <c r="D1021" s="7" t="n">
        <v>0</v>
      </c>
      <c r="E1021" s="7" t="n">
        <v>0</v>
      </c>
      <c r="F1021" s="7" t="s">
        <v>99</v>
      </c>
    </row>
    <row r="1022" spans="1:10">
      <c r="A1022" t="s">
        <v>4</v>
      </c>
      <c r="B1022" s="4" t="s">
        <v>5</v>
      </c>
      <c r="C1022" s="4" t="s">
        <v>11</v>
      </c>
      <c r="D1022" s="4" t="s">
        <v>7</v>
      </c>
      <c r="E1022" s="4" t="s">
        <v>8</v>
      </c>
      <c r="F1022" s="4" t="s">
        <v>15</v>
      </c>
      <c r="G1022" s="4" t="s">
        <v>15</v>
      </c>
      <c r="H1022" s="4" t="s">
        <v>15</v>
      </c>
    </row>
    <row r="1023" spans="1:10">
      <c r="A1023" t="n">
        <v>7643</v>
      </c>
      <c r="B1023" s="40" t="n">
        <v>48</v>
      </c>
      <c r="C1023" s="7" t="n">
        <v>65534</v>
      </c>
      <c r="D1023" s="7" t="n">
        <v>0</v>
      </c>
      <c r="E1023" s="7" t="s">
        <v>98</v>
      </c>
      <c r="F1023" s="7" t="n">
        <v>0</v>
      </c>
      <c r="G1023" s="7" t="n">
        <v>1</v>
      </c>
      <c r="H1023" s="7" t="n">
        <v>0</v>
      </c>
    </row>
    <row r="1024" spans="1:10">
      <c r="A1024" t="s">
        <v>4</v>
      </c>
      <c r="B1024" s="4" t="s">
        <v>5</v>
      </c>
      <c r="C1024" s="4" t="s">
        <v>11</v>
      </c>
      <c r="D1024" s="4" t="s">
        <v>17</v>
      </c>
    </row>
    <row r="1025" spans="1:21">
      <c r="A1025" t="n">
        <v>7669</v>
      </c>
      <c r="B1025" s="41" t="n">
        <v>43</v>
      </c>
      <c r="C1025" s="7" t="n">
        <v>65534</v>
      </c>
      <c r="D1025" s="7" t="n">
        <v>64</v>
      </c>
    </row>
    <row r="1026" spans="1:21">
      <c r="A1026" t="s">
        <v>4</v>
      </c>
      <c r="B1026" s="4" t="s">
        <v>5</v>
      </c>
      <c r="C1026" s="4" t="s">
        <v>13</v>
      </c>
    </row>
    <row r="1027" spans="1:21">
      <c r="A1027" t="n">
        <v>7676</v>
      </c>
      <c r="B1027" s="19" t="n">
        <v>3</v>
      </c>
      <c r="C1027" s="11" t="n">
        <f t="normal" ca="1">A1029</f>
        <v>0</v>
      </c>
    </row>
    <row r="1028" spans="1:21">
      <c r="A1028" t="s">
        <v>4</v>
      </c>
      <c r="B1028" s="4" t="s">
        <v>5</v>
      </c>
    </row>
    <row r="1029" spans="1:21">
      <c r="A1029" t="n">
        <v>7681</v>
      </c>
      <c r="B1029" s="5" t="n">
        <v>1</v>
      </c>
    </row>
    <row r="1030" spans="1:21" s="3" customFormat="1" customHeight="0">
      <c r="A1030" s="3" t="s">
        <v>2</v>
      </c>
      <c r="B1030" s="3" t="s">
        <v>100</v>
      </c>
    </row>
    <row r="1031" spans="1:21">
      <c r="A1031" t="s">
        <v>4</v>
      </c>
      <c r="B1031" s="4" t="s">
        <v>5</v>
      </c>
      <c r="C1031" s="4" t="s">
        <v>7</v>
      </c>
      <c r="D1031" s="4" t="s">
        <v>11</v>
      </c>
      <c r="E1031" s="4" t="s">
        <v>7</v>
      </c>
      <c r="F1031" s="4" t="s">
        <v>7</v>
      </c>
      <c r="G1031" s="4" t="s">
        <v>7</v>
      </c>
      <c r="H1031" s="4" t="s">
        <v>11</v>
      </c>
      <c r="I1031" s="4" t="s">
        <v>13</v>
      </c>
      <c r="J1031" s="4" t="s">
        <v>13</v>
      </c>
    </row>
    <row r="1032" spans="1:21">
      <c r="A1032" t="n">
        <v>7684</v>
      </c>
      <c r="B1032" s="36" t="n">
        <v>6</v>
      </c>
      <c r="C1032" s="7" t="n">
        <v>33</v>
      </c>
      <c r="D1032" s="7" t="n">
        <v>65534</v>
      </c>
      <c r="E1032" s="7" t="n">
        <v>9</v>
      </c>
      <c r="F1032" s="7" t="n">
        <v>1</v>
      </c>
      <c r="G1032" s="7" t="n">
        <v>1</v>
      </c>
      <c r="H1032" s="7" t="n">
        <v>41</v>
      </c>
      <c r="I1032" s="11" t="n">
        <f t="normal" ca="1">A1034</f>
        <v>0</v>
      </c>
      <c r="J1032" s="11" t="n">
        <f t="normal" ca="1">A1044</f>
        <v>0</v>
      </c>
    </row>
    <row r="1033" spans="1:21">
      <c r="A1033" t="s">
        <v>4</v>
      </c>
      <c r="B1033" s="4" t="s">
        <v>5</v>
      </c>
      <c r="C1033" s="4" t="s">
        <v>11</v>
      </c>
      <c r="D1033" s="4" t="s">
        <v>15</v>
      </c>
      <c r="E1033" s="4" t="s">
        <v>15</v>
      </c>
      <c r="F1033" s="4" t="s">
        <v>15</v>
      </c>
      <c r="G1033" s="4" t="s">
        <v>15</v>
      </c>
    </row>
    <row r="1034" spans="1:21">
      <c r="A1034" t="n">
        <v>7701</v>
      </c>
      <c r="B1034" s="37" t="n">
        <v>46</v>
      </c>
      <c r="C1034" s="7" t="n">
        <v>65534</v>
      </c>
      <c r="D1034" s="7" t="n">
        <v>29.2299995422363</v>
      </c>
      <c r="E1034" s="7" t="n">
        <v>0</v>
      </c>
      <c r="F1034" s="7" t="n">
        <v>-16.2000007629395</v>
      </c>
      <c r="G1034" s="7" t="n">
        <v>270</v>
      </c>
    </row>
    <row r="1035" spans="1:21">
      <c r="A1035" t="s">
        <v>4</v>
      </c>
      <c r="B1035" s="4" t="s">
        <v>5</v>
      </c>
      <c r="C1035" s="4" t="s">
        <v>7</v>
      </c>
      <c r="D1035" s="4" t="s">
        <v>11</v>
      </c>
      <c r="E1035" s="4" t="s">
        <v>7</v>
      </c>
      <c r="F1035" s="4" t="s">
        <v>8</v>
      </c>
      <c r="G1035" s="4" t="s">
        <v>8</v>
      </c>
      <c r="H1035" s="4" t="s">
        <v>8</v>
      </c>
      <c r="I1035" s="4" t="s">
        <v>8</v>
      </c>
      <c r="J1035" s="4" t="s">
        <v>8</v>
      </c>
      <c r="K1035" s="4" t="s">
        <v>8</v>
      </c>
      <c r="L1035" s="4" t="s">
        <v>8</v>
      </c>
      <c r="M1035" s="4" t="s">
        <v>8</v>
      </c>
      <c r="N1035" s="4" t="s">
        <v>8</v>
      </c>
      <c r="O1035" s="4" t="s">
        <v>8</v>
      </c>
      <c r="P1035" s="4" t="s">
        <v>8</v>
      </c>
      <c r="Q1035" s="4" t="s">
        <v>8</v>
      </c>
      <c r="R1035" s="4" t="s">
        <v>8</v>
      </c>
      <c r="S1035" s="4" t="s">
        <v>8</v>
      </c>
      <c r="T1035" s="4" t="s">
        <v>8</v>
      </c>
      <c r="U1035" s="4" t="s">
        <v>8</v>
      </c>
    </row>
    <row r="1036" spans="1:21">
      <c r="A1036" t="n">
        <v>7720</v>
      </c>
      <c r="B1036" s="38" t="n">
        <v>36</v>
      </c>
      <c r="C1036" s="7" t="n">
        <v>8</v>
      </c>
      <c r="D1036" s="7" t="n">
        <v>65534</v>
      </c>
      <c r="E1036" s="7" t="n">
        <v>0</v>
      </c>
      <c r="F1036" s="7" t="s">
        <v>101</v>
      </c>
      <c r="G1036" s="7" t="s">
        <v>18</v>
      </c>
      <c r="H1036" s="7" t="s">
        <v>18</v>
      </c>
      <c r="I1036" s="7" t="s">
        <v>18</v>
      </c>
      <c r="J1036" s="7" t="s">
        <v>18</v>
      </c>
      <c r="K1036" s="7" t="s">
        <v>18</v>
      </c>
      <c r="L1036" s="7" t="s">
        <v>18</v>
      </c>
      <c r="M1036" s="7" t="s">
        <v>18</v>
      </c>
      <c r="N1036" s="7" t="s">
        <v>18</v>
      </c>
      <c r="O1036" s="7" t="s">
        <v>18</v>
      </c>
      <c r="P1036" s="7" t="s">
        <v>18</v>
      </c>
      <c r="Q1036" s="7" t="s">
        <v>18</v>
      </c>
      <c r="R1036" s="7" t="s">
        <v>18</v>
      </c>
      <c r="S1036" s="7" t="s">
        <v>18</v>
      </c>
      <c r="T1036" s="7" t="s">
        <v>18</v>
      </c>
      <c r="U1036" s="7" t="s">
        <v>18</v>
      </c>
    </row>
    <row r="1037" spans="1:21">
      <c r="A1037" t="s">
        <v>4</v>
      </c>
      <c r="B1037" s="4" t="s">
        <v>5</v>
      </c>
      <c r="C1037" s="4" t="s">
        <v>11</v>
      </c>
      <c r="D1037" s="4" t="s">
        <v>7</v>
      </c>
      <c r="E1037" s="4" t="s">
        <v>8</v>
      </c>
      <c r="F1037" s="4" t="s">
        <v>15</v>
      </c>
      <c r="G1037" s="4" t="s">
        <v>15</v>
      </c>
      <c r="H1037" s="4" t="s">
        <v>15</v>
      </c>
    </row>
    <row r="1038" spans="1:21">
      <c r="A1038" t="n">
        <v>7751</v>
      </c>
      <c r="B1038" s="40" t="n">
        <v>48</v>
      </c>
      <c r="C1038" s="7" t="n">
        <v>65534</v>
      </c>
      <c r="D1038" s="7" t="n">
        <v>0</v>
      </c>
      <c r="E1038" s="7" t="s">
        <v>101</v>
      </c>
      <c r="F1038" s="7" t="n">
        <v>0</v>
      </c>
      <c r="G1038" s="7" t="n">
        <v>1</v>
      </c>
      <c r="H1038" s="7" t="n">
        <v>0</v>
      </c>
    </row>
    <row r="1039" spans="1:21">
      <c r="A1039" t="s">
        <v>4</v>
      </c>
      <c r="B1039" s="4" t="s">
        <v>5</v>
      </c>
      <c r="C1039" s="4" t="s">
        <v>11</v>
      </c>
      <c r="D1039" s="4" t="s">
        <v>17</v>
      </c>
    </row>
    <row r="1040" spans="1:21">
      <c r="A1040" t="n">
        <v>7778</v>
      </c>
      <c r="B1040" s="41" t="n">
        <v>43</v>
      </c>
      <c r="C1040" s="7" t="n">
        <v>65534</v>
      </c>
      <c r="D1040" s="7" t="n">
        <v>64</v>
      </c>
    </row>
    <row r="1041" spans="1:21">
      <c r="A1041" t="s">
        <v>4</v>
      </c>
      <c r="B1041" s="4" t="s">
        <v>5</v>
      </c>
      <c r="C1041" s="4" t="s">
        <v>13</v>
      </c>
    </row>
    <row r="1042" spans="1:21">
      <c r="A1042" t="n">
        <v>7785</v>
      </c>
      <c r="B1042" s="19" t="n">
        <v>3</v>
      </c>
      <c r="C1042" s="11" t="n">
        <f t="normal" ca="1">A1044</f>
        <v>0</v>
      </c>
    </row>
    <row r="1043" spans="1:21">
      <c r="A1043" t="s">
        <v>4</v>
      </c>
      <c r="B1043" s="4" t="s">
        <v>5</v>
      </c>
    </row>
    <row r="1044" spans="1:21">
      <c r="A1044" t="n">
        <v>7790</v>
      </c>
      <c r="B1044" s="5" t="n">
        <v>1</v>
      </c>
    </row>
    <row r="1045" spans="1:21" s="3" customFormat="1" customHeight="0">
      <c r="A1045" s="3" t="s">
        <v>2</v>
      </c>
      <c r="B1045" s="3" t="s">
        <v>102</v>
      </c>
    </row>
    <row r="1046" spans="1:21">
      <c r="A1046" t="s">
        <v>4</v>
      </c>
      <c r="B1046" s="4" t="s">
        <v>5</v>
      </c>
      <c r="C1046" s="4" t="s">
        <v>7</v>
      </c>
      <c r="D1046" s="4" t="s">
        <v>11</v>
      </c>
      <c r="E1046" s="4" t="s">
        <v>7</v>
      </c>
      <c r="F1046" s="4" t="s">
        <v>7</v>
      </c>
      <c r="G1046" s="4" t="s">
        <v>7</v>
      </c>
      <c r="H1046" s="4" t="s">
        <v>11</v>
      </c>
      <c r="I1046" s="4" t="s">
        <v>13</v>
      </c>
      <c r="J1046" s="4" t="s">
        <v>13</v>
      </c>
    </row>
    <row r="1047" spans="1:21">
      <c r="A1047" t="n">
        <v>7792</v>
      </c>
      <c r="B1047" s="36" t="n">
        <v>6</v>
      </c>
      <c r="C1047" s="7" t="n">
        <v>33</v>
      </c>
      <c r="D1047" s="7" t="n">
        <v>65534</v>
      </c>
      <c r="E1047" s="7" t="n">
        <v>9</v>
      </c>
      <c r="F1047" s="7" t="n">
        <v>1</v>
      </c>
      <c r="G1047" s="7" t="n">
        <v>1</v>
      </c>
      <c r="H1047" s="7" t="n">
        <v>41</v>
      </c>
      <c r="I1047" s="11" t="n">
        <f t="normal" ca="1">A1049</f>
        <v>0</v>
      </c>
      <c r="J1047" s="11" t="n">
        <f t="normal" ca="1">A1053</f>
        <v>0</v>
      </c>
    </row>
    <row r="1048" spans="1:21">
      <c r="A1048" t="s">
        <v>4</v>
      </c>
      <c r="B1048" s="4" t="s">
        <v>5</v>
      </c>
      <c r="C1048" s="4" t="s">
        <v>11</v>
      </c>
      <c r="D1048" s="4" t="s">
        <v>15</v>
      </c>
      <c r="E1048" s="4" t="s">
        <v>15</v>
      </c>
      <c r="F1048" s="4" t="s">
        <v>15</v>
      </c>
      <c r="G1048" s="4" t="s">
        <v>15</v>
      </c>
    </row>
    <row r="1049" spans="1:21">
      <c r="A1049" t="n">
        <v>7809</v>
      </c>
      <c r="B1049" s="37" t="n">
        <v>46</v>
      </c>
      <c r="C1049" s="7" t="n">
        <v>65534</v>
      </c>
      <c r="D1049" s="7" t="n">
        <v>16.2999992370605</v>
      </c>
      <c r="E1049" s="7" t="n">
        <v>0</v>
      </c>
      <c r="F1049" s="7" t="n">
        <v>2.51999998092651</v>
      </c>
      <c r="G1049" s="7" t="n">
        <v>357.299987792969</v>
      </c>
    </row>
    <row r="1050" spans="1:21">
      <c r="A1050" t="s">
        <v>4</v>
      </c>
      <c r="B1050" s="4" t="s">
        <v>5</v>
      </c>
      <c r="C1050" s="4" t="s">
        <v>13</v>
      </c>
    </row>
    <row r="1051" spans="1:21">
      <c r="A1051" t="n">
        <v>7828</v>
      </c>
      <c r="B1051" s="19" t="n">
        <v>3</v>
      </c>
      <c r="C1051" s="11" t="n">
        <f t="normal" ca="1">A1053</f>
        <v>0</v>
      </c>
    </row>
    <row r="1052" spans="1:21">
      <c r="A1052" t="s">
        <v>4</v>
      </c>
      <c r="B1052" s="4" t="s">
        <v>5</v>
      </c>
    </row>
    <row r="1053" spans="1:21">
      <c r="A1053" t="n">
        <v>7833</v>
      </c>
      <c r="B1053" s="5" t="n">
        <v>1</v>
      </c>
    </row>
    <row r="1054" spans="1:21" s="3" customFormat="1" customHeight="0">
      <c r="A1054" s="3" t="s">
        <v>2</v>
      </c>
      <c r="B1054" s="3" t="s">
        <v>103</v>
      </c>
    </row>
    <row r="1055" spans="1:21">
      <c r="A1055" t="s">
        <v>4</v>
      </c>
      <c r="B1055" s="4" t="s">
        <v>5</v>
      </c>
      <c r="C1055" s="4" t="s">
        <v>7</v>
      </c>
      <c r="D1055" s="4" t="s">
        <v>11</v>
      </c>
      <c r="E1055" s="4" t="s">
        <v>7</v>
      </c>
      <c r="F1055" s="4" t="s">
        <v>7</v>
      </c>
      <c r="G1055" s="4" t="s">
        <v>7</v>
      </c>
      <c r="H1055" s="4" t="s">
        <v>11</v>
      </c>
      <c r="I1055" s="4" t="s">
        <v>13</v>
      </c>
      <c r="J1055" s="4" t="s">
        <v>13</v>
      </c>
    </row>
    <row r="1056" spans="1:21">
      <c r="A1056" t="n">
        <v>7836</v>
      </c>
      <c r="B1056" s="36" t="n">
        <v>6</v>
      </c>
      <c r="C1056" s="7" t="n">
        <v>33</v>
      </c>
      <c r="D1056" s="7" t="n">
        <v>65534</v>
      </c>
      <c r="E1056" s="7" t="n">
        <v>9</v>
      </c>
      <c r="F1056" s="7" t="n">
        <v>1</v>
      </c>
      <c r="G1056" s="7" t="n">
        <v>1</v>
      </c>
      <c r="H1056" s="7" t="n">
        <v>41</v>
      </c>
      <c r="I1056" s="11" t="n">
        <f t="normal" ca="1">A1058</f>
        <v>0</v>
      </c>
      <c r="J1056" s="11" t="n">
        <f t="normal" ca="1">A1068</f>
        <v>0</v>
      </c>
    </row>
    <row r="1057" spans="1:10">
      <c r="A1057" t="s">
        <v>4</v>
      </c>
      <c r="B1057" s="4" t="s">
        <v>5</v>
      </c>
      <c r="C1057" s="4" t="s">
        <v>11</v>
      </c>
      <c r="D1057" s="4" t="s">
        <v>15</v>
      </c>
      <c r="E1057" s="4" t="s">
        <v>15</v>
      </c>
      <c r="F1057" s="4" t="s">
        <v>15</v>
      </c>
      <c r="G1057" s="4" t="s">
        <v>15</v>
      </c>
    </row>
    <row r="1058" spans="1:10">
      <c r="A1058" t="n">
        <v>7853</v>
      </c>
      <c r="B1058" s="37" t="n">
        <v>46</v>
      </c>
      <c r="C1058" s="7" t="n">
        <v>65534</v>
      </c>
      <c r="D1058" s="7" t="n">
        <v>13.7299995422363</v>
      </c>
      <c r="E1058" s="7" t="n">
        <v>0.25</v>
      </c>
      <c r="F1058" s="7" t="n">
        <v>5.65999984741211</v>
      </c>
      <c r="G1058" s="7" t="n">
        <v>145</v>
      </c>
    </row>
    <row r="1059" spans="1:10">
      <c r="A1059" t="s">
        <v>4</v>
      </c>
      <c r="B1059" s="4" t="s">
        <v>5</v>
      </c>
      <c r="C1059" s="4" t="s">
        <v>7</v>
      </c>
      <c r="D1059" s="4" t="s">
        <v>11</v>
      </c>
      <c r="E1059" s="4" t="s">
        <v>7</v>
      </c>
      <c r="F1059" s="4" t="s">
        <v>8</v>
      </c>
      <c r="G1059" s="4" t="s">
        <v>8</v>
      </c>
      <c r="H1059" s="4" t="s">
        <v>8</v>
      </c>
      <c r="I1059" s="4" t="s">
        <v>8</v>
      </c>
      <c r="J1059" s="4" t="s">
        <v>8</v>
      </c>
      <c r="K1059" s="4" t="s">
        <v>8</v>
      </c>
      <c r="L1059" s="4" t="s">
        <v>8</v>
      </c>
      <c r="M1059" s="4" t="s">
        <v>8</v>
      </c>
      <c r="N1059" s="4" t="s">
        <v>8</v>
      </c>
      <c r="O1059" s="4" t="s">
        <v>8</v>
      </c>
      <c r="P1059" s="4" t="s">
        <v>8</v>
      </c>
      <c r="Q1059" s="4" t="s">
        <v>8</v>
      </c>
      <c r="R1059" s="4" t="s">
        <v>8</v>
      </c>
      <c r="S1059" s="4" t="s">
        <v>8</v>
      </c>
      <c r="T1059" s="4" t="s">
        <v>8</v>
      </c>
      <c r="U1059" s="4" t="s">
        <v>8</v>
      </c>
    </row>
    <row r="1060" spans="1:10">
      <c r="A1060" t="n">
        <v>7872</v>
      </c>
      <c r="B1060" s="38" t="n">
        <v>36</v>
      </c>
      <c r="C1060" s="7" t="n">
        <v>8</v>
      </c>
      <c r="D1060" s="7" t="n">
        <v>65534</v>
      </c>
      <c r="E1060" s="7" t="n">
        <v>0</v>
      </c>
      <c r="F1060" s="7" t="s">
        <v>104</v>
      </c>
      <c r="G1060" s="7" t="s">
        <v>18</v>
      </c>
      <c r="H1060" s="7" t="s">
        <v>18</v>
      </c>
      <c r="I1060" s="7" t="s">
        <v>18</v>
      </c>
      <c r="J1060" s="7" t="s">
        <v>18</v>
      </c>
      <c r="K1060" s="7" t="s">
        <v>18</v>
      </c>
      <c r="L1060" s="7" t="s">
        <v>18</v>
      </c>
      <c r="M1060" s="7" t="s">
        <v>18</v>
      </c>
      <c r="N1060" s="7" t="s">
        <v>18</v>
      </c>
      <c r="O1060" s="7" t="s">
        <v>18</v>
      </c>
      <c r="P1060" s="7" t="s">
        <v>18</v>
      </c>
      <c r="Q1060" s="7" t="s">
        <v>18</v>
      </c>
      <c r="R1060" s="7" t="s">
        <v>18</v>
      </c>
      <c r="S1060" s="7" t="s">
        <v>18</v>
      </c>
      <c r="T1060" s="7" t="s">
        <v>18</v>
      </c>
      <c r="U1060" s="7" t="s">
        <v>18</v>
      </c>
    </row>
    <row r="1061" spans="1:10">
      <c r="A1061" t="s">
        <v>4</v>
      </c>
      <c r="B1061" s="4" t="s">
        <v>5</v>
      </c>
      <c r="C1061" s="4" t="s">
        <v>11</v>
      </c>
      <c r="D1061" s="4" t="s">
        <v>7</v>
      </c>
      <c r="E1061" s="4" t="s">
        <v>8</v>
      </c>
      <c r="F1061" s="4" t="s">
        <v>15</v>
      </c>
      <c r="G1061" s="4" t="s">
        <v>15</v>
      </c>
      <c r="H1061" s="4" t="s">
        <v>15</v>
      </c>
    </row>
    <row r="1062" spans="1:10">
      <c r="A1062" t="n">
        <v>7902</v>
      </c>
      <c r="B1062" s="40" t="n">
        <v>48</v>
      </c>
      <c r="C1062" s="7" t="n">
        <v>65534</v>
      </c>
      <c r="D1062" s="7" t="n">
        <v>0</v>
      </c>
      <c r="E1062" s="7" t="s">
        <v>104</v>
      </c>
      <c r="F1062" s="7" t="n">
        <v>0</v>
      </c>
      <c r="G1062" s="7" t="n">
        <v>1</v>
      </c>
      <c r="H1062" s="7" t="n">
        <v>0</v>
      </c>
    </row>
    <row r="1063" spans="1:10">
      <c r="A1063" t="s">
        <v>4</v>
      </c>
      <c r="B1063" s="4" t="s">
        <v>5</v>
      </c>
      <c r="C1063" s="4" t="s">
        <v>11</v>
      </c>
      <c r="D1063" s="4" t="s">
        <v>17</v>
      </c>
    </row>
    <row r="1064" spans="1:10">
      <c r="A1064" t="n">
        <v>7928</v>
      </c>
      <c r="B1064" s="41" t="n">
        <v>43</v>
      </c>
      <c r="C1064" s="7" t="n">
        <v>65534</v>
      </c>
      <c r="D1064" s="7" t="n">
        <v>64</v>
      </c>
    </row>
    <row r="1065" spans="1:10">
      <c r="A1065" t="s">
        <v>4</v>
      </c>
      <c r="B1065" s="4" t="s">
        <v>5</v>
      </c>
      <c r="C1065" s="4" t="s">
        <v>13</v>
      </c>
    </row>
    <row r="1066" spans="1:10">
      <c r="A1066" t="n">
        <v>7935</v>
      </c>
      <c r="B1066" s="19" t="n">
        <v>3</v>
      </c>
      <c r="C1066" s="11" t="n">
        <f t="normal" ca="1">A1068</f>
        <v>0</v>
      </c>
    </row>
    <row r="1067" spans="1:10">
      <c r="A1067" t="s">
        <v>4</v>
      </c>
      <c r="B1067" s="4" t="s">
        <v>5</v>
      </c>
    </row>
    <row r="1068" spans="1:10">
      <c r="A1068" t="n">
        <v>7940</v>
      </c>
      <c r="B1068" s="5" t="n">
        <v>1</v>
      </c>
    </row>
    <row r="1069" spans="1:10" s="3" customFormat="1" customHeight="0">
      <c r="A1069" s="3" t="s">
        <v>2</v>
      </c>
      <c r="B1069" s="3" t="s">
        <v>105</v>
      </c>
    </row>
    <row r="1070" spans="1:10">
      <c r="A1070" t="s">
        <v>4</v>
      </c>
      <c r="B1070" s="4" t="s">
        <v>5</v>
      </c>
      <c r="C1070" s="4" t="s">
        <v>7</v>
      </c>
      <c r="D1070" s="4" t="s">
        <v>11</v>
      </c>
      <c r="E1070" s="4" t="s">
        <v>7</v>
      </c>
      <c r="F1070" s="4" t="s">
        <v>7</v>
      </c>
      <c r="G1070" s="4" t="s">
        <v>7</v>
      </c>
      <c r="H1070" s="4" t="s">
        <v>11</v>
      </c>
      <c r="I1070" s="4" t="s">
        <v>13</v>
      </c>
      <c r="J1070" s="4" t="s">
        <v>13</v>
      </c>
    </row>
    <row r="1071" spans="1:10">
      <c r="A1071" t="n">
        <v>7944</v>
      </c>
      <c r="B1071" s="36" t="n">
        <v>6</v>
      </c>
      <c r="C1071" s="7" t="n">
        <v>33</v>
      </c>
      <c r="D1071" s="7" t="n">
        <v>65534</v>
      </c>
      <c r="E1071" s="7" t="n">
        <v>9</v>
      </c>
      <c r="F1071" s="7" t="n">
        <v>1</v>
      </c>
      <c r="G1071" s="7" t="n">
        <v>1</v>
      </c>
      <c r="H1071" s="7" t="n">
        <v>41</v>
      </c>
      <c r="I1071" s="11" t="n">
        <f t="normal" ca="1">A1073</f>
        <v>0</v>
      </c>
      <c r="J1071" s="11" t="n">
        <f t="normal" ca="1">A1085</f>
        <v>0</v>
      </c>
    </row>
    <row r="1072" spans="1:10">
      <c r="A1072" t="s">
        <v>4</v>
      </c>
      <c r="B1072" s="4" t="s">
        <v>5</v>
      </c>
      <c r="C1072" s="4" t="s">
        <v>11</v>
      </c>
      <c r="D1072" s="4" t="s">
        <v>15</v>
      </c>
      <c r="E1072" s="4" t="s">
        <v>15</v>
      </c>
      <c r="F1072" s="4" t="s">
        <v>15</v>
      </c>
      <c r="G1072" s="4" t="s">
        <v>15</v>
      </c>
    </row>
    <row r="1073" spans="1:21">
      <c r="A1073" t="n">
        <v>7961</v>
      </c>
      <c r="B1073" s="37" t="n">
        <v>46</v>
      </c>
      <c r="C1073" s="7" t="n">
        <v>65534</v>
      </c>
      <c r="D1073" s="7" t="n">
        <v>16.75</v>
      </c>
      <c r="E1073" s="7" t="n">
        <v>0</v>
      </c>
      <c r="F1073" s="7" t="n">
        <v>5.44999980926514</v>
      </c>
      <c r="G1073" s="7" t="n">
        <v>187.300003051758</v>
      </c>
    </row>
    <row r="1074" spans="1:21">
      <c r="A1074" t="s">
        <v>4</v>
      </c>
      <c r="B1074" s="4" t="s">
        <v>5</v>
      </c>
      <c r="C1074" s="4" t="s">
        <v>7</v>
      </c>
      <c r="D1074" s="4" t="s">
        <v>11</v>
      </c>
      <c r="E1074" s="4" t="s">
        <v>7</v>
      </c>
      <c r="F1074" s="4" t="s">
        <v>8</v>
      </c>
      <c r="G1074" s="4" t="s">
        <v>8</v>
      </c>
      <c r="H1074" s="4" t="s">
        <v>8</v>
      </c>
      <c r="I1074" s="4" t="s">
        <v>8</v>
      </c>
      <c r="J1074" s="4" t="s">
        <v>8</v>
      </c>
      <c r="K1074" s="4" t="s">
        <v>8</v>
      </c>
      <c r="L1074" s="4" t="s">
        <v>8</v>
      </c>
      <c r="M1074" s="4" t="s">
        <v>8</v>
      </c>
      <c r="N1074" s="4" t="s">
        <v>8</v>
      </c>
      <c r="O1074" s="4" t="s">
        <v>8</v>
      </c>
      <c r="P1074" s="4" t="s">
        <v>8</v>
      </c>
      <c r="Q1074" s="4" t="s">
        <v>8</v>
      </c>
      <c r="R1074" s="4" t="s">
        <v>8</v>
      </c>
      <c r="S1074" s="4" t="s">
        <v>8</v>
      </c>
      <c r="T1074" s="4" t="s">
        <v>8</v>
      </c>
      <c r="U1074" s="4" t="s">
        <v>8</v>
      </c>
    </row>
    <row r="1075" spans="1:21">
      <c r="A1075" t="n">
        <v>7980</v>
      </c>
      <c r="B1075" s="38" t="n">
        <v>36</v>
      </c>
      <c r="C1075" s="7" t="n">
        <v>8</v>
      </c>
      <c r="D1075" s="7" t="n">
        <v>65534</v>
      </c>
      <c r="E1075" s="7" t="n">
        <v>0</v>
      </c>
      <c r="F1075" s="7" t="s">
        <v>106</v>
      </c>
      <c r="G1075" s="7" t="s">
        <v>18</v>
      </c>
      <c r="H1075" s="7" t="s">
        <v>18</v>
      </c>
      <c r="I1075" s="7" t="s">
        <v>18</v>
      </c>
      <c r="J1075" s="7" t="s">
        <v>18</v>
      </c>
      <c r="K1075" s="7" t="s">
        <v>18</v>
      </c>
      <c r="L1075" s="7" t="s">
        <v>18</v>
      </c>
      <c r="M1075" s="7" t="s">
        <v>18</v>
      </c>
      <c r="N1075" s="7" t="s">
        <v>18</v>
      </c>
      <c r="O1075" s="7" t="s">
        <v>18</v>
      </c>
      <c r="P1075" s="7" t="s">
        <v>18</v>
      </c>
      <c r="Q1075" s="7" t="s">
        <v>18</v>
      </c>
      <c r="R1075" s="7" t="s">
        <v>18</v>
      </c>
      <c r="S1075" s="7" t="s">
        <v>18</v>
      </c>
      <c r="T1075" s="7" t="s">
        <v>18</v>
      </c>
      <c r="U1075" s="7" t="s">
        <v>18</v>
      </c>
    </row>
    <row r="1076" spans="1:21">
      <c r="A1076" t="s">
        <v>4</v>
      </c>
      <c r="B1076" s="4" t="s">
        <v>5</v>
      </c>
      <c r="C1076" s="4" t="s">
        <v>11</v>
      </c>
      <c r="D1076" s="4" t="s">
        <v>7</v>
      </c>
      <c r="E1076" s="4" t="s">
        <v>7</v>
      </c>
      <c r="F1076" s="4" t="s">
        <v>8</v>
      </c>
    </row>
    <row r="1077" spans="1:21">
      <c r="A1077" t="n">
        <v>8010</v>
      </c>
      <c r="B1077" s="39" t="n">
        <v>47</v>
      </c>
      <c r="C1077" s="7" t="n">
        <v>65534</v>
      </c>
      <c r="D1077" s="7" t="n">
        <v>0</v>
      </c>
      <c r="E1077" s="7" t="n">
        <v>0</v>
      </c>
      <c r="F1077" s="7" t="s">
        <v>107</v>
      </c>
    </row>
    <row r="1078" spans="1:21">
      <c r="A1078" t="s">
        <v>4</v>
      </c>
      <c r="B1078" s="4" t="s">
        <v>5</v>
      </c>
      <c r="C1078" s="4" t="s">
        <v>11</v>
      </c>
      <c r="D1078" s="4" t="s">
        <v>7</v>
      </c>
      <c r="E1078" s="4" t="s">
        <v>8</v>
      </c>
      <c r="F1078" s="4" t="s">
        <v>15</v>
      </c>
      <c r="G1078" s="4" t="s">
        <v>15</v>
      </c>
      <c r="H1078" s="4" t="s">
        <v>15</v>
      </c>
    </row>
    <row r="1079" spans="1:21">
      <c r="A1079" t="n">
        <v>8031</v>
      </c>
      <c r="B1079" s="40" t="n">
        <v>48</v>
      </c>
      <c r="C1079" s="7" t="n">
        <v>65534</v>
      </c>
      <c r="D1079" s="7" t="n">
        <v>0</v>
      </c>
      <c r="E1079" s="7" t="s">
        <v>106</v>
      </c>
      <c r="F1079" s="7" t="n">
        <v>0</v>
      </c>
      <c r="G1079" s="7" t="n">
        <v>1</v>
      </c>
      <c r="H1079" s="7" t="n">
        <v>0</v>
      </c>
    </row>
    <row r="1080" spans="1:21">
      <c r="A1080" t="s">
        <v>4</v>
      </c>
      <c r="B1080" s="4" t="s">
        <v>5</v>
      </c>
      <c r="C1080" s="4" t="s">
        <v>11</v>
      </c>
      <c r="D1080" s="4" t="s">
        <v>17</v>
      </c>
    </row>
    <row r="1081" spans="1:21">
      <c r="A1081" t="n">
        <v>8057</v>
      </c>
      <c r="B1081" s="41" t="n">
        <v>43</v>
      </c>
      <c r="C1081" s="7" t="n">
        <v>65534</v>
      </c>
      <c r="D1081" s="7" t="n">
        <v>64</v>
      </c>
    </row>
    <row r="1082" spans="1:21">
      <c r="A1082" t="s">
        <v>4</v>
      </c>
      <c r="B1082" s="4" t="s">
        <v>5</v>
      </c>
      <c r="C1082" s="4" t="s">
        <v>13</v>
      </c>
    </row>
    <row r="1083" spans="1:21">
      <c r="A1083" t="n">
        <v>8064</v>
      </c>
      <c r="B1083" s="19" t="n">
        <v>3</v>
      </c>
      <c r="C1083" s="11" t="n">
        <f t="normal" ca="1">A1085</f>
        <v>0</v>
      </c>
    </row>
    <row r="1084" spans="1:21">
      <c r="A1084" t="s">
        <v>4</v>
      </c>
      <c r="B1084" s="4" t="s">
        <v>5</v>
      </c>
    </row>
    <row r="1085" spans="1:21">
      <c r="A1085" t="n">
        <v>8069</v>
      </c>
      <c r="B1085" s="5" t="n">
        <v>1</v>
      </c>
    </row>
    <row r="1086" spans="1:21" s="3" customFormat="1" customHeight="0">
      <c r="A1086" s="3" t="s">
        <v>2</v>
      </c>
      <c r="B1086" s="3" t="s">
        <v>108</v>
      </c>
    </row>
    <row r="1087" spans="1:21">
      <c r="A1087" t="s">
        <v>4</v>
      </c>
      <c r="B1087" s="4" t="s">
        <v>5</v>
      </c>
      <c r="C1087" s="4" t="s">
        <v>7</v>
      </c>
      <c r="D1087" s="4" t="s">
        <v>11</v>
      </c>
      <c r="E1087" s="4" t="s">
        <v>7</v>
      </c>
      <c r="F1087" s="4" t="s">
        <v>7</v>
      </c>
      <c r="G1087" s="4" t="s">
        <v>7</v>
      </c>
      <c r="H1087" s="4" t="s">
        <v>11</v>
      </c>
      <c r="I1087" s="4" t="s">
        <v>13</v>
      </c>
      <c r="J1087" s="4" t="s">
        <v>13</v>
      </c>
    </row>
    <row r="1088" spans="1:21">
      <c r="A1088" t="n">
        <v>8072</v>
      </c>
      <c r="B1088" s="36" t="n">
        <v>6</v>
      </c>
      <c r="C1088" s="7" t="n">
        <v>33</v>
      </c>
      <c r="D1088" s="7" t="n">
        <v>65534</v>
      </c>
      <c r="E1088" s="7" t="n">
        <v>9</v>
      </c>
      <c r="F1088" s="7" t="n">
        <v>1</v>
      </c>
      <c r="G1088" s="7" t="n">
        <v>1</v>
      </c>
      <c r="H1088" s="7" t="n">
        <v>44</v>
      </c>
      <c r="I1088" s="11" t="n">
        <f t="normal" ca="1">A1090</f>
        <v>0</v>
      </c>
      <c r="J1088" s="11" t="n">
        <f t="normal" ca="1">A1118</f>
        <v>0</v>
      </c>
    </row>
    <row r="1089" spans="1:21">
      <c r="A1089" t="s">
        <v>4</v>
      </c>
      <c r="B1089" s="4" t="s">
        <v>5</v>
      </c>
      <c r="C1089" s="4" t="s">
        <v>11</v>
      </c>
      <c r="D1089" s="4" t="s">
        <v>15</v>
      </c>
      <c r="E1089" s="4" t="s">
        <v>15</v>
      </c>
      <c r="F1089" s="4" t="s">
        <v>15</v>
      </c>
      <c r="G1089" s="4" t="s">
        <v>15</v>
      </c>
    </row>
    <row r="1090" spans="1:21">
      <c r="A1090" t="n">
        <v>8089</v>
      </c>
      <c r="B1090" s="37" t="n">
        <v>46</v>
      </c>
      <c r="C1090" s="7" t="n">
        <v>65534</v>
      </c>
      <c r="D1090" s="7" t="n">
        <v>27.4899997711182</v>
      </c>
      <c r="E1090" s="7" t="n">
        <v>0</v>
      </c>
      <c r="F1090" s="7" t="n">
        <v>-22</v>
      </c>
      <c r="G1090" s="7" t="n">
        <v>354.799987792969</v>
      </c>
    </row>
    <row r="1091" spans="1:21">
      <c r="A1091" t="s">
        <v>4</v>
      </c>
      <c r="B1091" s="4" t="s">
        <v>5</v>
      </c>
      <c r="C1091" s="4" t="s">
        <v>7</v>
      </c>
      <c r="D1091" s="4" t="s">
        <v>8</v>
      </c>
      <c r="E1091" s="4" t="s">
        <v>11</v>
      </c>
    </row>
    <row r="1092" spans="1:21">
      <c r="A1092" t="n">
        <v>8108</v>
      </c>
      <c r="B1092" s="17" t="n">
        <v>94</v>
      </c>
      <c r="C1092" s="7" t="n">
        <v>0</v>
      </c>
      <c r="D1092" s="7" t="s">
        <v>20</v>
      </c>
      <c r="E1092" s="7" t="n">
        <v>1</v>
      </c>
    </row>
    <row r="1093" spans="1:21">
      <c r="A1093" t="s">
        <v>4</v>
      </c>
      <c r="B1093" s="4" t="s">
        <v>5</v>
      </c>
      <c r="C1093" s="4" t="s">
        <v>7</v>
      </c>
      <c r="D1093" s="4" t="s">
        <v>8</v>
      </c>
      <c r="E1093" s="4" t="s">
        <v>11</v>
      </c>
    </row>
    <row r="1094" spans="1:21">
      <c r="A1094" t="n">
        <v>8119</v>
      </c>
      <c r="B1094" s="17" t="n">
        <v>94</v>
      </c>
      <c r="C1094" s="7" t="n">
        <v>0</v>
      </c>
      <c r="D1094" s="7" t="s">
        <v>20</v>
      </c>
      <c r="E1094" s="7" t="n">
        <v>2</v>
      </c>
    </row>
    <row r="1095" spans="1:21">
      <c r="A1095" t="s">
        <v>4</v>
      </c>
      <c r="B1095" s="4" t="s">
        <v>5</v>
      </c>
      <c r="C1095" s="4" t="s">
        <v>7</v>
      </c>
      <c r="D1095" s="4" t="s">
        <v>8</v>
      </c>
      <c r="E1095" s="4" t="s">
        <v>11</v>
      </c>
    </row>
    <row r="1096" spans="1:21">
      <c r="A1096" t="n">
        <v>8130</v>
      </c>
      <c r="B1096" s="17" t="n">
        <v>94</v>
      </c>
      <c r="C1096" s="7" t="n">
        <v>1</v>
      </c>
      <c r="D1096" s="7" t="s">
        <v>20</v>
      </c>
      <c r="E1096" s="7" t="n">
        <v>4</v>
      </c>
    </row>
    <row r="1097" spans="1:21">
      <c r="A1097" t="s">
        <v>4</v>
      </c>
      <c r="B1097" s="4" t="s">
        <v>5</v>
      </c>
      <c r="C1097" s="4" t="s">
        <v>7</v>
      </c>
      <c r="D1097" s="4" t="s">
        <v>8</v>
      </c>
    </row>
    <row r="1098" spans="1:21">
      <c r="A1098" t="n">
        <v>8141</v>
      </c>
      <c r="B1098" s="17" t="n">
        <v>94</v>
      </c>
      <c r="C1098" s="7" t="n">
        <v>5</v>
      </c>
      <c r="D1098" s="7" t="s">
        <v>20</v>
      </c>
    </row>
    <row r="1099" spans="1:21">
      <c r="A1099" t="s">
        <v>4</v>
      </c>
      <c r="B1099" s="4" t="s">
        <v>5</v>
      </c>
      <c r="C1099" s="4" t="s">
        <v>7</v>
      </c>
      <c r="D1099" s="4" t="s">
        <v>8</v>
      </c>
      <c r="E1099" s="4" t="s">
        <v>11</v>
      </c>
    </row>
    <row r="1100" spans="1:21">
      <c r="A1100" t="n">
        <v>8150</v>
      </c>
      <c r="B1100" s="17" t="n">
        <v>94</v>
      </c>
      <c r="C1100" s="7" t="n">
        <v>0</v>
      </c>
      <c r="D1100" s="7" t="s">
        <v>21</v>
      </c>
      <c r="E1100" s="7" t="n">
        <v>1</v>
      </c>
    </row>
    <row r="1101" spans="1:21">
      <c r="A1101" t="s">
        <v>4</v>
      </c>
      <c r="B1101" s="4" t="s">
        <v>5</v>
      </c>
      <c r="C1101" s="4" t="s">
        <v>7</v>
      </c>
      <c r="D1101" s="4" t="s">
        <v>8</v>
      </c>
      <c r="E1101" s="4" t="s">
        <v>11</v>
      </c>
    </row>
    <row r="1102" spans="1:21">
      <c r="A1102" t="n">
        <v>8161</v>
      </c>
      <c r="B1102" s="17" t="n">
        <v>94</v>
      </c>
      <c r="C1102" s="7" t="n">
        <v>0</v>
      </c>
      <c r="D1102" s="7" t="s">
        <v>21</v>
      </c>
      <c r="E1102" s="7" t="n">
        <v>2</v>
      </c>
    </row>
    <row r="1103" spans="1:21">
      <c r="A1103" t="s">
        <v>4</v>
      </c>
      <c r="B1103" s="4" t="s">
        <v>5</v>
      </c>
      <c r="C1103" s="4" t="s">
        <v>7</v>
      </c>
      <c r="D1103" s="4" t="s">
        <v>8</v>
      </c>
      <c r="E1103" s="4" t="s">
        <v>11</v>
      </c>
    </row>
    <row r="1104" spans="1:21">
      <c r="A1104" t="n">
        <v>8172</v>
      </c>
      <c r="B1104" s="17" t="n">
        <v>94</v>
      </c>
      <c r="C1104" s="7" t="n">
        <v>1</v>
      </c>
      <c r="D1104" s="7" t="s">
        <v>21</v>
      </c>
      <c r="E1104" s="7" t="n">
        <v>4</v>
      </c>
    </row>
    <row r="1105" spans="1:7">
      <c r="A1105" t="s">
        <v>4</v>
      </c>
      <c r="B1105" s="4" t="s">
        <v>5</v>
      </c>
      <c r="C1105" s="4" t="s">
        <v>7</v>
      </c>
      <c r="D1105" s="4" t="s">
        <v>8</v>
      </c>
    </row>
    <row r="1106" spans="1:7">
      <c r="A1106" t="n">
        <v>8183</v>
      </c>
      <c r="B1106" s="17" t="n">
        <v>94</v>
      </c>
      <c r="C1106" s="7" t="n">
        <v>5</v>
      </c>
      <c r="D1106" s="7" t="s">
        <v>21</v>
      </c>
    </row>
    <row r="1107" spans="1:7">
      <c r="A1107" t="s">
        <v>4</v>
      </c>
      <c r="B1107" s="4" t="s">
        <v>5</v>
      </c>
      <c r="C1107" s="4" t="s">
        <v>7</v>
      </c>
      <c r="D1107" s="4" t="s">
        <v>8</v>
      </c>
      <c r="E1107" s="4" t="s">
        <v>11</v>
      </c>
    </row>
    <row r="1108" spans="1:7">
      <c r="A1108" t="n">
        <v>8192</v>
      </c>
      <c r="B1108" s="17" t="n">
        <v>94</v>
      </c>
      <c r="C1108" s="7" t="n">
        <v>0</v>
      </c>
      <c r="D1108" s="7" t="s">
        <v>22</v>
      </c>
      <c r="E1108" s="7" t="n">
        <v>1</v>
      </c>
    </row>
    <row r="1109" spans="1:7">
      <c r="A1109" t="s">
        <v>4</v>
      </c>
      <c r="B1109" s="4" t="s">
        <v>5</v>
      </c>
      <c r="C1109" s="4" t="s">
        <v>7</v>
      </c>
      <c r="D1109" s="4" t="s">
        <v>8</v>
      </c>
      <c r="E1109" s="4" t="s">
        <v>11</v>
      </c>
    </row>
    <row r="1110" spans="1:7">
      <c r="A1110" t="n">
        <v>8205</v>
      </c>
      <c r="B1110" s="17" t="n">
        <v>94</v>
      </c>
      <c r="C1110" s="7" t="n">
        <v>0</v>
      </c>
      <c r="D1110" s="7" t="s">
        <v>22</v>
      </c>
      <c r="E1110" s="7" t="n">
        <v>2</v>
      </c>
    </row>
    <row r="1111" spans="1:7">
      <c r="A1111" t="s">
        <v>4</v>
      </c>
      <c r="B1111" s="4" t="s">
        <v>5</v>
      </c>
      <c r="C1111" s="4" t="s">
        <v>7</v>
      </c>
      <c r="D1111" s="4" t="s">
        <v>8</v>
      </c>
      <c r="E1111" s="4" t="s">
        <v>11</v>
      </c>
    </row>
    <row r="1112" spans="1:7">
      <c r="A1112" t="n">
        <v>8218</v>
      </c>
      <c r="B1112" s="17" t="n">
        <v>94</v>
      </c>
      <c r="C1112" s="7" t="n">
        <v>1</v>
      </c>
      <c r="D1112" s="7" t="s">
        <v>22</v>
      </c>
      <c r="E1112" s="7" t="n">
        <v>4</v>
      </c>
    </row>
    <row r="1113" spans="1:7">
      <c r="A1113" t="s">
        <v>4</v>
      </c>
      <c r="B1113" s="4" t="s">
        <v>5</v>
      </c>
      <c r="C1113" s="4" t="s">
        <v>7</v>
      </c>
      <c r="D1113" s="4" t="s">
        <v>8</v>
      </c>
    </row>
    <row r="1114" spans="1:7">
      <c r="A1114" t="n">
        <v>8231</v>
      </c>
      <c r="B1114" s="17" t="n">
        <v>94</v>
      </c>
      <c r="C1114" s="7" t="n">
        <v>5</v>
      </c>
      <c r="D1114" s="7" t="s">
        <v>22</v>
      </c>
    </row>
    <row r="1115" spans="1:7">
      <c r="A1115" t="s">
        <v>4</v>
      </c>
      <c r="B1115" s="4" t="s">
        <v>5</v>
      </c>
      <c r="C1115" s="4" t="s">
        <v>13</v>
      </c>
    </row>
    <row r="1116" spans="1:7">
      <c r="A1116" t="n">
        <v>8242</v>
      </c>
      <c r="B1116" s="19" t="n">
        <v>3</v>
      </c>
      <c r="C1116" s="11" t="n">
        <f t="normal" ca="1">A1118</f>
        <v>0</v>
      </c>
    </row>
    <row r="1117" spans="1:7">
      <c r="A1117" t="s">
        <v>4</v>
      </c>
      <c r="B1117" s="4" t="s">
        <v>5</v>
      </c>
    </row>
    <row r="1118" spans="1:7">
      <c r="A1118" t="n">
        <v>8247</v>
      </c>
      <c r="B1118" s="5" t="n">
        <v>1</v>
      </c>
    </row>
    <row r="1119" spans="1:7" s="3" customFormat="1" customHeight="0">
      <c r="A1119" s="3" t="s">
        <v>2</v>
      </c>
      <c r="B1119" s="3" t="s">
        <v>109</v>
      </c>
    </row>
    <row r="1120" spans="1:7">
      <c r="A1120" t="s">
        <v>4</v>
      </c>
      <c r="B1120" s="4" t="s">
        <v>5</v>
      </c>
      <c r="C1120" s="4" t="s">
        <v>7</v>
      </c>
      <c r="D1120" s="4" t="s">
        <v>11</v>
      </c>
      <c r="E1120" s="4" t="s">
        <v>7</v>
      </c>
      <c r="F1120" s="4" t="s">
        <v>7</v>
      </c>
      <c r="G1120" s="4" t="s">
        <v>7</v>
      </c>
      <c r="H1120" s="4" t="s">
        <v>11</v>
      </c>
      <c r="I1120" s="4" t="s">
        <v>13</v>
      </c>
      <c r="J1120" s="4" t="s">
        <v>13</v>
      </c>
    </row>
    <row r="1121" spans="1:10">
      <c r="A1121" t="n">
        <v>8248</v>
      </c>
      <c r="B1121" s="36" t="n">
        <v>6</v>
      </c>
      <c r="C1121" s="7" t="n">
        <v>33</v>
      </c>
      <c r="D1121" s="7" t="n">
        <v>65534</v>
      </c>
      <c r="E1121" s="7" t="n">
        <v>9</v>
      </c>
      <c r="F1121" s="7" t="n">
        <v>1</v>
      </c>
      <c r="G1121" s="7" t="n">
        <v>1</v>
      </c>
      <c r="H1121" s="7" t="n">
        <v>41</v>
      </c>
      <c r="I1121" s="11" t="n">
        <f t="normal" ca="1">A1123</f>
        <v>0</v>
      </c>
      <c r="J1121" s="11" t="n">
        <f t="normal" ca="1">A1135</f>
        <v>0</v>
      </c>
    </row>
    <row r="1122" spans="1:10">
      <c r="A1122" t="s">
        <v>4</v>
      </c>
      <c r="B1122" s="4" t="s">
        <v>5</v>
      </c>
      <c r="C1122" s="4" t="s">
        <v>11</v>
      </c>
      <c r="D1122" s="4" t="s">
        <v>15</v>
      </c>
      <c r="E1122" s="4" t="s">
        <v>15</v>
      </c>
      <c r="F1122" s="4" t="s">
        <v>15</v>
      </c>
      <c r="G1122" s="4" t="s">
        <v>15</v>
      </c>
    </row>
    <row r="1123" spans="1:10">
      <c r="A1123" t="n">
        <v>8265</v>
      </c>
      <c r="B1123" s="37" t="n">
        <v>46</v>
      </c>
      <c r="C1123" s="7" t="n">
        <v>65534</v>
      </c>
      <c r="D1123" s="7" t="n">
        <v>7.15999984741211</v>
      </c>
      <c r="E1123" s="7" t="n">
        <v>0</v>
      </c>
      <c r="F1123" s="7" t="n">
        <v>-1.87000000476837</v>
      </c>
      <c r="G1123" s="7" t="n">
        <v>180</v>
      </c>
    </row>
    <row r="1124" spans="1:10">
      <c r="A1124" t="s">
        <v>4</v>
      </c>
      <c r="B1124" s="4" t="s">
        <v>5</v>
      </c>
      <c r="C1124" s="4" t="s">
        <v>8</v>
      </c>
      <c r="D1124" s="4" t="s">
        <v>7</v>
      </c>
      <c r="E1124" s="4" t="s">
        <v>11</v>
      </c>
      <c r="F1124" s="4" t="s">
        <v>15</v>
      </c>
      <c r="G1124" s="4" t="s">
        <v>15</v>
      </c>
      <c r="H1124" s="4" t="s">
        <v>15</v>
      </c>
      <c r="I1124" s="4" t="s">
        <v>15</v>
      </c>
      <c r="J1124" s="4" t="s">
        <v>15</v>
      </c>
      <c r="K1124" s="4" t="s">
        <v>15</v>
      </c>
      <c r="L1124" s="4" t="s">
        <v>15</v>
      </c>
      <c r="M1124" s="4" t="s">
        <v>11</v>
      </c>
    </row>
    <row r="1125" spans="1:10">
      <c r="A1125" t="n">
        <v>8284</v>
      </c>
      <c r="B1125" s="49" t="n">
        <v>87</v>
      </c>
      <c r="C1125" s="7" t="s">
        <v>110</v>
      </c>
      <c r="D1125" s="7" t="n">
        <v>5</v>
      </c>
      <c r="E1125" s="7" t="n">
        <v>112</v>
      </c>
      <c r="F1125" s="7" t="n">
        <v>2</v>
      </c>
      <c r="G1125" s="7" t="n">
        <v>0</v>
      </c>
      <c r="H1125" s="7" t="n">
        <v>0</v>
      </c>
      <c r="I1125" s="7" t="n">
        <v>0</v>
      </c>
      <c r="J1125" s="7" t="n">
        <v>0</v>
      </c>
      <c r="K1125" s="7" t="n">
        <v>0</v>
      </c>
      <c r="L1125" s="7" t="n">
        <v>0</v>
      </c>
      <c r="M1125" s="7" t="n">
        <v>7</v>
      </c>
    </row>
    <row r="1126" spans="1:10">
      <c r="A1126" t="s">
        <v>4</v>
      </c>
      <c r="B1126" s="4" t="s">
        <v>5</v>
      </c>
      <c r="C1126" s="4" t="s">
        <v>7</v>
      </c>
      <c r="D1126" s="4" t="s">
        <v>11</v>
      </c>
      <c r="E1126" s="4" t="s">
        <v>7</v>
      </c>
      <c r="F1126" s="4" t="s">
        <v>8</v>
      </c>
      <c r="G1126" s="4" t="s">
        <v>8</v>
      </c>
      <c r="H1126" s="4" t="s">
        <v>8</v>
      </c>
      <c r="I1126" s="4" t="s">
        <v>8</v>
      </c>
      <c r="J1126" s="4" t="s">
        <v>8</v>
      </c>
      <c r="K1126" s="4" t="s">
        <v>8</v>
      </c>
      <c r="L1126" s="4" t="s">
        <v>8</v>
      </c>
      <c r="M1126" s="4" t="s">
        <v>8</v>
      </c>
      <c r="N1126" s="4" t="s">
        <v>8</v>
      </c>
      <c r="O1126" s="4" t="s">
        <v>8</v>
      </c>
      <c r="P1126" s="4" t="s">
        <v>8</v>
      </c>
      <c r="Q1126" s="4" t="s">
        <v>8</v>
      </c>
      <c r="R1126" s="4" t="s">
        <v>8</v>
      </c>
      <c r="S1126" s="4" t="s">
        <v>8</v>
      </c>
      <c r="T1126" s="4" t="s">
        <v>8</v>
      </c>
      <c r="U1126" s="4" t="s">
        <v>8</v>
      </c>
    </row>
    <row r="1127" spans="1:10">
      <c r="A1127" t="n">
        <v>8328</v>
      </c>
      <c r="B1127" s="38" t="n">
        <v>36</v>
      </c>
      <c r="C1127" s="7" t="n">
        <v>8</v>
      </c>
      <c r="D1127" s="7" t="n">
        <v>65534</v>
      </c>
      <c r="E1127" s="7" t="n">
        <v>0</v>
      </c>
      <c r="F1127" s="7" t="s">
        <v>101</v>
      </c>
      <c r="G1127" s="7" t="s">
        <v>18</v>
      </c>
      <c r="H1127" s="7" t="s">
        <v>18</v>
      </c>
      <c r="I1127" s="7" t="s">
        <v>18</v>
      </c>
      <c r="J1127" s="7" t="s">
        <v>18</v>
      </c>
      <c r="K1127" s="7" t="s">
        <v>18</v>
      </c>
      <c r="L1127" s="7" t="s">
        <v>18</v>
      </c>
      <c r="M1127" s="7" t="s">
        <v>18</v>
      </c>
      <c r="N1127" s="7" t="s">
        <v>18</v>
      </c>
      <c r="O1127" s="7" t="s">
        <v>18</v>
      </c>
      <c r="P1127" s="7" t="s">
        <v>18</v>
      </c>
      <c r="Q1127" s="7" t="s">
        <v>18</v>
      </c>
      <c r="R1127" s="7" t="s">
        <v>18</v>
      </c>
      <c r="S1127" s="7" t="s">
        <v>18</v>
      </c>
      <c r="T1127" s="7" t="s">
        <v>18</v>
      </c>
      <c r="U1127" s="7" t="s">
        <v>18</v>
      </c>
    </row>
    <row r="1128" spans="1:10">
      <c r="A1128" t="s">
        <v>4</v>
      </c>
      <c r="B1128" s="4" t="s">
        <v>5</v>
      </c>
      <c r="C1128" s="4" t="s">
        <v>11</v>
      </c>
      <c r="D1128" s="4" t="s">
        <v>7</v>
      </c>
      <c r="E1128" s="4" t="s">
        <v>8</v>
      </c>
      <c r="F1128" s="4" t="s">
        <v>15</v>
      </c>
      <c r="G1128" s="4" t="s">
        <v>15</v>
      </c>
      <c r="H1128" s="4" t="s">
        <v>15</v>
      </c>
    </row>
    <row r="1129" spans="1:10">
      <c r="A1129" t="n">
        <v>8359</v>
      </c>
      <c r="B1129" s="40" t="n">
        <v>48</v>
      </c>
      <c r="C1129" s="7" t="n">
        <v>65534</v>
      </c>
      <c r="D1129" s="7" t="n">
        <v>0</v>
      </c>
      <c r="E1129" s="7" t="s">
        <v>101</v>
      </c>
      <c r="F1129" s="7" t="n">
        <v>0</v>
      </c>
      <c r="G1129" s="7" t="n">
        <v>1</v>
      </c>
      <c r="H1129" s="7" t="n">
        <v>0</v>
      </c>
    </row>
    <row r="1130" spans="1:10">
      <c r="A1130" t="s">
        <v>4</v>
      </c>
      <c r="B1130" s="4" t="s">
        <v>5</v>
      </c>
      <c r="C1130" s="4" t="s">
        <v>11</v>
      </c>
      <c r="D1130" s="4" t="s">
        <v>17</v>
      </c>
    </row>
    <row r="1131" spans="1:10">
      <c r="A1131" t="n">
        <v>8386</v>
      </c>
      <c r="B1131" s="41" t="n">
        <v>43</v>
      </c>
      <c r="C1131" s="7" t="n">
        <v>65534</v>
      </c>
      <c r="D1131" s="7" t="n">
        <v>64</v>
      </c>
    </row>
    <row r="1132" spans="1:10">
      <c r="A1132" t="s">
        <v>4</v>
      </c>
      <c r="B1132" s="4" t="s">
        <v>5</v>
      </c>
      <c r="C1132" s="4" t="s">
        <v>13</v>
      </c>
    </row>
    <row r="1133" spans="1:10">
      <c r="A1133" t="n">
        <v>8393</v>
      </c>
      <c r="B1133" s="19" t="n">
        <v>3</v>
      </c>
      <c r="C1133" s="11" t="n">
        <f t="normal" ca="1">A1135</f>
        <v>0</v>
      </c>
    </row>
    <row r="1134" spans="1:10">
      <c r="A1134" t="s">
        <v>4</v>
      </c>
      <c r="B1134" s="4" t="s">
        <v>5</v>
      </c>
    </row>
    <row r="1135" spans="1:10">
      <c r="A1135" t="n">
        <v>8398</v>
      </c>
      <c r="B1135" s="5" t="n">
        <v>1</v>
      </c>
    </row>
    <row r="1136" spans="1:10" s="3" customFormat="1" customHeight="0">
      <c r="A1136" s="3" t="s">
        <v>2</v>
      </c>
      <c r="B1136" s="3" t="s">
        <v>111</v>
      </c>
    </row>
    <row r="1137" spans="1:21">
      <c r="A1137" t="s">
        <v>4</v>
      </c>
      <c r="B1137" s="4" t="s">
        <v>5</v>
      </c>
      <c r="C1137" s="4" t="s">
        <v>7</v>
      </c>
      <c r="D1137" s="4" t="s">
        <v>11</v>
      </c>
      <c r="E1137" s="4" t="s">
        <v>7</v>
      </c>
      <c r="F1137" s="4" t="s">
        <v>7</v>
      </c>
      <c r="G1137" s="4" t="s">
        <v>7</v>
      </c>
      <c r="H1137" s="4" t="s">
        <v>11</v>
      </c>
      <c r="I1137" s="4" t="s">
        <v>13</v>
      </c>
      <c r="J1137" s="4" t="s">
        <v>13</v>
      </c>
    </row>
    <row r="1138" spans="1:21">
      <c r="A1138" t="n">
        <v>8400</v>
      </c>
      <c r="B1138" s="36" t="n">
        <v>6</v>
      </c>
      <c r="C1138" s="7" t="n">
        <v>33</v>
      </c>
      <c r="D1138" s="7" t="n">
        <v>65534</v>
      </c>
      <c r="E1138" s="7" t="n">
        <v>9</v>
      </c>
      <c r="F1138" s="7" t="n">
        <v>1</v>
      </c>
      <c r="G1138" s="7" t="n">
        <v>1</v>
      </c>
      <c r="H1138" s="7" t="n">
        <v>41</v>
      </c>
      <c r="I1138" s="11" t="n">
        <f t="normal" ca="1">A1140</f>
        <v>0</v>
      </c>
      <c r="J1138" s="11" t="n">
        <f t="normal" ca="1">A1146</f>
        <v>0</v>
      </c>
    </row>
    <row r="1139" spans="1:21">
      <c r="A1139" t="s">
        <v>4</v>
      </c>
      <c r="B1139" s="4" t="s">
        <v>5</v>
      </c>
      <c r="C1139" s="4" t="s">
        <v>11</v>
      </c>
      <c r="D1139" s="4" t="s">
        <v>15</v>
      </c>
      <c r="E1139" s="4" t="s">
        <v>15</v>
      </c>
      <c r="F1139" s="4" t="s">
        <v>15</v>
      </c>
      <c r="G1139" s="4" t="s">
        <v>15</v>
      </c>
    </row>
    <row r="1140" spans="1:21">
      <c r="A1140" t="n">
        <v>8417</v>
      </c>
      <c r="B1140" s="37" t="n">
        <v>46</v>
      </c>
      <c r="C1140" s="7" t="n">
        <v>65534</v>
      </c>
      <c r="D1140" s="7" t="n">
        <v>-19.7199993133545</v>
      </c>
      <c r="E1140" s="7" t="n">
        <v>0</v>
      </c>
      <c r="F1140" s="7" t="n">
        <v>-53.5299987792969</v>
      </c>
      <c r="G1140" s="7" t="n">
        <v>0</v>
      </c>
    </row>
    <row r="1141" spans="1:21">
      <c r="A1141" t="s">
        <v>4</v>
      </c>
      <c r="B1141" s="4" t="s">
        <v>5</v>
      </c>
      <c r="C1141" s="4" t="s">
        <v>7</v>
      </c>
      <c r="D1141" s="4" t="s">
        <v>8</v>
      </c>
    </row>
    <row r="1142" spans="1:21">
      <c r="A1142" t="n">
        <v>8436</v>
      </c>
      <c r="B1142" s="6" t="n">
        <v>2</v>
      </c>
      <c r="C1142" s="7" t="n">
        <v>11</v>
      </c>
      <c r="D1142" s="7" t="s">
        <v>112</v>
      </c>
    </row>
    <row r="1143" spans="1:21">
      <c r="A1143" t="s">
        <v>4</v>
      </c>
      <c r="B1143" s="4" t="s">
        <v>5</v>
      </c>
      <c r="C1143" s="4" t="s">
        <v>13</v>
      </c>
    </row>
    <row r="1144" spans="1:21">
      <c r="A1144" t="n">
        <v>8455</v>
      </c>
      <c r="B1144" s="19" t="n">
        <v>3</v>
      </c>
      <c r="C1144" s="11" t="n">
        <f t="normal" ca="1">A1146</f>
        <v>0</v>
      </c>
    </row>
    <row r="1145" spans="1:21">
      <c r="A1145" t="s">
        <v>4</v>
      </c>
      <c r="B1145" s="4" t="s">
        <v>5</v>
      </c>
    </row>
    <row r="1146" spans="1:21">
      <c r="A1146" t="n">
        <v>8460</v>
      </c>
      <c r="B1146" s="5" t="n">
        <v>1</v>
      </c>
    </row>
    <row r="1147" spans="1:21" s="3" customFormat="1" customHeight="0">
      <c r="A1147" s="3" t="s">
        <v>2</v>
      </c>
      <c r="B1147" s="3" t="s">
        <v>113</v>
      </c>
    </row>
    <row r="1148" spans="1:21">
      <c r="A1148" t="s">
        <v>4</v>
      </c>
      <c r="B1148" s="4" t="s">
        <v>5</v>
      </c>
      <c r="C1148" s="4" t="s">
        <v>11</v>
      </c>
      <c r="D1148" s="4" t="s">
        <v>17</v>
      </c>
    </row>
    <row r="1149" spans="1:21">
      <c r="A1149" t="n">
        <v>8464</v>
      </c>
      <c r="B1149" s="41" t="n">
        <v>43</v>
      </c>
      <c r="C1149" s="7" t="n">
        <v>65534</v>
      </c>
      <c r="D1149" s="7" t="n">
        <v>4096</v>
      </c>
    </row>
    <row r="1150" spans="1:21">
      <c r="A1150" t="s">
        <v>4</v>
      </c>
      <c r="B1150" s="4" t="s">
        <v>5</v>
      </c>
      <c r="C1150" s="4" t="s">
        <v>7</v>
      </c>
      <c r="D1150" s="4" t="s">
        <v>17</v>
      </c>
      <c r="E1150" s="4" t="s">
        <v>7</v>
      </c>
      <c r="F1150" s="4" t="s">
        <v>13</v>
      </c>
    </row>
    <row r="1151" spans="1:21">
      <c r="A1151" t="n">
        <v>8471</v>
      </c>
      <c r="B1151" s="9" t="n">
        <v>5</v>
      </c>
      <c r="C1151" s="7" t="n">
        <v>0</v>
      </c>
      <c r="D1151" s="7" t="n">
        <v>1</v>
      </c>
      <c r="E1151" s="7" t="n">
        <v>1</v>
      </c>
      <c r="F1151" s="11" t="n">
        <f t="normal" ca="1">A1273</f>
        <v>0</v>
      </c>
    </row>
    <row r="1152" spans="1:21">
      <c r="A1152" t="s">
        <v>4</v>
      </c>
      <c r="B1152" s="4" t="s">
        <v>5</v>
      </c>
      <c r="C1152" s="4" t="s">
        <v>11</v>
      </c>
      <c r="D1152" s="4" t="s">
        <v>11</v>
      </c>
      <c r="E1152" s="4" t="s">
        <v>15</v>
      </c>
      <c r="F1152" s="4" t="s">
        <v>15</v>
      </c>
      <c r="G1152" s="4" t="s">
        <v>15</v>
      </c>
      <c r="H1152" s="4" t="s">
        <v>15</v>
      </c>
      <c r="I1152" s="4" t="s">
        <v>7</v>
      </c>
      <c r="J1152" s="4" t="s">
        <v>11</v>
      </c>
    </row>
    <row r="1153" spans="1:10">
      <c r="A1153" t="n">
        <v>8482</v>
      </c>
      <c r="B1153" s="44" t="n">
        <v>55</v>
      </c>
      <c r="C1153" s="7" t="n">
        <v>65534</v>
      </c>
      <c r="D1153" s="7" t="n">
        <v>65533</v>
      </c>
      <c r="E1153" s="7" t="n">
        <v>-20.0699996948242</v>
      </c>
      <c r="F1153" s="7" t="n">
        <v>0</v>
      </c>
      <c r="G1153" s="7" t="n">
        <v>-21.0499992370605</v>
      </c>
      <c r="H1153" s="7" t="n">
        <v>1.5</v>
      </c>
      <c r="I1153" s="7" t="n">
        <v>1</v>
      </c>
      <c r="J1153" s="7" t="n">
        <v>0</v>
      </c>
    </row>
    <row r="1154" spans="1:10">
      <c r="A1154" t="s">
        <v>4</v>
      </c>
      <c r="B1154" s="4" t="s">
        <v>5</v>
      </c>
      <c r="C1154" s="4" t="s">
        <v>11</v>
      </c>
      <c r="D1154" s="4" t="s">
        <v>7</v>
      </c>
    </row>
    <row r="1155" spans="1:10">
      <c r="A1155" t="n">
        <v>8506</v>
      </c>
      <c r="B1155" s="45" t="n">
        <v>56</v>
      </c>
      <c r="C1155" s="7" t="n">
        <v>65534</v>
      </c>
      <c r="D1155" s="7" t="n">
        <v>0</v>
      </c>
    </row>
    <row r="1156" spans="1:10">
      <c r="A1156" t="s">
        <v>4</v>
      </c>
      <c r="B1156" s="4" t="s">
        <v>5</v>
      </c>
      <c r="C1156" s="4" t="s">
        <v>11</v>
      </c>
      <c r="D1156" s="4" t="s">
        <v>7</v>
      </c>
    </row>
    <row r="1157" spans="1:10">
      <c r="A1157" t="n">
        <v>8510</v>
      </c>
      <c r="B1157" s="46" t="n">
        <v>96</v>
      </c>
      <c r="C1157" s="7" t="n">
        <v>65534</v>
      </c>
      <c r="D1157" s="7" t="n">
        <v>1</v>
      </c>
    </row>
    <row r="1158" spans="1:10">
      <c r="A1158" t="s">
        <v>4</v>
      </c>
      <c r="B1158" s="4" t="s">
        <v>5</v>
      </c>
      <c r="C1158" s="4" t="s">
        <v>11</v>
      </c>
      <c r="D1158" s="4" t="s">
        <v>7</v>
      </c>
      <c r="E1158" s="4" t="s">
        <v>15</v>
      </c>
      <c r="F1158" s="4" t="s">
        <v>15</v>
      </c>
      <c r="G1158" s="4" t="s">
        <v>15</v>
      </c>
    </row>
    <row r="1159" spans="1:10">
      <c r="A1159" t="n">
        <v>8514</v>
      </c>
      <c r="B1159" s="46" t="n">
        <v>96</v>
      </c>
      <c r="C1159" s="7" t="n">
        <v>65534</v>
      </c>
      <c r="D1159" s="7" t="n">
        <v>2</v>
      </c>
      <c r="E1159" s="7" t="n">
        <v>-19.8999996185303</v>
      </c>
      <c r="F1159" s="7" t="n">
        <v>0</v>
      </c>
      <c r="G1159" s="7" t="n">
        <v>-14.9099998474121</v>
      </c>
    </row>
    <row r="1160" spans="1:10">
      <c r="A1160" t="s">
        <v>4</v>
      </c>
      <c r="B1160" s="4" t="s">
        <v>5</v>
      </c>
      <c r="C1160" s="4" t="s">
        <v>11</v>
      </c>
      <c r="D1160" s="4" t="s">
        <v>7</v>
      </c>
      <c r="E1160" s="4" t="s">
        <v>15</v>
      </c>
      <c r="F1160" s="4" t="s">
        <v>15</v>
      </c>
      <c r="G1160" s="4" t="s">
        <v>15</v>
      </c>
    </row>
    <row r="1161" spans="1:10">
      <c r="A1161" t="n">
        <v>8530</v>
      </c>
      <c r="B1161" s="46" t="n">
        <v>96</v>
      </c>
      <c r="C1161" s="7" t="n">
        <v>65534</v>
      </c>
      <c r="D1161" s="7" t="n">
        <v>2</v>
      </c>
      <c r="E1161" s="7" t="n">
        <v>-19.4099998474121</v>
      </c>
      <c r="F1161" s="7" t="n">
        <v>0</v>
      </c>
      <c r="G1161" s="7" t="n">
        <v>-12.5699996948242</v>
      </c>
    </row>
    <row r="1162" spans="1:10">
      <c r="A1162" t="s">
        <v>4</v>
      </c>
      <c r="B1162" s="4" t="s">
        <v>5</v>
      </c>
      <c r="C1162" s="4" t="s">
        <v>11</v>
      </c>
      <c r="D1162" s="4" t="s">
        <v>7</v>
      </c>
      <c r="E1162" s="4" t="s">
        <v>15</v>
      </c>
      <c r="F1162" s="4" t="s">
        <v>15</v>
      </c>
      <c r="G1162" s="4" t="s">
        <v>15</v>
      </c>
    </row>
    <row r="1163" spans="1:10">
      <c r="A1163" t="n">
        <v>8546</v>
      </c>
      <c r="B1163" s="46" t="n">
        <v>96</v>
      </c>
      <c r="C1163" s="7" t="n">
        <v>65534</v>
      </c>
      <c r="D1163" s="7" t="n">
        <v>2</v>
      </c>
      <c r="E1163" s="7" t="n">
        <v>-14.539999961853</v>
      </c>
      <c r="F1163" s="7" t="n">
        <v>0</v>
      </c>
      <c r="G1163" s="7" t="n">
        <v>-12.0299997329712</v>
      </c>
    </row>
    <row r="1164" spans="1:10">
      <c r="A1164" t="s">
        <v>4</v>
      </c>
      <c r="B1164" s="4" t="s">
        <v>5</v>
      </c>
      <c r="C1164" s="4" t="s">
        <v>11</v>
      </c>
      <c r="D1164" s="4" t="s">
        <v>7</v>
      </c>
      <c r="E1164" s="4" t="s">
        <v>17</v>
      </c>
      <c r="F1164" s="4" t="s">
        <v>7</v>
      </c>
      <c r="G1164" s="4" t="s">
        <v>11</v>
      </c>
    </row>
    <row r="1165" spans="1:10">
      <c r="A1165" t="n">
        <v>8562</v>
      </c>
      <c r="B1165" s="46" t="n">
        <v>96</v>
      </c>
      <c r="C1165" s="7" t="n">
        <v>65534</v>
      </c>
      <c r="D1165" s="7" t="n">
        <v>0</v>
      </c>
      <c r="E1165" s="7" t="n">
        <v>1069547520</v>
      </c>
      <c r="F1165" s="7" t="n">
        <v>1</v>
      </c>
      <c r="G1165" s="7" t="n">
        <v>0</v>
      </c>
    </row>
    <row r="1166" spans="1:10">
      <c r="A1166" t="s">
        <v>4</v>
      </c>
      <c r="B1166" s="4" t="s">
        <v>5</v>
      </c>
      <c r="C1166" s="4" t="s">
        <v>11</v>
      </c>
      <c r="D1166" s="4" t="s">
        <v>7</v>
      </c>
    </row>
    <row r="1167" spans="1:10">
      <c r="A1167" t="n">
        <v>8573</v>
      </c>
      <c r="B1167" s="45" t="n">
        <v>56</v>
      </c>
      <c r="C1167" s="7" t="n">
        <v>65534</v>
      </c>
      <c r="D1167" s="7" t="n">
        <v>0</v>
      </c>
    </row>
    <row r="1168" spans="1:10">
      <c r="A1168" t="s">
        <v>4</v>
      </c>
      <c r="B1168" s="4" t="s">
        <v>5</v>
      </c>
      <c r="C1168" s="4" t="s">
        <v>11</v>
      </c>
      <c r="D1168" s="4" t="s">
        <v>11</v>
      </c>
      <c r="E1168" s="4" t="s">
        <v>15</v>
      </c>
      <c r="F1168" s="4" t="s">
        <v>15</v>
      </c>
      <c r="G1168" s="4" t="s">
        <v>15</v>
      </c>
      <c r="H1168" s="4" t="s">
        <v>15</v>
      </c>
      <c r="I1168" s="4" t="s">
        <v>7</v>
      </c>
      <c r="J1168" s="4" t="s">
        <v>11</v>
      </c>
    </row>
    <row r="1169" spans="1:10">
      <c r="A1169" t="n">
        <v>8577</v>
      </c>
      <c r="B1169" s="44" t="n">
        <v>55</v>
      </c>
      <c r="C1169" s="7" t="n">
        <v>65534</v>
      </c>
      <c r="D1169" s="7" t="n">
        <v>65533</v>
      </c>
      <c r="E1169" s="7" t="n">
        <v>9.90999984741211</v>
      </c>
      <c r="F1169" s="7" t="n">
        <v>0</v>
      </c>
      <c r="G1169" s="7" t="n">
        <v>-11.9700002670288</v>
      </c>
      <c r="H1169" s="7" t="n">
        <v>1.5</v>
      </c>
      <c r="I1169" s="7" t="n">
        <v>1</v>
      </c>
      <c r="J1169" s="7" t="n">
        <v>0</v>
      </c>
    </row>
    <row r="1170" spans="1:10">
      <c r="A1170" t="s">
        <v>4</v>
      </c>
      <c r="B1170" s="4" t="s">
        <v>5</v>
      </c>
      <c r="C1170" s="4" t="s">
        <v>11</v>
      </c>
      <c r="D1170" s="4" t="s">
        <v>7</v>
      </c>
    </row>
    <row r="1171" spans="1:10">
      <c r="A1171" t="n">
        <v>8601</v>
      </c>
      <c r="B1171" s="45" t="n">
        <v>56</v>
      </c>
      <c r="C1171" s="7" t="n">
        <v>65534</v>
      </c>
      <c r="D1171" s="7" t="n">
        <v>0</v>
      </c>
    </row>
    <row r="1172" spans="1:10">
      <c r="A1172" t="s">
        <v>4</v>
      </c>
      <c r="B1172" s="4" t="s">
        <v>5</v>
      </c>
      <c r="C1172" s="4" t="s">
        <v>11</v>
      </c>
      <c r="D1172" s="4" t="s">
        <v>7</v>
      </c>
    </row>
    <row r="1173" spans="1:10">
      <c r="A1173" t="n">
        <v>8605</v>
      </c>
      <c r="B1173" s="46" t="n">
        <v>96</v>
      </c>
      <c r="C1173" s="7" t="n">
        <v>65534</v>
      </c>
      <c r="D1173" s="7" t="n">
        <v>1</v>
      </c>
    </row>
    <row r="1174" spans="1:10">
      <c r="A1174" t="s">
        <v>4</v>
      </c>
      <c r="B1174" s="4" t="s">
        <v>5</v>
      </c>
      <c r="C1174" s="4" t="s">
        <v>11</v>
      </c>
      <c r="D1174" s="4" t="s">
        <v>7</v>
      </c>
      <c r="E1174" s="4" t="s">
        <v>15</v>
      </c>
      <c r="F1174" s="4" t="s">
        <v>15</v>
      </c>
      <c r="G1174" s="4" t="s">
        <v>15</v>
      </c>
    </row>
    <row r="1175" spans="1:10">
      <c r="A1175" t="n">
        <v>8609</v>
      </c>
      <c r="B1175" s="46" t="n">
        <v>96</v>
      </c>
      <c r="C1175" s="7" t="n">
        <v>65534</v>
      </c>
      <c r="D1175" s="7" t="n">
        <v>2</v>
      </c>
      <c r="E1175" s="7" t="n">
        <v>13.0200004577637</v>
      </c>
      <c r="F1175" s="7" t="n">
        <v>0</v>
      </c>
      <c r="G1175" s="7" t="n">
        <v>-11.960000038147</v>
      </c>
    </row>
    <row r="1176" spans="1:10">
      <c r="A1176" t="s">
        <v>4</v>
      </c>
      <c r="B1176" s="4" t="s">
        <v>5</v>
      </c>
      <c r="C1176" s="4" t="s">
        <v>11</v>
      </c>
      <c r="D1176" s="4" t="s">
        <v>7</v>
      </c>
      <c r="E1176" s="4" t="s">
        <v>15</v>
      </c>
      <c r="F1176" s="4" t="s">
        <v>15</v>
      </c>
      <c r="G1176" s="4" t="s">
        <v>15</v>
      </c>
    </row>
    <row r="1177" spans="1:10">
      <c r="A1177" t="n">
        <v>8625</v>
      </c>
      <c r="B1177" s="46" t="n">
        <v>96</v>
      </c>
      <c r="C1177" s="7" t="n">
        <v>65534</v>
      </c>
      <c r="D1177" s="7" t="n">
        <v>2</v>
      </c>
      <c r="E1177" s="7" t="n">
        <v>15.4799995422363</v>
      </c>
      <c r="F1177" s="7" t="n">
        <v>0</v>
      </c>
      <c r="G1177" s="7" t="n">
        <v>-12.3299999237061</v>
      </c>
    </row>
    <row r="1178" spans="1:10">
      <c r="A1178" t="s">
        <v>4</v>
      </c>
      <c r="B1178" s="4" t="s">
        <v>5</v>
      </c>
      <c r="C1178" s="4" t="s">
        <v>11</v>
      </c>
      <c r="D1178" s="4" t="s">
        <v>7</v>
      </c>
      <c r="E1178" s="4" t="s">
        <v>15</v>
      </c>
      <c r="F1178" s="4" t="s">
        <v>15</v>
      </c>
      <c r="G1178" s="4" t="s">
        <v>15</v>
      </c>
    </row>
    <row r="1179" spans="1:10">
      <c r="A1179" t="n">
        <v>8641</v>
      </c>
      <c r="B1179" s="46" t="n">
        <v>96</v>
      </c>
      <c r="C1179" s="7" t="n">
        <v>65534</v>
      </c>
      <c r="D1179" s="7" t="n">
        <v>2</v>
      </c>
      <c r="E1179" s="7" t="n">
        <v>15.9300003051758</v>
      </c>
      <c r="F1179" s="7" t="n">
        <v>0</v>
      </c>
      <c r="G1179" s="7" t="n">
        <v>-17.9899997711182</v>
      </c>
    </row>
    <row r="1180" spans="1:10">
      <c r="A1180" t="s">
        <v>4</v>
      </c>
      <c r="B1180" s="4" t="s">
        <v>5</v>
      </c>
      <c r="C1180" s="4" t="s">
        <v>11</v>
      </c>
      <c r="D1180" s="4" t="s">
        <v>7</v>
      </c>
      <c r="E1180" s="4" t="s">
        <v>17</v>
      </c>
      <c r="F1180" s="4" t="s">
        <v>7</v>
      </c>
      <c r="G1180" s="4" t="s">
        <v>11</v>
      </c>
    </row>
    <row r="1181" spans="1:10">
      <c r="A1181" t="n">
        <v>8657</v>
      </c>
      <c r="B1181" s="46" t="n">
        <v>96</v>
      </c>
      <c r="C1181" s="7" t="n">
        <v>65534</v>
      </c>
      <c r="D1181" s="7" t="n">
        <v>0</v>
      </c>
      <c r="E1181" s="7" t="n">
        <v>1069547520</v>
      </c>
      <c r="F1181" s="7" t="n">
        <v>1</v>
      </c>
      <c r="G1181" s="7" t="n">
        <v>0</v>
      </c>
    </row>
    <row r="1182" spans="1:10">
      <c r="A1182" t="s">
        <v>4</v>
      </c>
      <c r="B1182" s="4" t="s">
        <v>5</v>
      </c>
      <c r="C1182" s="4" t="s">
        <v>11</v>
      </c>
      <c r="D1182" s="4" t="s">
        <v>7</v>
      </c>
    </row>
    <row r="1183" spans="1:10">
      <c r="A1183" t="n">
        <v>8668</v>
      </c>
      <c r="B1183" s="45" t="n">
        <v>56</v>
      </c>
      <c r="C1183" s="7" t="n">
        <v>65534</v>
      </c>
      <c r="D1183" s="7" t="n">
        <v>0</v>
      </c>
    </row>
    <row r="1184" spans="1:10">
      <c r="A1184" t="s">
        <v>4</v>
      </c>
      <c r="B1184" s="4" t="s">
        <v>5</v>
      </c>
      <c r="C1184" s="4" t="s">
        <v>11</v>
      </c>
      <c r="D1184" s="4" t="s">
        <v>11</v>
      </c>
      <c r="E1184" s="4" t="s">
        <v>15</v>
      </c>
      <c r="F1184" s="4" t="s">
        <v>15</v>
      </c>
      <c r="G1184" s="4" t="s">
        <v>15</v>
      </c>
      <c r="H1184" s="4" t="s">
        <v>15</v>
      </c>
      <c r="I1184" s="4" t="s">
        <v>7</v>
      </c>
      <c r="J1184" s="4" t="s">
        <v>11</v>
      </c>
    </row>
    <row r="1185" spans="1:10">
      <c r="A1185" t="n">
        <v>8672</v>
      </c>
      <c r="B1185" s="44" t="n">
        <v>55</v>
      </c>
      <c r="C1185" s="7" t="n">
        <v>65534</v>
      </c>
      <c r="D1185" s="7" t="n">
        <v>65533</v>
      </c>
      <c r="E1185" s="7" t="n">
        <v>15.9700002670288</v>
      </c>
      <c r="F1185" s="7" t="n">
        <v>0</v>
      </c>
      <c r="G1185" s="7" t="n">
        <v>-51.8699989318848</v>
      </c>
      <c r="H1185" s="7" t="n">
        <v>1.5</v>
      </c>
      <c r="I1185" s="7" t="n">
        <v>1</v>
      </c>
      <c r="J1185" s="7" t="n">
        <v>0</v>
      </c>
    </row>
    <row r="1186" spans="1:10">
      <c r="A1186" t="s">
        <v>4</v>
      </c>
      <c r="B1186" s="4" t="s">
        <v>5</v>
      </c>
      <c r="C1186" s="4" t="s">
        <v>11</v>
      </c>
      <c r="D1186" s="4" t="s">
        <v>7</v>
      </c>
    </row>
    <row r="1187" spans="1:10">
      <c r="A1187" t="n">
        <v>8696</v>
      </c>
      <c r="B1187" s="45" t="n">
        <v>56</v>
      </c>
      <c r="C1187" s="7" t="n">
        <v>65534</v>
      </c>
      <c r="D1187" s="7" t="n">
        <v>0</v>
      </c>
    </row>
    <row r="1188" spans="1:10">
      <c r="A1188" t="s">
        <v>4</v>
      </c>
      <c r="B1188" s="4" t="s">
        <v>5</v>
      </c>
      <c r="C1188" s="4" t="s">
        <v>11</v>
      </c>
      <c r="D1188" s="4" t="s">
        <v>7</v>
      </c>
    </row>
    <row r="1189" spans="1:10">
      <c r="A1189" t="n">
        <v>8700</v>
      </c>
      <c r="B1189" s="46" t="n">
        <v>96</v>
      </c>
      <c r="C1189" s="7" t="n">
        <v>65534</v>
      </c>
      <c r="D1189" s="7" t="n">
        <v>1</v>
      </c>
    </row>
    <row r="1190" spans="1:10">
      <c r="A1190" t="s">
        <v>4</v>
      </c>
      <c r="B1190" s="4" t="s">
        <v>5</v>
      </c>
      <c r="C1190" s="4" t="s">
        <v>11</v>
      </c>
      <c r="D1190" s="4" t="s">
        <v>7</v>
      </c>
      <c r="E1190" s="4" t="s">
        <v>15</v>
      </c>
      <c r="F1190" s="4" t="s">
        <v>15</v>
      </c>
      <c r="G1190" s="4" t="s">
        <v>15</v>
      </c>
    </row>
    <row r="1191" spans="1:10">
      <c r="A1191" t="n">
        <v>8704</v>
      </c>
      <c r="B1191" s="46" t="n">
        <v>96</v>
      </c>
      <c r="C1191" s="7" t="n">
        <v>65534</v>
      </c>
      <c r="D1191" s="7" t="n">
        <v>2</v>
      </c>
      <c r="E1191" s="7" t="n">
        <v>14.7399997711182</v>
      </c>
      <c r="F1191" s="7" t="n">
        <v>0</v>
      </c>
      <c r="G1191" s="7" t="n">
        <v>-55.1100006103516</v>
      </c>
    </row>
    <row r="1192" spans="1:10">
      <c r="A1192" t="s">
        <v>4</v>
      </c>
      <c r="B1192" s="4" t="s">
        <v>5</v>
      </c>
      <c r="C1192" s="4" t="s">
        <v>11</v>
      </c>
      <c r="D1192" s="4" t="s">
        <v>7</v>
      </c>
      <c r="E1192" s="4" t="s">
        <v>17</v>
      </c>
      <c r="F1192" s="4" t="s">
        <v>7</v>
      </c>
      <c r="G1192" s="4" t="s">
        <v>11</v>
      </c>
    </row>
    <row r="1193" spans="1:10">
      <c r="A1193" t="n">
        <v>8720</v>
      </c>
      <c r="B1193" s="46" t="n">
        <v>96</v>
      </c>
      <c r="C1193" s="7" t="n">
        <v>65534</v>
      </c>
      <c r="D1193" s="7" t="n">
        <v>0</v>
      </c>
      <c r="E1193" s="7" t="n">
        <v>1069547520</v>
      </c>
      <c r="F1193" s="7" t="n">
        <v>1</v>
      </c>
      <c r="G1193" s="7" t="n">
        <v>0</v>
      </c>
    </row>
    <row r="1194" spans="1:10">
      <c r="A1194" t="s">
        <v>4</v>
      </c>
      <c r="B1194" s="4" t="s">
        <v>5</v>
      </c>
      <c r="C1194" s="4" t="s">
        <v>11</v>
      </c>
      <c r="D1194" s="4" t="s">
        <v>7</v>
      </c>
    </row>
    <row r="1195" spans="1:10">
      <c r="A1195" t="n">
        <v>8731</v>
      </c>
      <c r="B1195" s="45" t="n">
        <v>56</v>
      </c>
      <c r="C1195" s="7" t="n">
        <v>65534</v>
      </c>
      <c r="D1195" s="7" t="n">
        <v>0</v>
      </c>
    </row>
    <row r="1196" spans="1:10">
      <c r="A1196" t="s">
        <v>4</v>
      </c>
      <c r="B1196" s="4" t="s">
        <v>5</v>
      </c>
      <c r="C1196" s="4" t="s">
        <v>11</v>
      </c>
      <c r="D1196" s="4" t="s">
        <v>15</v>
      </c>
      <c r="E1196" s="4" t="s">
        <v>15</v>
      </c>
      <c r="F1196" s="4" t="s">
        <v>7</v>
      </c>
    </row>
    <row r="1197" spans="1:10">
      <c r="A1197" t="n">
        <v>8735</v>
      </c>
      <c r="B1197" s="47" t="n">
        <v>52</v>
      </c>
      <c r="C1197" s="7" t="n">
        <v>65534</v>
      </c>
      <c r="D1197" s="7" t="n">
        <v>270</v>
      </c>
      <c r="E1197" s="7" t="n">
        <v>10</v>
      </c>
      <c r="F1197" s="7" t="n">
        <v>0</v>
      </c>
    </row>
    <row r="1198" spans="1:10">
      <c r="A1198" t="s">
        <v>4</v>
      </c>
      <c r="B1198" s="4" t="s">
        <v>5</v>
      </c>
      <c r="C1198" s="4" t="s">
        <v>11</v>
      </c>
    </row>
    <row r="1199" spans="1:10">
      <c r="A1199" t="n">
        <v>8747</v>
      </c>
      <c r="B1199" s="48" t="n">
        <v>54</v>
      </c>
      <c r="C1199" s="7" t="n">
        <v>65534</v>
      </c>
    </row>
    <row r="1200" spans="1:10">
      <c r="A1200" t="s">
        <v>4</v>
      </c>
      <c r="B1200" s="4" t="s">
        <v>5</v>
      </c>
      <c r="C1200" s="4" t="s">
        <v>11</v>
      </c>
    </row>
    <row r="1201" spans="1:10">
      <c r="A1201" t="n">
        <v>8750</v>
      </c>
      <c r="B1201" s="26" t="n">
        <v>16</v>
      </c>
      <c r="C1201" s="7" t="n">
        <v>3000</v>
      </c>
    </row>
    <row r="1202" spans="1:10">
      <c r="A1202" t="s">
        <v>4</v>
      </c>
      <c r="B1202" s="4" t="s">
        <v>5</v>
      </c>
      <c r="C1202" s="4" t="s">
        <v>11</v>
      </c>
      <c r="D1202" s="4" t="s">
        <v>7</v>
      </c>
    </row>
    <row r="1203" spans="1:10">
      <c r="A1203" t="n">
        <v>8753</v>
      </c>
      <c r="B1203" s="46" t="n">
        <v>96</v>
      </c>
      <c r="C1203" s="7" t="n">
        <v>65534</v>
      </c>
      <c r="D1203" s="7" t="n">
        <v>1</v>
      </c>
    </row>
    <row r="1204" spans="1:10">
      <c r="A1204" t="s">
        <v>4</v>
      </c>
      <c r="B1204" s="4" t="s">
        <v>5</v>
      </c>
      <c r="C1204" s="4" t="s">
        <v>11</v>
      </c>
      <c r="D1204" s="4" t="s">
        <v>7</v>
      </c>
      <c r="E1204" s="4" t="s">
        <v>15</v>
      </c>
      <c r="F1204" s="4" t="s">
        <v>15</v>
      </c>
      <c r="G1204" s="4" t="s">
        <v>15</v>
      </c>
    </row>
    <row r="1205" spans="1:10">
      <c r="A1205" t="n">
        <v>8757</v>
      </c>
      <c r="B1205" s="46" t="n">
        <v>96</v>
      </c>
      <c r="C1205" s="7" t="n">
        <v>65534</v>
      </c>
      <c r="D1205" s="7" t="n">
        <v>2</v>
      </c>
      <c r="E1205" s="7" t="n">
        <v>16.8400001525879</v>
      </c>
      <c r="F1205" s="7" t="n">
        <v>0</v>
      </c>
      <c r="G1205" s="7" t="n">
        <v>-53.8600006103516</v>
      </c>
    </row>
    <row r="1206" spans="1:10">
      <c r="A1206" t="s">
        <v>4</v>
      </c>
      <c r="B1206" s="4" t="s">
        <v>5</v>
      </c>
      <c r="C1206" s="4" t="s">
        <v>11</v>
      </c>
      <c r="D1206" s="4" t="s">
        <v>7</v>
      </c>
      <c r="E1206" s="4" t="s">
        <v>15</v>
      </c>
      <c r="F1206" s="4" t="s">
        <v>15</v>
      </c>
      <c r="G1206" s="4" t="s">
        <v>15</v>
      </c>
    </row>
    <row r="1207" spans="1:10">
      <c r="A1207" t="n">
        <v>8773</v>
      </c>
      <c r="B1207" s="46" t="n">
        <v>96</v>
      </c>
      <c r="C1207" s="7" t="n">
        <v>65534</v>
      </c>
      <c r="D1207" s="7" t="n">
        <v>2</v>
      </c>
      <c r="E1207" s="7" t="n">
        <v>17.9699993133545</v>
      </c>
      <c r="F1207" s="7" t="n">
        <v>0</v>
      </c>
      <c r="G1207" s="7" t="n">
        <v>-47.5200004577637</v>
      </c>
    </row>
    <row r="1208" spans="1:10">
      <c r="A1208" t="s">
        <v>4</v>
      </c>
      <c r="B1208" s="4" t="s">
        <v>5</v>
      </c>
      <c r="C1208" s="4" t="s">
        <v>11</v>
      </c>
      <c r="D1208" s="4" t="s">
        <v>7</v>
      </c>
      <c r="E1208" s="4" t="s">
        <v>17</v>
      </c>
      <c r="F1208" s="4" t="s">
        <v>7</v>
      </c>
      <c r="G1208" s="4" t="s">
        <v>11</v>
      </c>
    </row>
    <row r="1209" spans="1:10">
      <c r="A1209" t="n">
        <v>8789</v>
      </c>
      <c r="B1209" s="46" t="n">
        <v>96</v>
      </c>
      <c r="C1209" s="7" t="n">
        <v>65534</v>
      </c>
      <c r="D1209" s="7" t="n">
        <v>0</v>
      </c>
      <c r="E1209" s="7" t="n">
        <v>1069547520</v>
      </c>
      <c r="F1209" s="7" t="n">
        <v>1</v>
      </c>
      <c r="G1209" s="7" t="n">
        <v>0</v>
      </c>
    </row>
    <row r="1210" spans="1:10">
      <c r="A1210" t="s">
        <v>4</v>
      </c>
      <c r="B1210" s="4" t="s">
        <v>5</v>
      </c>
      <c r="C1210" s="4" t="s">
        <v>11</v>
      </c>
      <c r="D1210" s="4" t="s">
        <v>7</v>
      </c>
    </row>
    <row r="1211" spans="1:10">
      <c r="A1211" t="n">
        <v>8800</v>
      </c>
      <c r="B1211" s="45" t="n">
        <v>56</v>
      </c>
      <c r="C1211" s="7" t="n">
        <v>65534</v>
      </c>
      <c r="D1211" s="7" t="n">
        <v>0</v>
      </c>
    </row>
    <row r="1212" spans="1:10">
      <c r="A1212" t="s">
        <v>4</v>
      </c>
      <c r="B1212" s="4" t="s">
        <v>5</v>
      </c>
      <c r="C1212" s="4" t="s">
        <v>11</v>
      </c>
      <c r="D1212" s="4" t="s">
        <v>11</v>
      </c>
      <c r="E1212" s="4" t="s">
        <v>15</v>
      </c>
      <c r="F1212" s="4" t="s">
        <v>15</v>
      </c>
      <c r="G1212" s="4" t="s">
        <v>15</v>
      </c>
      <c r="H1212" s="4" t="s">
        <v>15</v>
      </c>
      <c r="I1212" s="4" t="s">
        <v>7</v>
      </c>
      <c r="J1212" s="4" t="s">
        <v>11</v>
      </c>
    </row>
    <row r="1213" spans="1:10">
      <c r="A1213" t="n">
        <v>8804</v>
      </c>
      <c r="B1213" s="44" t="n">
        <v>55</v>
      </c>
      <c r="C1213" s="7" t="n">
        <v>65534</v>
      </c>
      <c r="D1213" s="7" t="n">
        <v>65533</v>
      </c>
      <c r="E1213" s="7" t="n">
        <v>18.1399993896484</v>
      </c>
      <c r="F1213" s="7" t="n">
        <v>0</v>
      </c>
      <c r="G1213" s="7" t="n">
        <v>-17.0300006866455</v>
      </c>
      <c r="H1213" s="7" t="n">
        <v>1.5</v>
      </c>
      <c r="I1213" s="7" t="n">
        <v>1</v>
      </c>
      <c r="J1213" s="7" t="n">
        <v>0</v>
      </c>
    </row>
    <row r="1214" spans="1:10">
      <c r="A1214" t="s">
        <v>4</v>
      </c>
      <c r="B1214" s="4" t="s">
        <v>5</v>
      </c>
      <c r="C1214" s="4" t="s">
        <v>11</v>
      </c>
      <c r="D1214" s="4" t="s">
        <v>7</v>
      </c>
    </row>
    <row r="1215" spans="1:10">
      <c r="A1215" t="n">
        <v>8828</v>
      </c>
      <c r="B1215" s="45" t="n">
        <v>56</v>
      </c>
      <c r="C1215" s="7" t="n">
        <v>65534</v>
      </c>
      <c r="D1215" s="7" t="n">
        <v>0</v>
      </c>
    </row>
    <row r="1216" spans="1:10">
      <c r="A1216" t="s">
        <v>4</v>
      </c>
      <c r="B1216" s="4" t="s">
        <v>5</v>
      </c>
      <c r="C1216" s="4" t="s">
        <v>11</v>
      </c>
      <c r="D1216" s="4" t="s">
        <v>7</v>
      </c>
    </row>
    <row r="1217" spans="1:10">
      <c r="A1217" t="n">
        <v>8832</v>
      </c>
      <c r="B1217" s="46" t="n">
        <v>96</v>
      </c>
      <c r="C1217" s="7" t="n">
        <v>65534</v>
      </c>
      <c r="D1217" s="7" t="n">
        <v>1</v>
      </c>
    </row>
    <row r="1218" spans="1:10">
      <c r="A1218" t="s">
        <v>4</v>
      </c>
      <c r="B1218" s="4" t="s">
        <v>5</v>
      </c>
      <c r="C1218" s="4" t="s">
        <v>11</v>
      </c>
      <c r="D1218" s="4" t="s">
        <v>7</v>
      </c>
      <c r="E1218" s="4" t="s">
        <v>15</v>
      </c>
      <c r="F1218" s="4" t="s">
        <v>15</v>
      </c>
      <c r="G1218" s="4" t="s">
        <v>15</v>
      </c>
    </row>
    <row r="1219" spans="1:10">
      <c r="A1219" t="n">
        <v>8836</v>
      </c>
      <c r="B1219" s="46" t="n">
        <v>96</v>
      </c>
      <c r="C1219" s="7" t="n">
        <v>65534</v>
      </c>
      <c r="D1219" s="7" t="n">
        <v>2</v>
      </c>
      <c r="E1219" s="7" t="n">
        <v>17.8099994659424</v>
      </c>
      <c r="F1219" s="7" t="n">
        <v>0</v>
      </c>
      <c r="G1219" s="7" t="n">
        <v>-13.5699996948242</v>
      </c>
    </row>
    <row r="1220" spans="1:10">
      <c r="A1220" t="s">
        <v>4</v>
      </c>
      <c r="B1220" s="4" t="s">
        <v>5</v>
      </c>
      <c r="C1220" s="4" t="s">
        <v>11</v>
      </c>
      <c r="D1220" s="4" t="s">
        <v>7</v>
      </c>
      <c r="E1220" s="4" t="s">
        <v>15</v>
      </c>
      <c r="F1220" s="4" t="s">
        <v>15</v>
      </c>
      <c r="G1220" s="4" t="s">
        <v>15</v>
      </c>
    </row>
    <row r="1221" spans="1:10">
      <c r="A1221" t="n">
        <v>8852</v>
      </c>
      <c r="B1221" s="46" t="n">
        <v>96</v>
      </c>
      <c r="C1221" s="7" t="n">
        <v>65534</v>
      </c>
      <c r="D1221" s="7" t="n">
        <v>2</v>
      </c>
      <c r="E1221" s="7" t="n">
        <v>16.7900009155273</v>
      </c>
      <c r="F1221" s="7" t="n">
        <v>0</v>
      </c>
      <c r="G1221" s="7" t="n">
        <v>-10.6599998474121</v>
      </c>
    </row>
    <row r="1222" spans="1:10">
      <c r="A1222" t="s">
        <v>4</v>
      </c>
      <c r="B1222" s="4" t="s">
        <v>5</v>
      </c>
      <c r="C1222" s="4" t="s">
        <v>11</v>
      </c>
      <c r="D1222" s="4" t="s">
        <v>7</v>
      </c>
      <c r="E1222" s="4" t="s">
        <v>15</v>
      </c>
      <c r="F1222" s="4" t="s">
        <v>15</v>
      </c>
      <c r="G1222" s="4" t="s">
        <v>15</v>
      </c>
    </row>
    <row r="1223" spans="1:10">
      <c r="A1223" t="n">
        <v>8868</v>
      </c>
      <c r="B1223" s="46" t="n">
        <v>96</v>
      </c>
      <c r="C1223" s="7" t="n">
        <v>65534</v>
      </c>
      <c r="D1223" s="7" t="n">
        <v>2</v>
      </c>
      <c r="E1223" s="7" t="n">
        <v>12.5500001907349</v>
      </c>
      <c r="F1223" s="7" t="n">
        <v>0</v>
      </c>
      <c r="G1223" s="7" t="n">
        <v>-9.96000003814697</v>
      </c>
    </row>
    <row r="1224" spans="1:10">
      <c r="A1224" t="s">
        <v>4</v>
      </c>
      <c r="B1224" s="4" t="s">
        <v>5</v>
      </c>
      <c r="C1224" s="4" t="s">
        <v>11</v>
      </c>
      <c r="D1224" s="4" t="s">
        <v>7</v>
      </c>
      <c r="E1224" s="4" t="s">
        <v>17</v>
      </c>
      <c r="F1224" s="4" t="s">
        <v>7</v>
      </c>
      <c r="G1224" s="4" t="s">
        <v>11</v>
      </c>
    </row>
    <row r="1225" spans="1:10">
      <c r="A1225" t="n">
        <v>8884</v>
      </c>
      <c r="B1225" s="46" t="n">
        <v>96</v>
      </c>
      <c r="C1225" s="7" t="n">
        <v>65534</v>
      </c>
      <c r="D1225" s="7" t="n">
        <v>0</v>
      </c>
      <c r="E1225" s="7" t="n">
        <v>1069547520</v>
      </c>
      <c r="F1225" s="7" t="n">
        <v>1</v>
      </c>
      <c r="G1225" s="7" t="n">
        <v>0</v>
      </c>
    </row>
    <row r="1226" spans="1:10">
      <c r="A1226" t="s">
        <v>4</v>
      </c>
      <c r="B1226" s="4" t="s">
        <v>5</v>
      </c>
      <c r="C1226" s="4" t="s">
        <v>11</v>
      </c>
      <c r="D1226" s="4" t="s">
        <v>7</v>
      </c>
    </row>
    <row r="1227" spans="1:10">
      <c r="A1227" t="n">
        <v>8895</v>
      </c>
      <c r="B1227" s="45" t="n">
        <v>56</v>
      </c>
      <c r="C1227" s="7" t="n">
        <v>65534</v>
      </c>
      <c r="D1227" s="7" t="n">
        <v>0</v>
      </c>
    </row>
    <row r="1228" spans="1:10">
      <c r="A1228" t="s">
        <v>4</v>
      </c>
      <c r="B1228" s="4" t="s">
        <v>5</v>
      </c>
      <c r="C1228" s="4" t="s">
        <v>11</v>
      </c>
      <c r="D1228" s="4" t="s">
        <v>11</v>
      </c>
      <c r="E1228" s="4" t="s">
        <v>15</v>
      </c>
      <c r="F1228" s="4" t="s">
        <v>15</v>
      </c>
      <c r="G1228" s="4" t="s">
        <v>15</v>
      </c>
      <c r="H1228" s="4" t="s">
        <v>15</v>
      </c>
      <c r="I1228" s="4" t="s">
        <v>7</v>
      </c>
      <c r="J1228" s="4" t="s">
        <v>11</v>
      </c>
    </row>
    <row r="1229" spans="1:10">
      <c r="A1229" t="n">
        <v>8899</v>
      </c>
      <c r="B1229" s="44" t="n">
        <v>55</v>
      </c>
      <c r="C1229" s="7" t="n">
        <v>65534</v>
      </c>
      <c r="D1229" s="7" t="n">
        <v>65533</v>
      </c>
      <c r="E1229" s="7" t="n">
        <v>-14.3000001907349</v>
      </c>
      <c r="F1229" s="7" t="n">
        <v>0</v>
      </c>
      <c r="G1229" s="7" t="n">
        <v>-9.97999954223633</v>
      </c>
      <c r="H1229" s="7" t="n">
        <v>1.5</v>
      </c>
      <c r="I1229" s="7" t="n">
        <v>1</v>
      </c>
      <c r="J1229" s="7" t="n">
        <v>0</v>
      </c>
    </row>
    <row r="1230" spans="1:10">
      <c r="A1230" t="s">
        <v>4</v>
      </c>
      <c r="B1230" s="4" t="s">
        <v>5</v>
      </c>
      <c r="C1230" s="4" t="s">
        <v>11</v>
      </c>
      <c r="D1230" s="4" t="s">
        <v>7</v>
      </c>
    </row>
    <row r="1231" spans="1:10">
      <c r="A1231" t="n">
        <v>8923</v>
      </c>
      <c r="B1231" s="45" t="n">
        <v>56</v>
      </c>
      <c r="C1231" s="7" t="n">
        <v>65534</v>
      </c>
      <c r="D1231" s="7" t="n">
        <v>0</v>
      </c>
    </row>
    <row r="1232" spans="1:10">
      <c r="A1232" t="s">
        <v>4</v>
      </c>
      <c r="B1232" s="4" t="s">
        <v>5</v>
      </c>
      <c r="C1232" s="4" t="s">
        <v>11</v>
      </c>
      <c r="D1232" s="4" t="s">
        <v>7</v>
      </c>
    </row>
    <row r="1233" spans="1:10">
      <c r="A1233" t="n">
        <v>8927</v>
      </c>
      <c r="B1233" s="46" t="n">
        <v>96</v>
      </c>
      <c r="C1233" s="7" t="n">
        <v>65534</v>
      </c>
      <c r="D1233" s="7" t="n">
        <v>1</v>
      </c>
    </row>
    <row r="1234" spans="1:10">
      <c r="A1234" t="s">
        <v>4</v>
      </c>
      <c r="B1234" s="4" t="s">
        <v>5</v>
      </c>
      <c r="C1234" s="4" t="s">
        <v>11</v>
      </c>
      <c r="D1234" s="4" t="s">
        <v>7</v>
      </c>
      <c r="E1234" s="4" t="s">
        <v>15</v>
      </c>
      <c r="F1234" s="4" t="s">
        <v>15</v>
      </c>
      <c r="G1234" s="4" t="s">
        <v>15</v>
      </c>
    </row>
    <row r="1235" spans="1:10">
      <c r="A1235" t="n">
        <v>8931</v>
      </c>
      <c r="B1235" s="46" t="n">
        <v>96</v>
      </c>
      <c r="C1235" s="7" t="n">
        <v>65534</v>
      </c>
      <c r="D1235" s="7" t="n">
        <v>2</v>
      </c>
      <c r="E1235" s="7" t="n">
        <v>-19.2099990844727</v>
      </c>
      <c r="F1235" s="7" t="n">
        <v>0</v>
      </c>
      <c r="G1235" s="7" t="n">
        <v>-10.3999996185303</v>
      </c>
    </row>
    <row r="1236" spans="1:10">
      <c r="A1236" t="s">
        <v>4</v>
      </c>
      <c r="B1236" s="4" t="s">
        <v>5</v>
      </c>
      <c r="C1236" s="4" t="s">
        <v>11</v>
      </c>
      <c r="D1236" s="4" t="s">
        <v>7</v>
      </c>
      <c r="E1236" s="4" t="s">
        <v>15</v>
      </c>
      <c r="F1236" s="4" t="s">
        <v>15</v>
      </c>
      <c r="G1236" s="4" t="s">
        <v>15</v>
      </c>
    </row>
    <row r="1237" spans="1:10">
      <c r="A1237" t="n">
        <v>8947</v>
      </c>
      <c r="B1237" s="46" t="n">
        <v>96</v>
      </c>
      <c r="C1237" s="7" t="n">
        <v>65534</v>
      </c>
      <c r="D1237" s="7" t="n">
        <v>2</v>
      </c>
      <c r="E1237" s="7" t="n">
        <v>-21.6599998474121</v>
      </c>
      <c r="F1237" s="7" t="n">
        <v>0</v>
      </c>
      <c r="G1237" s="7" t="n">
        <v>-12.710000038147</v>
      </c>
    </row>
    <row r="1238" spans="1:10">
      <c r="A1238" t="s">
        <v>4</v>
      </c>
      <c r="B1238" s="4" t="s">
        <v>5</v>
      </c>
      <c r="C1238" s="4" t="s">
        <v>11</v>
      </c>
      <c r="D1238" s="4" t="s">
        <v>7</v>
      </c>
      <c r="E1238" s="4" t="s">
        <v>15</v>
      </c>
      <c r="F1238" s="4" t="s">
        <v>15</v>
      </c>
      <c r="G1238" s="4" t="s">
        <v>15</v>
      </c>
    </row>
    <row r="1239" spans="1:10">
      <c r="A1239" t="n">
        <v>8963</v>
      </c>
      <c r="B1239" s="46" t="n">
        <v>96</v>
      </c>
      <c r="C1239" s="7" t="n">
        <v>65534</v>
      </c>
      <c r="D1239" s="7" t="n">
        <v>2</v>
      </c>
      <c r="E1239" s="7" t="n">
        <v>-21.9200000762939</v>
      </c>
      <c r="F1239" s="7" t="n">
        <v>0</v>
      </c>
      <c r="G1239" s="7" t="n">
        <v>-18.7399997711182</v>
      </c>
    </row>
    <row r="1240" spans="1:10">
      <c r="A1240" t="s">
        <v>4</v>
      </c>
      <c r="B1240" s="4" t="s">
        <v>5</v>
      </c>
      <c r="C1240" s="4" t="s">
        <v>11</v>
      </c>
      <c r="D1240" s="4" t="s">
        <v>7</v>
      </c>
      <c r="E1240" s="4" t="s">
        <v>17</v>
      </c>
      <c r="F1240" s="4" t="s">
        <v>7</v>
      </c>
      <c r="G1240" s="4" t="s">
        <v>11</v>
      </c>
    </row>
    <row r="1241" spans="1:10">
      <c r="A1241" t="n">
        <v>8979</v>
      </c>
      <c r="B1241" s="46" t="n">
        <v>96</v>
      </c>
      <c r="C1241" s="7" t="n">
        <v>65534</v>
      </c>
      <c r="D1241" s="7" t="n">
        <v>0</v>
      </c>
      <c r="E1241" s="7" t="n">
        <v>1069547520</v>
      </c>
      <c r="F1241" s="7" t="n">
        <v>1</v>
      </c>
      <c r="G1241" s="7" t="n">
        <v>0</v>
      </c>
    </row>
    <row r="1242" spans="1:10">
      <c r="A1242" t="s">
        <v>4</v>
      </c>
      <c r="B1242" s="4" t="s">
        <v>5</v>
      </c>
      <c r="C1242" s="4" t="s">
        <v>11</v>
      </c>
      <c r="D1242" s="4" t="s">
        <v>7</v>
      </c>
    </row>
    <row r="1243" spans="1:10">
      <c r="A1243" t="n">
        <v>8990</v>
      </c>
      <c r="B1243" s="45" t="n">
        <v>56</v>
      </c>
      <c r="C1243" s="7" t="n">
        <v>65534</v>
      </c>
      <c r="D1243" s="7" t="n">
        <v>0</v>
      </c>
    </row>
    <row r="1244" spans="1:10">
      <c r="A1244" t="s">
        <v>4</v>
      </c>
      <c r="B1244" s="4" t="s">
        <v>5</v>
      </c>
      <c r="C1244" s="4" t="s">
        <v>11</v>
      </c>
      <c r="D1244" s="4" t="s">
        <v>11</v>
      </c>
      <c r="E1244" s="4" t="s">
        <v>15</v>
      </c>
      <c r="F1244" s="4" t="s">
        <v>15</v>
      </c>
      <c r="G1244" s="4" t="s">
        <v>15</v>
      </c>
      <c r="H1244" s="4" t="s">
        <v>15</v>
      </c>
      <c r="I1244" s="4" t="s">
        <v>7</v>
      </c>
      <c r="J1244" s="4" t="s">
        <v>11</v>
      </c>
    </row>
    <row r="1245" spans="1:10">
      <c r="A1245" t="n">
        <v>8994</v>
      </c>
      <c r="B1245" s="44" t="n">
        <v>55</v>
      </c>
      <c r="C1245" s="7" t="n">
        <v>65534</v>
      </c>
      <c r="D1245" s="7" t="n">
        <v>65533</v>
      </c>
      <c r="E1245" s="7" t="n">
        <v>-22.1100006103516</v>
      </c>
      <c r="F1245" s="7" t="n">
        <v>0</v>
      </c>
      <c r="G1245" s="7" t="n">
        <v>-52.0499992370605</v>
      </c>
      <c r="H1245" s="7" t="n">
        <v>1.5</v>
      </c>
      <c r="I1245" s="7" t="n">
        <v>1</v>
      </c>
      <c r="J1245" s="7" t="n">
        <v>0</v>
      </c>
    </row>
    <row r="1246" spans="1:10">
      <c r="A1246" t="s">
        <v>4</v>
      </c>
      <c r="B1246" s="4" t="s">
        <v>5</v>
      </c>
      <c r="C1246" s="4" t="s">
        <v>11</v>
      </c>
      <c r="D1246" s="4" t="s">
        <v>7</v>
      </c>
    </row>
    <row r="1247" spans="1:10">
      <c r="A1247" t="n">
        <v>9018</v>
      </c>
      <c r="B1247" s="45" t="n">
        <v>56</v>
      </c>
      <c r="C1247" s="7" t="n">
        <v>65534</v>
      </c>
      <c r="D1247" s="7" t="n">
        <v>0</v>
      </c>
    </row>
    <row r="1248" spans="1:10">
      <c r="A1248" t="s">
        <v>4</v>
      </c>
      <c r="B1248" s="4" t="s">
        <v>5</v>
      </c>
      <c r="C1248" s="4" t="s">
        <v>11</v>
      </c>
      <c r="D1248" s="4" t="s">
        <v>7</v>
      </c>
    </row>
    <row r="1249" spans="1:10">
      <c r="A1249" t="n">
        <v>9022</v>
      </c>
      <c r="B1249" s="46" t="n">
        <v>96</v>
      </c>
      <c r="C1249" s="7" t="n">
        <v>65534</v>
      </c>
      <c r="D1249" s="7" t="n">
        <v>1</v>
      </c>
    </row>
    <row r="1250" spans="1:10">
      <c r="A1250" t="s">
        <v>4</v>
      </c>
      <c r="B1250" s="4" t="s">
        <v>5</v>
      </c>
      <c r="C1250" s="4" t="s">
        <v>11</v>
      </c>
      <c r="D1250" s="4" t="s">
        <v>7</v>
      </c>
      <c r="E1250" s="4" t="s">
        <v>15</v>
      </c>
      <c r="F1250" s="4" t="s">
        <v>15</v>
      </c>
      <c r="G1250" s="4" t="s">
        <v>15</v>
      </c>
    </row>
    <row r="1251" spans="1:10">
      <c r="A1251" t="n">
        <v>9026</v>
      </c>
      <c r="B1251" s="46" t="n">
        <v>96</v>
      </c>
      <c r="C1251" s="7" t="n">
        <v>65534</v>
      </c>
      <c r="D1251" s="7" t="n">
        <v>2</v>
      </c>
      <c r="E1251" s="7" t="n">
        <v>-18.7399997711182</v>
      </c>
      <c r="F1251" s="7" t="n">
        <v>0</v>
      </c>
      <c r="G1251" s="7" t="n">
        <v>-55.3600006103516</v>
      </c>
    </row>
    <row r="1252" spans="1:10">
      <c r="A1252" t="s">
        <v>4</v>
      </c>
      <c r="B1252" s="4" t="s">
        <v>5</v>
      </c>
      <c r="C1252" s="4" t="s">
        <v>11</v>
      </c>
      <c r="D1252" s="4" t="s">
        <v>7</v>
      </c>
      <c r="E1252" s="4" t="s">
        <v>17</v>
      </c>
      <c r="F1252" s="4" t="s">
        <v>7</v>
      </c>
      <c r="G1252" s="4" t="s">
        <v>11</v>
      </c>
    </row>
    <row r="1253" spans="1:10">
      <c r="A1253" t="n">
        <v>9042</v>
      </c>
      <c r="B1253" s="46" t="n">
        <v>96</v>
      </c>
      <c r="C1253" s="7" t="n">
        <v>65534</v>
      </c>
      <c r="D1253" s="7" t="n">
        <v>0</v>
      </c>
      <c r="E1253" s="7" t="n">
        <v>1069547520</v>
      </c>
      <c r="F1253" s="7" t="n">
        <v>1</v>
      </c>
      <c r="G1253" s="7" t="n">
        <v>0</v>
      </c>
    </row>
    <row r="1254" spans="1:10">
      <c r="A1254" t="s">
        <v>4</v>
      </c>
      <c r="B1254" s="4" t="s">
        <v>5</v>
      </c>
      <c r="C1254" s="4" t="s">
        <v>11</v>
      </c>
      <c r="D1254" s="4" t="s">
        <v>7</v>
      </c>
    </row>
    <row r="1255" spans="1:10">
      <c r="A1255" t="n">
        <v>9053</v>
      </c>
      <c r="B1255" s="45" t="n">
        <v>56</v>
      </c>
      <c r="C1255" s="7" t="n">
        <v>65534</v>
      </c>
      <c r="D1255" s="7" t="n">
        <v>0</v>
      </c>
    </row>
    <row r="1256" spans="1:10">
      <c r="A1256" t="s">
        <v>4</v>
      </c>
      <c r="B1256" s="4" t="s">
        <v>5</v>
      </c>
      <c r="C1256" s="4" t="s">
        <v>11</v>
      </c>
      <c r="D1256" s="4" t="s">
        <v>15</v>
      </c>
      <c r="E1256" s="4" t="s">
        <v>15</v>
      </c>
      <c r="F1256" s="4" t="s">
        <v>7</v>
      </c>
    </row>
    <row r="1257" spans="1:10">
      <c r="A1257" t="n">
        <v>9057</v>
      </c>
      <c r="B1257" s="47" t="n">
        <v>52</v>
      </c>
      <c r="C1257" s="7" t="n">
        <v>65534</v>
      </c>
      <c r="D1257" s="7" t="n">
        <v>90</v>
      </c>
      <c r="E1257" s="7" t="n">
        <v>10</v>
      </c>
      <c r="F1257" s="7" t="n">
        <v>0</v>
      </c>
    </row>
    <row r="1258" spans="1:10">
      <c r="A1258" t="s">
        <v>4</v>
      </c>
      <c r="B1258" s="4" t="s">
        <v>5</v>
      </c>
      <c r="C1258" s="4" t="s">
        <v>11</v>
      </c>
    </row>
    <row r="1259" spans="1:10">
      <c r="A1259" t="n">
        <v>9069</v>
      </c>
      <c r="B1259" s="48" t="n">
        <v>54</v>
      </c>
      <c r="C1259" s="7" t="n">
        <v>65534</v>
      </c>
    </row>
    <row r="1260" spans="1:10">
      <c r="A1260" t="s">
        <v>4</v>
      </c>
      <c r="B1260" s="4" t="s">
        <v>5</v>
      </c>
      <c r="C1260" s="4" t="s">
        <v>11</v>
      </c>
    </row>
    <row r="1261" spans="1:10">
      <c r="A1261" t="n">
        <v>9072</v>
      </c>
      <c r="B1261" s="26" t="n">
        <v>16</v>
      </c>
      <c r="C1261" s="7" t="n">
        <v>3000</v>
      </c>
    </row>
    <row r="1262" spans="1:10">
      <c r="A1262" t="s">
        <v>4</v>
      </c>
      <c r="B1262" s="4" t="s">
        <v>5</v>
      </c>
      <c r="C1262" s="4" t="s">
        <v>11</v>
      </c>
      <c r="D1262" s="4" t="s">
        <v>7</v>
      </c>
    </row>
    <row r="1263" spans="1:10">
      <c r="A1263" t="n">
        <v>9075</v>
      </c>
      <c r="B1263" s="46" t="n">
        <v>96</v>
      </c>
      <c r="C1263" s="7" t="n">
        <v>65534</v>
      </c>
      <c r="D1263" s="7" t="n">
        <v>1</v>
      </c>
    </row>
    <row r="1264" spans="1:10">
      <c r="A1264" t="s">
        <v>4</v>
      </c>
      <c r="B1264" s="4" t="s">
        <v>5</v>
      </c>
      <c r="C1264" s="4" t="s">
        <v>11</v>
      </c>
      <c r="D1264" s="4" t="s">
        <v>7</v>
      </c>
      <c r="E1264" s="4" t="s">
        <v>15</v>
      </c>
      <c r="F1264" s="4" t="s">
        <v>15</v>
      </c>
      <c r="G1264" s="4" t="s">
        <v>15</v>
      </c>
    </row>
    <row r="1265" spans="1:7">
      <c r="A1265" t="n">
        <v>9079</v>
      </c>
      <c r="B1265" s="46" t="n">
        <v>96</v>
      </c>
      <c r="C1265" s="7" t="n">
        <v>65534</v>
      </c>
      <c r="D1265" s="7" t="n">
        <v>2</v>
      </c>
      <c r="E1265" s="7" t="n">
        <v>-19.6100006103516</v>
      </c>
      <c r="F1265" s="7" t="n">
        <v>0</v>
      </c>
      <c r="G1265" s="7" t="n">
        <v>-51.810001373291</v>
      </c>
    </row>
    <row r="1266" spans="1:7">
      <c r="A1266" t="s">
        <v>4</v>
      </c>
      <c r="B1266" s="4" t="s">
        <v>5</v>
      </c>
      <c r="C1266" s="4" t="s">
        <v>11</v>
      </c>
      <c r="D1266" s="4" t="s">
        <v>7</v>
      </c>
      <c r="E1266" s="4" t="s">
        <v>17</v>
      </c>
      <c r="F1266" s="4" t="s">
        <v>7</v>
      </c>
      <c r="G1266" s="4" t="s">
        <v>11</v>
      </c>
    </row>
    <row r="1267" spans="1:7">
      <c r="A1267" t="n">
        <v>9095</v>
      </c>
      <c r="B1267" s="46" t="n">
        <v>96</v>
      </c>
      <c r="C1267" s="7" t="n">
        <v>65534</v>
      </c>
      <c r="D1267" s="7" t="n">
        <v>0</v>
      </c>
      <c r="E1267" s="7" t="n">
        <v>1069547520</v>
      </c>
      <c r="F1267" s="7" t="n">
        <v>1</v>
      </c>
      <c r="G1267" s="7" t="n">
        <v>0</v>
      </c>
    </row>
    <row r="1268" spans="1:7">
      <c r="A1268" t="s">
        <v>4</v>
      </c>
      <c r="B1268" s="4" t="s">
        <v>5</v>
      </c>
      <c r="C1268" s="4" t="s">
        <v>11</v>
      </c>
      <c r="D1268" s="4" t="s">
        <v>7</v>
      </c>
    </row>
    <row r="1269" spans="1:7">
      <c r="A1269" t="n">
        <v>9106</v>
      </c>
      <c r="B1269" s="45" t="n">
        <v>56</v>
      </c>
      <c r="C1269" s="7" t="n">
        <v>65534</v>
      </c>
      <c r="D1269" s="7" t="n">
        <v>0</v>
      </c>
    </row>
    <row r="1270" spans="1:7">
      <c r="A1270" t="s">
        <v>4</v>
      </c>
      <c r="B1270" s="4" t="s">
        <v>5</v>
      </c>
      <c r="C1270" s="4" t="s">
        <v>13</v>
      </c>
    </row>
    <row r="1271" spans="1:7">
      <c r="A1271" t="n">
        <v>9110</v>
      </c>
      <c r="B1271" s="19" t="n">
        <v>3</v>
      </c>
      <c r="C1271" s="11" t="n">
        <f t="normal" ca="1">A1151</f>
        <v>0</v>
      </c>
    </row>
    <row r="1272" spans="1:7">
      <c r="A1272" t="s">
        <v>4</v>
      </c>
      <c r="B1272" s="4" t="s">
        <v>5</v>
      </c>
    </row>
    <row r="1273" spans="1:7">
      <c r="A1273" t="n">
        <v>9115</v>
      </c>
      <c r="B1273" s="5" t="n">
        <v>1</v>
      </c>
    </row>
    <row r="1274" spans="1:7" s="3" customFormat="1" customHeight="0">
      <c r="A1274" s="3" t="s">
        <v>2</v>
      </c>
      <c r="B1274" s="3" t="s">
        <v>114</v>
      </c>
    </row>
    <row r="1275" spans="1:7">
      <c r="A1275" t="s">
        <v>4</v>
      </c>
      <c r="B1275" s="4" t="s">
        <v>5</v>
      </c>
      <c r="C1275" s="4" t="s">
        <v>11</v>
      </c>
      <c r="D1275" s="4" t="s">
        <v>7</v>
      </c>
      <c r="E1275" s="4" t="s">
        <v>7</v>
      </c>
      <c r="F1275" s="4" t="s">
        <v>8</v>
      </c>
    </row>
    <row r="1276" spans="1:7">
      <c r="A1276" t="n">
        <v>9116</v>
      </c>
      <c r="B1276" s="50" t="n">
        <v>20</v>
      </c>
      <c r="C1276" s="7" t="n">
        <v>8</v>
      </c>
      <c r="D1276" s="7" t="n">
        <v>3</v>
      </c>
      <c r="E1276" s="7" t="n">
        <v>10</v>
      </c>
      <c r="F1276" s="7" t="s">
        <v>115</v>
      </c>
    </row>
    <row r="1277" spans="1:7">
      <c r="A1277" t="s">
        <v>4</v>
      </c>
      <c r="B1277" s="4" t="s">
        <v>5</v>
      </c>
      <c r="C1277" s="4" t="s">
        <v>11</v>
      </c>
    </row>
    <row r="1278" spans="1:7">
      <c r="A1278" t="n">
        <v>9137</v>
      </c>
      <c r="B1278" s="26" t="n">
        <v>16</v>
      </c>
      <c r="C1278" s="7" t="n">
        <v>0</v>
      </c>
    </row>
    <row r="1279" spans="1:7">
      <c r="A1279" t="s">
        <v>4</v>
      </c>
      <c r="B1279" s="4" t="s">
        <v>5</v>
      </c>
      <c r="C1279" s="4" t="s">
        <v>11</v>
      </c>
      <c r="D1279" s="4" t="s">
        <v>17</v>
      </c>
    </row>
    <row r="1280" spans="1:7">
      <c r="A1280" t="n">
        <v>9140</v>
      </c>
      <c r="B1280" s="41" t="n">
        <v>43</v>
      </c>
      <c r="C1280" s="7" t="n">
        <v>8</v>
      </c>
      <c r="D1280" s="7" t="n">
        <v>1088</v>
      </c>
    </row>
    <row r="1281" spans="1:7">
      <c r="A1281" t="s">
        <v>4</v>
      </c>
      <c r="B1281" s="4" t="s">
        <v>5</v>
      </c>
      <c r="C1281" s="4" t="s">
        <v>11</v>
      </c>
      <c r="D1281" s="4" t="s">
        <v>7</v>
      </c>
      <c r="E1281" s="4" t="s">
        <v>7</v>
      </c>
      <c r="F1281" s="4" t="s">
        <v>8</v>
      </c>
    </row>
    <row r="1282" spans="1:7">
      <c r="A1282" t="n">
        <v>9147</v>
      </c>
      <c r="B1282" s="50" t="n">
        <v>20</v>
      </c>
      <c r="C1282" s="7" t="n">
        <v>115</v>
      </c>
      <c r="D1282" s="7" t="n">
        <v>3</v>
      </c>
      <c r="E1282" s="7" t="n">
        <v>10</v>
      </c>
      <c r="F1282" s="7" t="s">
        <v>115</v>
      </c>
    </row>
    <row r="1283" spans="1:7">
      <c r="A1283" t="s">
        <v>4</v>
      </c>
      <c r="B1283" s="4" t="s">
        <v>5</v>
      </c>
      <c r="C1283" s="4" t="s">
        <v>11</v>
      </c>
    </row>
    <row r="1284" spans="1:7">
      <c r="A1284" t="n">
        <v>9168</v>
      </c>
      <c r="B1284" s="26" t="n">
        <v>16</v>
      </c>
      <c r="C1284" s="7" t="n">
        <v>0</v>
      </c>
    </row>
    <row r="1285" spans="1:7">
      <c r="A1285" t="s">
        <v>4</v>
      </c>
      <c r="B1285" s="4" t="s">
        <v>5</v>
      </c>
      <c r="C1285" s="4" t="s">
        <v>11</v>
      </c>
      <c r="D1285" s="4" t="s">
        <v>17</v>
      </c>
    </row>
    <row r="1286" spans="1:7">
      <c r="A1286" t="n">
        <v>9171</v>
      </c>
      <c r="B1286" s="41" t="n">
        <v>43</v>
      </c>
      <c r="C1286" s="7" t="n">
        <v>115</v>
      </c>
      <c r="D1286" s="7" t="n">
        <v>1088</v>
      </c>
    </row>
    <row r="1287" spans="1:7">
      <c r="A1287" t="s">
        <v>4</v>
      </c>
      <c r="B1287" s="4" t="s">
        <v>5</v>
      </c>
      <c r="C1287" s="4" t="s">
        <v>7</v>
      </c>
      <c r="D1287" s="4" t="s">
        <v>11</v>
      </c>
    </row>
    <row r="1288" spans="1:7">
      <c r="A1288" t="n">
        <v>9178</v>
      </c>
      <c r="B1288" s="21" t="n">
        <v>22</v>
      </c>
      <c r="C1288" s="7" t="n">
        <v>11</v>
      </c>
      <c r="D1288" s="7" t="n">
        <v>0</v>
      </c>
    </row>
    <row r="1289" spans="1:7">
      <c r="A1289" t="s">
        <v>4</v>
      </c>
      <c r="B1289" s="4" t="s">
        <v>5</v>
      </c>
      <c r="C1289" s="4" t="s">
        <v>7</v>
      </c>
      <c r="D1289" s="4" t="s">
        <v>11</v>
      </c>
      <c r="E1289" s="4" t="s">
        <v>8</v>
      </c>
    </row>
    <row r="1290" spans="1:7">
      <c r="A1290" t="n">
        <v>9182</v>
      </c>
      <c r="B1290" s="30" t="n">
        <v>51</v>
      </c>
      <c r="C1290" s="7" t="n">
        <v>4</v>
      </c>
      <c r="D1290" s="7" t="n">
        <v>115</v>
      </c>
      <c r="E1290" s="7" t="s">
        <v>116</v>
      </c>
    </row>
    <row r="1291" spans="1:7">
      <c r="A1291" t="s">
        <v>4</v>
      </c>
      <c r="B1291" s="4" t="s">
        <v>5</v>
      </c>
      <c r="C1291" s="4" t="s">
        <v>11</v>
      </c>
    </row>
    <row r="1292" spans="1:7">
      <c r="A1292" t="n">
        <v>9195</v>
      </c>
      <c r="B1292" s="26" t="n">
        <v>16</v>
      </c>
      <c r="C1292" s="7" t="n">
        <v>0</v>
      </c>
    </row>
    <row r="1293" spans="1:7">
      <c r="A1293" t="s">
        <v>4</v>
      </c>
      <c r="B1293" s="4" t="s">
        <v>5</v>
      </c>
      <c r="C1293" s="4" t="s">
        <v>11</v>
      </c>
      <c r="D1293" s="4" t="s">
        <v>42</v>
      </c>
      <c r="E1293" s="4" t="s">
        <v>7</v>
      </c>
      <c r="F1293" s="4" t="s">
        <v>7</v>
      </c>
    </row>
    <row r="1294" spans="1:7">
      <c r="A1294" t="n">
        <v>9198</v>
      </c>
      <c r="B1294" s="31" t="n">
        <v>26</v>
      </c>
      <c r="C1294" s="7" t="n">
        <v>115</v>
      </c>
      <c r="D1294" s="7" t="s">
        <v>117</v>
      </c>
      <c r="E1294" s="7" t="n">
        <v>2</v>
      </c>
      <c r="F1294" s="7" t="n">
        <v>0</v>
      </c>
    </row>
    <row r="1295" spans="1:7">
      <c r="A1295" t="s">
        <v>4</v>
      </c>
      <c r="B1295" s="4" t="s">
        <v>5</v>
      </c>
    </row>
    <row r="1296" spans="1:7">
      <c r="A1296" t="n">
        <v>9268</v>
      </c>
      <c r="B1296" s="24" t="n">
        <v>28</v>
      </c>
    </row>
    <row r="1297" spans="1:6">
      <c r="A1297" t="s">
        <v>4</v>
      </c>
      <c r="B1297" s="4" t="s">
        <v>5</v>
      </c>
      <c r="C1297" s="4" t="s">
        <v>7</v>
      </c>
      <c r="D1297" s="4" t="s">
        <v>11</v>
      </c>
      <c r="E1297" s="4" t="s">
        <v>8</v>
      </c>
    </row>
    <row r="1298" spans="1:6">
      <c r="A1298" t="n">
        <v>9269</v>
      </c>
      <c r="B1298" s="30" t="n">
        <v>51</v>
      </c>
      <c r="C1298" s="7" t="n">
        <v>4</v>
      </c>
      <c r="D1298" s="7" t="n">
        <v>8</v>
      </c>
      <c r="E1298" s="7" t="s">
        <v>118</v>
      </c>
    </row>
    <row r="1299" spans="1:6">
      <c r="A1299" t="s">
        <v>4</v>
      </c>
      <c r="B1299" s="4" t="s">
        <v>5</v>
      </c>
      <c r="C1299" s="4" t="s">
        <v>11</v>
      </c>
    </row>
    <row r="1300" spans="1:6">
      <c r="A1300" t="n">
        <v>9283</v>
      </c>
      <c r="B1300" s="26" t="n">
        <v>16</v>
      </c>
      <c r="C1300" s="7" t="n">
        <v>0</v>
      </c>
    </row>
    <row r="1301" spans="1:6">
      <c r="A1301" t="s">
        <v>4</v>
      </c>
      <c r="B1301" s="4" t="s">
        <v>5</v>
      </c>
      <c r="C1301" s="4" t="s">
        <v>11</v>
      </c>
      <c r="D1301" s="4" t="s">
        <v>42</v>
      </c>
      <c r="E1301" s="4" t="s">
        <v>7</v>
      </c>
      <c r="F1301" s="4" t="s">
        <v>7</v>
      </c>
      <c r="G1301" s="4" t="s">
        <v>42</v>
      </c>
      <c r="H1301" s="4" t="s">
        <v>7</v>
      </c>
      <c r="I1301" s="4" t="s">
        <v>7</v>
      </c>
      <c r="J1301" s="4" t="s">
        <v>42</v>
      </c>
      <c r="K1301" s="4" t="s">
        <v>7</v>
      </c>
      <c r="L1301" s="4" t="s">
        <v>7</v>
      </c>
    </row>
    <row r="1302" spans="1:6">
      <c r="A1302" t="n">
        <v>9286</v>
      </c>
      <c r="B1302" s="31" t="n">
        <v>26</v>
      </c>
      <c r="C1302" s="7" t="n">
        <v>8</v>
      </c>
      <c r="D1302" s="7" t="s">
        <v>119</v>
      </c>
      <c r="E1302" s="7" t="n">
        <v>2</v>
      </c>
      <c r="F1302" s="7" t="n">
        <v>3</v>
      </c>
      <c r="G1302" s="7" t="s">
        <v>120</v>
      </c>
      <c r="H1302" s="7" t="n">
        <v>2</v>
      </c>
      <c r="I1302" s="7" t="n">
        <v>3</v>
      </c>
      <c r="J1302" s="7" t="s">
        <v>121</v>
      </c>
      <c r="K1302" s="7" t="n">
        <v>2</v>
      </c>
      <c r="L1302" s="7" t="n">
        <v>0</v>
      </c>
    </row>
    <row r="1303" spans="1:6">
      <c r="A1303" t="s">
        <v>4</v>
      </c>
      <c r="B1303" s="4" t="s">
        <v>5</v>
      </c>
    </row>
    <row r="1304" spans="1:6">
      <c r="A1304" t="n">
        <v>9557</v>
      </c>
      <c r="B1304" s="24" t="n">
        <v>28</v>
      </c>
    </row>
    <row r="1305" spans="1:6">
      <c r="A1305" t="s">
        <v>4</v>
      </c>
      <c r="B1305" s="4" t="s">
        <v>5</v>
      </c>
      <c r="C1305" s="4" t="s">
        <v>7</v>
      </c>
      <c r="D1305" s="4" t="s">
        <v>11</v>
      </c>
      <c r="E1305" s="4" t="s">
        <v>8</v>
      </c>
    </row>
    <row r="1306" spans="1:6">
      <c r="A1306" t="n">
        <v>9558</v>
      </c>
      <c r="B1306" s="30" t="n">
        <v>51</v>
      </c>
      <c r="C1306" s="7" t="n">
        <v>4</v>
      </c>
      <c r="D1306" s="7" t="n">
        <v>115</v>
      </c>
      <c r="E1306" s="7" t="s">
        <v>116</v>
      </c>
    </row>
    <row r="1307" spans="1:6">
      <c r="A1307" t="s">
        <v>4</v>
      </c>
      <c r="B1307" s="4" t="s">
        <v>5</v>
      </c>
      <c r="C1307" s="4" t="s">
        <v>11</v>
      </c>
    </row>
    <row r="1308" spans="1:6">
      <c r="A1308" t="n">
        <v>9571</v>
      </c>
      <c r="B1308" s="26" t="n">
        <v>16</v>
      </c>
      <c r="C1308" s="7" t="n">
        <v>0</v>
      </c>
    </row>
    <row r="1309" spans="1:6">
      <c r="A1309" t="s">
        <v>4</v>
      </c>
      <c r="B1309" s="4" t="s">
        <v>5</v>
      </c>
      <c r="C1309" s="4" t="s">
        <v>11</v>
      </c>
      <c r="D1309" s="4" t="s">
        <v>42</v>
      </c>
      <c r="E1309" s="4" t="s">
        <v>7</v>
      </c>
      <c r="F1309" s="4" t="s">
        <v>7</v>
      </c>
      <c r="G1309" s="4" t="s">
        <v>42</v>
      </c>
      <c r="H1309" s="4" t="s">
        <v>7</v>
      </c>
      <c r="I1309" s="4" t="s">
        <v>7</v>
      </c>
    </row>
    <row r="1310" spans="1:6">
      <c r="A1310" t="n">
        <v>9574</v>
      </c>
      <c r="B1310" s="31" t="n">
        <v>26</v>
      </c>
      <c r="C1310" s="7" t="n">
        <v>115</v>
      </c>
      <c r="D1310" s="7" t="s">
        <v>122</v>
      </c>
      <c r="E1310" s="7" t="n">
        <v>2</v>
      </c>
      <c r="F1310" s="7" t="n">
        <v>3</v>
      </c>
      <c r="G1310" s="7" t="s">
        <v>123</v>
      </c>
      <c r="H1310" s="7" t="n">
        <v>2</v>
      </c>
      <c r="I1310" s="7" t="n">
        <v>0</v>
      </c>
    </row>
    <row r="1311" spans="1:6">
      <c r="A1311" t="s">
        <v>4</v>
      </c>
      <c r="B1311" s="4" t="s">
        <v>5</v>
      </c>
    </row>
    <row r="1312" spans="1:6">
      <c r="A1312" t="n">
        <v>9821</v>
      </c>
      <c r="B1312" s="24" t="n">
        <v>28</v>
      </c>
    </row>
    <row r="1313" spans="1:12">
      <c r="A1313" t="s">
        <v>4</v>
      </c>
      <c r="B1313" s="4" t="s">
        <v>5</v>
      </c>
      <c r="C1313" s="4" t="s">
        <v>11</v>
      </c>
    </row>
    <row r="1314" spans="1:12">
      <c r="A1314" t="n">
        <v>9822</v>
      </c>
      <c r="B1314" s="12" t="n">
        <v>12</v>
      </c>
      <c r="C1314" s="7" t="n">
        <v>10571</v>
      </c>
    </row>
    <row r="1315" spans="1:12">
      <c r="A1315" t="s">
        <v>4</v>
      </c>
      <c r="B1315" s="4" t="s">
        <v>5</v>
      </c>
    </row>
    <row r="1316" spans="1:12">
      <c r="A1316" t="n">
        <v>9825</v>
      </c>
      <c r="B1316" s="5" t="n">
        <v>1</v>
      </c>
    </row>
    <row r="1317" spans="1:12" s="3" customFormat="1" customHeight="0">
      <c r="A1317" s="3" t="s">
        <v>2</v>
      </c>
      <c r="B1317" s="3" t="s">
        <v>124</v>
      </c>
    </row>
    <row r="1318" spans="1:12">
      <c r="A1318" t="s">
        <v>4</v>
      </c>
      <c r="B1318" s="4" t="s">
        <v>5</v>
      </c>
      <c r="C1318" s="4" t="s">
        <v>11</v>
      </c>
      <c r="D1318" s="4" t="s">
        <v>7</v>
      </c>
      <c r="E1318" s="4" t="s">
        <v>7</v>
      </c>
      <c r="F1318" s="4" t="s">
        <v>8</v>
      </c>
    </row>
    <row r="1319" spans="1:12">
      <c r="A1319" t="n">
        <v>9828</v>
      </c>
      <c r="B1319" s="50" t="n">
        <v>20</v>
      </c>
      <c r="C1319" s="7" t="n">
        <v>108</v>
      </c>
      <c r="D1319" s="7" t="n">
        <v>3</v>
      </c>
      <c r="E1319" s="7" t="n">
        <v>10</v>
      </c>
      <c r="F1319" s="7" t="s">
        <v>115</v>
      </c>
    </row>
    <row r="1320" spans="1:12">
      <c r="A1320" t="s">
        <v>4</v>
      </c>
      <c r="B1320" s="4" t="s">
        <v>5</v>
      </c>
      <c r="C1320" s="4" t="s">
        <v>11</v>
      </c>
    </row>
    <row r="1321" spans="1:12">
      <c r="A1321" t="n">
        <v>9849</v>
      </c>
      <c r="B1321" s="26" t="n">
        <v>16</v>
      </c>
      <c r="C1321" s="7" t="n">
        <v>0</v>
      </c>
    </row>
    <row r="1322" spans="1:12">
      <c r="A1322" t="s">
        <v>4</v>
      </c>
      <c r="B1322" s="4" t="s">
        <v>5</v>
      </c>
      <c r="C1322" s="4" t="s">
        <v>11</v>
      </c>
      <c r="D1322" s="4" t="s">
        <v>17</v>
      </c>
    </row>
    <row r="1323" spans="1:12">
      <c r="A1323" t="n">
        <v>9852</v>
      </c>
      <c r="B1323" s="41" t="n">
        <v>43</v>
      </c>
      <c r="C1323" s="7" t="n">
        <v>108</v>
      </c>
      <c r="D1323" s="7" t="n">
        <v>1088</v>
      </c>
    </row>
    <row r="1324" spans="1:12">
      <c r="A1324" t="s">
        <v>4</v>
      </c>
      <c r="B1324" s="4" t="s">
        <v>5</v>
      </c>
      <c r="C1324" s="4" t="s">
        <v>11</v>
      </c>
      <c r="D1324" s="4" t="s">
        <v>7</v>
      </c>
      <c r="E1324" s="4" t="s">
        <v>7</v>
      </c>
      <c r="F1324" s="4" t="s">
        <v>8</v>
      </c>
    </row>
    <row r="1325" spans="1:12">
      <c r="A1325" t="n">
        <v>9859</v>
      </c>
      <c r="B1325" s="50" t="n">
        <v>20</v>
      </c>
      <c r="C1325" s="7" t="n">
        <v>107</v>
      </c>
      <c r="D1325" s="7" t="n">
        <v>3</v>
      </c>
      <c r="E1325" s="7" t="n">
        <v>10</v>
      </c>
      <c r="F1325" s="7" t="s">
        <v>115</v>
      </c>
    </row>
    <row r="1326" spans="1:12">
      <c r="A1326" t="s">
        <v>4</v>
      </c>
      <c r="B1326" s="4" t="s">
        <v>5</v>
      </c>
      <c r="C1326" s="4" t="s">
        <v>11</v>
      </c>
    </row>
    <row r="1327" spans="1:12">
      <c r="A1327" t="n">
        <v>9880</v>
      </c>
      <c r="B1327" s="26" t="n">
        <v>16</v>
      </c>
      <c r="C1327" s="7" t="n">
        <v>0</v>
      </c>
    </row>
    <row r="1328" spans="1:12">
      <c r="A1328" t="s">
        <v>4</v>
      </c>
      <c r="B1328" s="4" t="s">
        <v>5</v>
      </c>
      <c r="C1328" s="4" t="s">
        <v>11</v>
      </c>
      <c r="D1328" s="4" t="s">
        <v>17</v>
      </c>
    </row>
    <row r="1329" spans="1:6">
      <c r="A1329" t="n">
        <v>9883</v>
      </c>
      <c r="B1329" s="41" t="n">
        <v>43</v>
      </c>
      <c r="C1329" s="7" t="n">
        <v>107</v>
      </c>
      <c r="D1329" s="7" t="n">
        <v>1088</v>
      </c>
    </row>
    <row r="1330" spans="1:6">
      <c r="A1330" t="s">
        <v>4</v>
      </c>
      <c r="B1330" s="4" t="s">
        <v>5</v>
      </c>
      <c r="C1330" s="4" t="s">
        <v>7</v>
      </c>
      <c r="D1330" s="4" t="s">
        <v>11</v>
      </c>
    </row>
    <row r="1331" spans="1:6">
      <c r="A1331" t="n">
        <v>9890</v>
      </c>
      <c r="B1331" s="21" t="n">
        <v>22</v>
      </c>
      <c r="C1331" s="7" t="n">
        <v>11</v>
      </c>
      <c r="D1331" s="7" t="n">
        <v>0</v>
      </c>
    </row>
    <row r="1332" spans="1:6">
      <c r="A1332" t="s">
        <v>4</v>
      </c>
      <c r="B1332" s="4" t="s">
        <v>5</v>
      </c>
      <c r="C1332" s="4" t="s">
        <v>7</v>
      </c>
      <c r="D1332" s="4" t="s">
        <v>11</v>
      </c>
      <c r="E1332" s="4" t="s">
        <v>8</v>
      </c>
    </row>
    <row r="1333" spans="1:6">
      <c r="A1333" t="n">
        <v>9894</v>
      </c>
      <c r="B1333" s="30" t="n">
        <v>51</v>
      </c>
      <c r="C1333" s="7" t="n">
        <v>4</v>
      </c>
      <c r="D1333" s="7" t="n">
        <v>108</v>
      </c>
      <c r="E1333" s="7" t="s">
        <v>116</v>
      </c>
    </row>
    <row r="1334" spans="1:6">
      <c r="A1334" t="s">
        <v>4</v>
      </c>
      <c r="B1334" s="4" t="s">
        <v>5</v>
      </c>
      <c r="C1334" s="4" t="s">
        <v>11</v>
      </c>
    </row>
    <row r="1335" spans="1:6">
      <c r="A1335" t="n">
        <v>9907</v>
      </c>
      <c r="B1335" s="26" t="n">
        <v>16</v>
      </c>
      <c r="C1335" s="7" t="n">
        <v>0</v>
      </c>
    </row>
    <row r="1336" spans="1:6">
      <c r="A1336" t="s">
        <v>4</v>
      </c>
      <c r="B1336" s="4" t="s">
        <v>5</v>
      </c>
      <c r="C1336" s="4" t="s">
        <v>11</v>
      </c>
      <c r="D1336" s="4" t="s">
        <v>42</v>
      </c>
      <c r="E1336" s="4" t="s">
        <v>7</v>
      </c>
      <c r="F1336" s="4" t="s">
        <v>7</v>
      </c>
    </row>
    <row r="1337" spans="1:6">
      <c r="A1337" t="n">
        <v>9910</v>
      </c>
      <c r="B1337" s="31" t="n">
        <v>26</v>
      </c>
      <c r="C1337" s="7" t="n">
        <v>108</v>
      </c>
      <c r="D1337" s="7" t="s">
        <v>125</v>
      </c>
      <c r="E1337" s="7" t="n">
        <v>2</v>
      </c>
      <c r="F1337" s="7" t="n">
        <v>0</v>
      </c>
    </row>
    <row r="1338" spans="1:6">
      <c r="A1338" t="s">
        <v>4</v>
      </c>
      <c r="B1338" s="4" t="s">
        <v>5</v>
      </c>
    </row>
    <row r="1339" spans="1:6">
      <c r="A1339" t="n">
        <v>10015</v>
      </c>
      <c r="B1339" s="24" t="n">
        <v>28</v>
      </c>
    </row>
    <row r="1340" spans="1:6">
      <c r="A1340" t="s">
        <v>4</v>
      </c>
      <c r="B1340" s="4" t="s">
        <v>5</v>
      </c>
      <c r="C1340" s="4" t="s">
        <v>7</v>
      </c>
      <c r="D1340" s="4" t="s">
        <v>11</v>
      </c>
      <c r="E1340" s="4" t="s">
        <v>8</v>
      </c>
    </row>
    <row r="1341" spans="1:6">
      <c r="A1341" t="n">
        <v>10016</v>
      </c>
      <c r="B1341" s="30" t="n">
        <v>51</v>
      </c>
      <c r="C1341" s="7" t="n">
        <v>4</v>
      </c>
      <c r="D1341" s="7" t="n">
        <v>107</v>
      </c>
      <c r="E1341" s="7" t="s">
        <v>116</v>
      </c>
    </row>
    <row r="1342" spans="1:6">
      <c r="A1342" t="s">
        <v>4</v>
      </c>
      <c r="B1342" s="4" t="s">
        <v>5</v>
      </c>
      <c r="C1342" s="4" t="s">
        <v>11</v>
      </c>
    </row>
    <row r="1343" spans="1:6">
      <c r="A1343" t="n">
        <v>10029</v>
      </c>
      <c r="B1343" s="26" t="n">
        <v>16</v>
      </c>
      <c r="C1343" s="7" t="n">
        <v>0</v>
      </c>
    </row>
    <row r="1344" spans="1:6">
      <c r="A1344" t="s">
        <v>4</v>
      </c>
      <c r="B1344" s="4" t="s">
        <v>5</v>
      </c>
      <c r="C1344" s="4" t="s">
        <v>11</v>
      </c>
      <c r="D1344" s="4" t="s">
        <v>42</v>
      </c>
      <c r="E1344" s="4" t="s">
        <v>7</v>
      </c>
      <c r="F1344" s="4" t="s">
        <v>7</v>
      </c>
      <c r="G1344" s="4" t="s">
        <v>42</v>
      </c>
      <c r="H1344" s="4" t="s">
        <v>7</v>
      </c>
      <c r="I1344" s="4" t="s">
        <v>7</v>
      </c>
      <c r="J1344" s="4" t="s">
        <v>42</v>
      </c>
      <c r="K1344" s="4" t="s">
        <v>7</v>
      </c>
      <c r="L1344" s="4" t="s">
        <v>7</v>
      </c>
    </row>
    <row r="1345" spans="1:12">
      <c r="A1345" t="n">
        <v>10032</v>
      </c>
      <c r="B1345" s="31" t="n">
        <v>26</v>
      </c>
      <c r="C1345" s="7" t="n">
        <v>107</v>
      </c>
      <c r="D1345" s="7" t="s">
        <v>126</v>
      </c>
      <c r="E1345" s="7" t="n">
        <v>2</v>
      </c>
      <c r="F1345" s="7" t="n">
        <v>3</v>
      </c>
      <c r="G1345" s="7" t="s">
        <v>127</v>
      </c>
      <c r="H1345" s="7" t="n">
        <v>2</v>
      </c>
      <c r="I1345" s="7" t="n">
        <v>3</v>
      </c>
      <c r="J1345" s="7" t="s">
        <v>128</v>
      </c>
      <c r="K1345" s="7" t="n">
        <v>2</v>
      </c>
      <c r="L1345" s="7" t="n">
        <v>0</v>
      </c>
    </row>
    <row r="1346" spans="1:12">
      <c r="A1346" t="s">
        <v>4</v>
      </c>
      <c r="B1346" s="4" t="s">
        <v>5</v>
      </c>
    </row>
    <row r="1347" spans="1:12">
      <c r="A1347" t="n">
        <v>10254</v>
      </c>
      <c r="B1347" s="24" t="n">
        <v>28</v>
      </c>
    </row>
    <row r="1348" spans="1:12">
      <c r="A1348" t="s">
        <v>4</v>
      </c>
      <c r="B1348" s="4" t="s">
        <v>5</v>
      </c>
      <c r="C1348" s="4" t="s">
        <v>11</v>
      </c>
      <c r="D1348" s="4" t="s">
        <v>11</v>
      </c>
      <c r="E1348" s="4" t="s">
        <v>11</v>
      </c>
    </row>
    <row r="1349" spans="1:12">
      <c r="A1349" t="n">
        <v>10255</v>
      </c>
      <c r="B1349" s="42" t="n">
        <v>61</v>
      </c>
      <c r="C1349" s="7" t="n">
        <v>108</v>
      </c>
      <c r="D1349" s="7" t="n">
        <v>107</v>
      </c>
      <c r="E1349" s="7" t="n">
        <v>1000</v>
      </c>
    </row>
    <row r="1350" spans="1:12">
      <c r="A1350" t="s">
        <v>4</v>
      </c>
      <c r="B1350" s="4" t="s">
        <v>5</v>
      </c>
      <c r="C1350" s="4" t="s">
        <v>11</v>
      </c>
      <c r="D1350" s="4" t="s">
        <v>7</v>
      </c>
      <c r="E1350" s="4" t="s">
        <v>15</v>
      </c>
      <c r="F1350" s="4" t="s">
        <v>11</v>
      </c>
    </row>
    <row r="1351" spans="1:12">
      <c r="A1351" t="n">
        <v>10262</v>
      </c>
      <c r="B1351" s="51" t="n">
        <v>59</v>
      </c>
      <c r="C1351" s="7" t="n">
        <v>108</v>
      </c>
      <c r="D1351" s="7" t="n">
        <v>15</v>
      </c>
      <c r="E1351" s="7" t="n">
        <v>0.150000005960464</v>
      </c>
      <c r="F1351" s="7" t="n">
        <v>0</v>
      </c>
    </row>
    <row r="1352" spans="1:12">
      <c r="A1352" t="s">
        <v>4</v>
      </c>
      <c r="B1352" s="4" t="s">
        <v>5</v>
      </c>
      <c r="C1352" s="4" t="s">
        <v>11</v>
      </c>
    </row>
    <row r="1353" spans="1:12">
      <c r="A1353" t="n">
        <v>10272</v>
      </c>
      <c r="B1353" s="26" t="n">
        <v>16</v>
      </c>
      <c r="C1353" s="7" t="n">
        <v>1300</v>
      </c>
    </row>
    <row r="1354" spans="1:12">
      <c r="A1354" t="s">
        <v>4</v>
      </c>
      <c r="B1354" s="4" t="s">
        <v>5</v>
      </c>
      <c r="C1354" s="4" t="s">
        <v>11</v>
      </c>
      <c r="D1354" s="4" t="s">
        <v>7</v>
      </c>
      <c r="E1354" s="4" t="s">
        <v>15</v>
      </c>
      <c r="F1354" s="4" t="s">
        <v>11</v>
      </c>
    </row>
    <row r="1355" spans="1:12">
      <c r="A1355" t="n">
        <v>10275</v>
      </c>
      <c r="B1355" s="51" t="n">
        <v>59</v>
      </c>
      <c r="C1355" s="7" t="n">
        <v>108</v>
      </c>
      <c r="D1355" s="7" t="n">
        <v>255</v>
      </c>
      <c r="E1355" s="7" t="n">
        <v>0</v>
      </c>
      <c r="F1355" s="7" t="n">
        <v>0</v>
      </c>
    </row>
    <row r="1356" spans="1:12">
      <c r="A1356" t="s">
        <v>4</v>
      </c>
      <c r="B1356" s="4" t="s">
        <v>5</v>
      </c>
      <c r="C1356" s="4" t="s">
        <v>7</v>
      </c>
      <c r="D1356" s="4" t="s">
        <v>11</v>
      </c>
      <c r="E1356" s="4" t="s">
        <v>8</v>
      </c>
    </row>
    <row r="1357" spans="1:12">
      <c r="A1357" t="n">
        <v>10285</v>
      </c>
      <c r="B1357" s="30" t="n">
        <v>51</v>
      </c>
      <c r="C1357" s="7" t="n">
        <v>4</v>
      </c>
      <c r="D1357" s="7" t="n">
        <v>108</v>
      </c>
      <c r="E1357" s="7" t="s">
        <v>116</v>
      </c>
    </row>
    <row r="1358" spans="1:12">
      <c r="A1358" t="s">
        <v>4</v>
      </c>
      <c r="B1358" s="4" t="s">
        <v>5</v>
      </c>
      <c r="C1358" s="4" t="s">
        <v>11</v>
      </c>
    </row>
    <row r="1359" spans="1:12">
      <c r="A1359" t="n">
        <v>10298</v>
      </c>
      <c r="B1359" s="26" t="n">
        <v>16</v>
      </c>
      <c r="C1359" s="7" t="n">
        <v>0</v>
      </c>
    </row>
    <row r="1360" spans="1:12">
      <c r="A1360" t="s">
        <v>4</v>
      </c>
      <c r="B1360" s="4" t="s">
        <v>5</v>
      </c>
      <c r="C1360" s="4" t="s">
        <v>11</v>
      </c>
      <c r="D1360" s="4" t="s">
        <v>42</v>
      </c>
      <c r="E1360" s="4" t="s">
        <v>7</v>
      </c>
      <c r="F1360" s="4" t="s">
        <v>7</v>
      </c>
    </row>
    <row r="1361" spans="1:12">
      <c r="A1361" t="n">
        <v>10301</v>
      </c>
      <c r="B1361" s="31" t="n">
        <v>26</v>
      </c>
      <c r="C1361" s="7" t="n">
        <v>108</v>
      </c>
      <c r="D1361" s="7" t="s">
        <v>129</v>
      </c>
      <c r="E1361" s="7" t="n">
        <v>2</v>
      </c>
      <c r="F1361" s="7" t="n">
        <v>0</v>
      </c>
    </row>
    <row r="1362" spans="1:12">
      <c r="A1362" t="s">
        <v>4</v>
      </c>
      <c r="B1362" s="4" t="s">
        <v>5</v>
      </c>
    </row>
    <row r="1363" spans="1:12">
      <c r="A1363" t="n">
        <v>10344</v>
      </c>
      <c r="B1363" s="24" t="n">
        <v>28</v>
      </c>
    </row>
    <row r="1364" spans="1:12">
      <c r="A1364" t="s">
        <v>4</v>
      </c>
      <c r="B1364" s="4" t="s">
        <v>5</v>
      </c>
      <c r="C1364" s="4" t="s">
        <v>11</v>
      </c>
      <c r="D1364" s="4" t="s">
        <v>11</v>
      </c>
      <c r="E1364" s="4" t="s">
        <v>11</v>
      </c>
    </row>
    <row r="1365" spans="1:12">
      <c r="A1365" t="n">
        <v>10345</v>
      </c>
      <c r="B1365" s="42" t="n">
        <v>61</v>
      </c>
      <c r="C1365" s="7" t="n">
        <v>108</v>
      </c>
      <c r="D1365" s="7" t="n">
        <v>65533</v>
      </c>
      <c r="E1365" s="7" t="n">
        <v>1000</v>
      </c>
    </row>
    <row r="1366" spans="1:12">
      <c r="A1366" t="s">
        <v>4</v>
      </c>
      <c r="B1366" s="4" t="s">
        <v>5</v>
      </c>
      <c r="C1366" s="4" t="s">
        <v>11</v>
      </c>
    </row>
    <row r="1367" spans="1:12">
      <c r="A1367" t="n">
        <v>10352</v>
      </c>
      <c r="B1367" s="26" t="n">
        <v>16</v>
      </c>
      <c r="C1367" s="7" t="n">
        <v>500</v>
      </c>
    </row>
    <row r="1368" spans="1:12">
      <c r="A1368" t="s">
        <v>4</v>
      </c>
      <c r="B1368" s="4" t="s">
        <v>5</v>
      </c>
      <c r="C1368" s="4" t="s">
        <v>7</v>
      </c>
      <c r="D1368" s="4" t="s">
        <v>11</v>
      </c>
      <c r="E1368" s="4" t="s">
        <v>8</v>
      </c>
    </row>
    <row r="1369" spans="1:12">
      <c r="A1369" t="n">
        <v>10355</v>
      </c>
      <c r="B1369" s="30" t="n">
        <v>51</v>
      </c>
      <c r="C1369" s="7" t="n">
        <v>4</v>
      </c>
      <c r="D1369" s="7" t="n">
        <v>108</v>
      </c>
      <c r="E1369" s="7" t="s">
        <v>116</v>
      </c>
    </row>
    <row r="1370" spans="1:12">
      <c r="A1370" t="s">
        <v>4</v>
      </c>
      <c r="B1370" s="4" t="s">
        <v>5</v>
      </c>
      <c r="C1370" s="4" t="s">
        <v>11</v>
      </c>
    </row>
    <row r="1371" spans="1:12">
      <c r="A1371" t="n">
        <v>10368</v>
      </c>
      <c r="B1371" s="26" t="n">
        <v>16</v>
      </c>
      <c r="C1371" s="7" t="n">
        <v>0</v>
      </c>
    </row>
    <row r="1372" spans="1:12">
      <c r="A1372" t="s">
        <v>4</v>
      </c>
      <c r="B1372" s="4" t="s">
        <v>5</v>
      </c>
      <c r="C1372" s="4" t="s">
        <v>11</v>
      </c>
      <c r="D1372" s="4" t="s">
        <v>42</v>
      </c>
      <c r="E1372" s="4" t="s">
        <v>7</v>
      </c>
      <c r="F1372" s="4" t="s">
        <v>7</v>
      </c>
      <c r="G1372" s="4" t="s">
        <v>42</v>
      </c>
      <c r="H1372" s="4" t="s">
        <v>7</v>
      </c>
      <c r="I1372" s="4" t="s">
        <v>7</v>
      </c>
    </row>
    <row r="1373" spans="1:12">
      <c r="A1373" t="n">
        <v>10371</v>
      </c>
      <c r="B1373" s="31" t="n">
        <v>26</v>
      </c>
      <c r="C1373" s="7" t="n">
        <v>108</v>
      </c>
      <c r="D1373" s="7" t="s">
        <v>130</v>
      </c>
      <c r="E1373" s="7" t="n">
        <v>2</v>
      </c>
      <c r="F1373" s="7" t="n">
        <v>3</v>
      </c>
      <c r="G1373" s="7" t="s">
        <v>131</v>
      </c>
      <c r="H1373" s="7" t="n">
        <v>2</v>
      </c>
      <c r="I1373" s="7" t="n">
        <v>0</v>
      </c>
    </row>
    <row r="1374" spans="1:12">
      <c r="A1374" t="s">
        <v>4</v>
      </c>
      <c r="B1374" s="4" t="s">
        <v>5</v>
      </c>
    </row>
    <row r="1375" spans="1:12">
      <c r="A1375" t="n">
        <v>10443</v>
      </c>
      <c r="B1375" s="24" t="n">
        <v>28</v>
      </c>
    </row>
    <row r="1376" spans="1:12">
      <c r="A1376" t="s">
        <v>4</v>
      </c>
      <c r="B1376" s="4" t="s">
        <v>5</v>
      </c>
      <c r="C1376" s="4" t="s">
        <v>11</v>
      </c>
      <c r="D1376" s="4" t="s">
        <v>11</v>
      </c>
      <c r="E1376" s="4" t="s">
        <v>11</v>
      </c>
    </row>
    <row r="1377" spans="1:9">
      <c r="A1377" t="n">
        <v>10444</v>
      </c>
      <c r="B1377" s="42" t="n">
        <v>61</v>
      </c>
      <c r="C1377" s="7" t="n">
        <v>107</v>
      </c>
      <c r="D1377" s="7" t="n">
        <v>108</v>
      </c>
      <c r="E1377" s="7" t="n">
        <v>1000</v>
      </c>
    </row>
    <row r="1378" spans="1:9">
      <c r="A1378" t="s">
        <v>4</v>
      </c>
      <c r="B1378" s="4" t="s">
        <v>5</v>
      </c>
      <c r="C1378" s="4" t="s">
        <v>11</v>
      </c>
    </row>
    <row r="1379" spans="1:9">
      <c r="A1379" t="n">
        <v>10451</v>
      </c>
      <c r="B1379" s="26" t="n">
        <v>16</v>
      </c>
      <c r="C1379" s="7" t="n">
        <v>500</v>
      </c>
    </row>
    <row r="1380" spans="1:9">
      <c r="A1380" t="s">
        <v>4</v>
      </c>
      <c r="B1380" s="4" t="s">
        <v>5</v>
      </c>
      <c r="C1380" s="4" t="s">
        <v>7</v>
      </c>
      <c r="D1380" s="4" t="s">
        <v>11</v>
      </c>
      <c r="E1380" s="4" t="s">
        <v>8</v>
      </c>
    </row>
    <row r="1381" spans="1:9">
      <c r="A1381" t="n">
        <v>10454</v>
      </c>
      <c r="B1381" s="30" t="n">
        <v>51</v>
      </c>
      <c r="C1381" s="7" t="n">
        <v>4</v>
      </c>
      <c r="D1381" s="7" t="n">
        <v>107</v>
      </c>
      <c r="E1381" s="7" t="s">
        <v>116</v>
      </c>
    </row>
    <row r="1382" spans="1:9">
      <c r="A1382" t="s">
        <v>4</v>
      </c>
      <c r="B1382" s="4" t="s">
        <v>5</v>
      </c>
      <c r="C1382" s="4" t="s">
        <v>11</v>
      </c>
    </row>
    <row r="1383" spans="1:9">
      <c r="A1383" t="n">
        <v>10467</v>
      </c>
      <c r="B1383" s="26" t="n">
        <v>16</v>
      </c>
      <c r="C1383" s="7" t="n">
        <v>0</v>
      </c>
    </row>
    <row r="1384" spans="1:9">
      <c r="A1384" t="s">
        <v>4</v>
      </c>
      <c r="B1384" s="4" t="s">
        <v>5</v>
      </c>
      <c r="C1384" s="4" t="s">
        <v>11</v>
      </c>
      <c r="D1384" s="4" t="s">
        <v>42</v>
      </c>
      <c r="E1384" s="4" t="s">
        <v>7</v>
      </c>
      <c r="F1384" s="4" t="s">
        <v>7</v>
      </c>
    </row>
    <row r="1385" spans="1:9">
      <c r="A1385" t="n">
        <v>10470</v>
      </c>
      <c r="B1385" s="31" t="n">
        <v>26</v>
      </c>
      <c r="C1385" s="7" t="n">
        <v>107</v>
      </c>
      <c r="D1385" s="7" t="s">
        <v>132</v>
      </c>
      <c r="E1385" s="7" t="n">
        <v>2</v>
      </c>
      <c r="F1385" s="7" t="n">
        <v>0</v>
      </c>
    </row>
    <row r="1386" spans="1:9">
      <c r="A1386" t="s">
        <v>4</v>
      </c>
      <c r="B1386" s="4" t="s">
        <v>5</v>
      </c>
    </row>
    <row r="1387" spans="1:9">
      <c r="A1387" t="n">
        <v>10498</v>
      </c>
      <c r="B1387" s="24" t="n">
        <v>28</v>
      </c>
    </row>
    <row r="1388" spans="1:9">
      <c r="A1388" t="s">
        <v>4</v>
      </c>
      <c r="B1388" s="4" t="s">
        <v>5</v>
      </c>
      <c r="C1388" s="4" t="s">
        <v>11</v>
      </c>
      <c r="D1388" s="4" t="s">
        <v>11</v>
      </c>
      <c r="E1388" s="4" t="s">
        <v>11</v>
      </c>
    </row>
    <row r="1389" spans="1:9">
      <c r="A1389" t="n">
        <v>10499</v>
      </c>
      <c r="B1389" s="42" t="n">
        <v>61</v>
      </c>
      <c r="C1389" s="7" t="n">
        <v>107</v>
      </c>
      <c r="D1389" s="7" t="n">
        <v>65533</v>
      </c>
      <c r="E1389" s="7" t="n">
        <v>1000</v>
      </c>
    </row>
    <row r="1390" spans="1:9">
      <c r="A1390" t="s">
        <v>4</v>
      </c>
      <c r="B1390" s="4" t="s">
        <v>5</v>
      </c>
      <c r="C1390" s="4" t="s">
        <v>11</v>
      </c>
      <c r="D1390" s="4" t="s">
        <v>11</v>
      </c>
      <c r="E1390" s="4" t="s">
        <v>11</v>
      </c>
    </row>
    <row r="1391" spans="1:9">
      <c r="A1391" t="n">
        <v>10506</v>
      </c>
      <c r="B1391" s="42" t="n">
        <v>61</v>
      </c>
      <c r="C1391" s="7" t="n">
        <v>108</v>
      </c>
      <c r="D1391" s="7" t="n">
        <v>65533</v>
      </c>
      <c r="E1391" s="7" t="n">
        <v>1000</v>
      </c>
    </row>
    <row r="1392" spans="1:9">
      <c r="A1392" t="s">
        <v>4</v>
      </c>
      <c r="B1392" s="4" t="s">
        <v>5</v>
      </c>
      <c r="C1392" s="4" t="s">
        <v>11</v>
      </c>
    </row>
    <row r="1393" spans="1:6">
      <c r="A1393" t="n">
        <v>10513</v>
      </c>
      <c r="B1393" s="12" t="n">
        <v>12</v>
      </c>
      <c r="C1393" s="7" t="n">
        <v>10092</v>
      </c>
    </row>
    <row r="1394" spans="1:6">
      <c r="A1394" t="s">
        <v>4</v>
      </c>
      <c r="B1394" s="4" t="s">
        <v>5</v>
      </c>
      <c r="C1394" s="4" t="s">
        <v>7</v>
      </c>
      <c r="D1394" s="4" t="s">
        <v>11</v>
      </c>
      <c r="E1394" s="4" t="s">
        <v>11</v>
      </c>
    </row>
    <row r="1395" spans="1:6">
      <c r="A1395" t="n">
        <v>10516</v>
      </c>
      <c r="B1395" s="52" t="n">
        <v>135</v>
      </c>
      <c r="C1395" s="7" t="n">
        <v>0</v>
      </c>
      <c r="D1395" s="7" t="n">
        <v>108</v>
      </c>
      <c r="E1395" s="7" t="n">
        <v>64</v>
      </c>
    </row>
    <row r="1396" spans="1:6">
      <c r="A1396" t="s">
        <v>4</v>
      </c>
      <c r="B1396" s="4" t="s">
        <v>5</v>
      </c>
    </row>
    <row r="1397" spans="1:6">
      <c r="A1397" t="n">
        <v>10522</v>
      </c>
      <c r="B1397" s="5" t="n">
        <v>1</v>
      </c>
    </row>
    <row r="1398" spans="1:6" s="3" customFormat="1" customHeight="0">
      <c r="A1398" s="3" t="s">
        <v>2</v>
      </c>
      <c r="B1398" s="3" t="s">
        <v>133</v>
      </c>
    </row>
    <row r="1399" spans="1:6">
      <c r="A1399" t="s">
        <v>4</v>
      </c>
      <c r="B1399" s="4" t="s">
        <v>5</v>
      </c>
      <c r="C1399" s="4" t="s">
        <v>7</v>
      </c>
      <c r="D1399" s="4" t="s">
        <v>7</v>
      </c>
      <c r="E1399" s="4" t="s">
        <v>7</v>
      </c>
      <c r="F1399" s="4" t="s">
        <v>7</v>
      </c>
    </row>
    <row r="1400" spans="1:6">
      <c r="A1400" t="n">
        <v>10524</v>
      </c>
      <c r="B1400" s="13" t="n">
        <v>14</v>
      </c>
      <c r="C1400" s="7" t="n">
        <v>2</v>
      </c>
      <c r="D1400" s="7" t="n">
        <v>0</v>
      </c>
      <c r="E1400" s="7" t="n">
        <v>0</v>
      </c>
      <c r="F1400" s="7" t="n">
        <v>0</v>
      </c>
    </row>
    <row r="1401" spans="1:6">
      <c r="A1401" t="s">
        <v>4</v>
      </c>
      <c r="B1401" s="4" t="s">
        <v>5</v>
      </c>
      <c r="C1401" s="4" t="s">
        <v>7</v>
      </c>
      <c r="D1401" s="10" t="s">
        <v>10</v>
      </c>
      <c r="E1401" s="4" t="s">
        <v>5</v>
      </c>
      <c r="F1401" s="4" t="s">
        <v>7</v>
      </c>
      <c r="G1401" s="4" t="s">
        <v>11</v>
      </c>
      <c r="H1401" s="10" t="s">
        <v>12</v>
      </c>
      <c r="I1401" s="4" t="s">
        <v>7</v>
      </c>
      <c r="J1401" s="4" t="s">
        <v>17</v>
      </c>
      <c r="K1401" s="4" t="s">
        <v>7</v>
      </c>
      <c r="L1401" s="4" t="s">
        <v>7</v>
      </c>
      <c r="M1401" s="10" t="s">
        <v>10</v>
      </c>
      <c r="N1401" s="4" t="s">
        <v>5</v>
      </c>
      <c r="O1401" s="4" t="s">
        <v>7</v>
      </c>
      <c r="P1401" s="4" t="s">
        <v>11</v>
      </c>
      <c r="Q1401" s="10" t="s">
        <v>12</v>
      </c>
      <c r="R1401" s="4" t="s">
        <v>7</v>
      </c>
      <c r="S1401" s="4" t="s">
        <v>17</v>
      </c>
      <c r="T1401" s="4" t="s">
        <v>7</v>
      </c>
      <c r="U1401" s="4" t="s">
        <v>7</v>
      </c>
      <c r="V1401" s="4" t="s">
        <v>7</v>
      </c>
      <c r="W1401" s="4" t="s">
        <v>13</v>
      </c>
    </row>
    <row r="1402" spans="1:6">
      <c r="A1402" t="n">
        <v>10529</v>
      </c>
      <c r="B1402" s="9" t="n">
        <v>5</v>
      </c>
      <c r="C1402" s="7" t="n">
        <v>28</v>
      </c>
      <c r="D1402" s="10" t="s">
        <v>3</v>
      </c>
      <c r="E1402" s="8" t="n">
        <v>162</v>
      </c>
      <c r="F1402" s="7" t="n">
        <v>3</v>
      </c>
      <c r="G1402" s="7" t="n">
        <v>24581</v>
      </c>
      <c r="H1402" s="10" t="s">
        <v>3</v>
      </c>
      <c r="I1402" s="7" t="n">
        <v>0</v>
      </c>
      <c r="J1402" s="7" t="n">
        <v>1</v>
      </c>
      <c r="K1402" s="7" t="n">
        <v>2</v>
      </c>
      <c r="L1402" s="7" t="n">
        <v>28</v>
      </c>
      <c r="M1402" s="10" t="s">
        <v>3</v>
      </c>
      <c r="N1402" s="8" t="n">
        <v>162</v>
      </c>
      <c r="O1402" s="7" t="n">
        <v>3</v>
      </c>
      <c r="P1402" s="7" t="n">
        <v>24581</v>
      </c>
      <c r="Q1402" s="10" t="s">
        <v>3</v>
      </c>
      <c r="R1402" s="7" t="n">
        <v>0</v>
      </c>
      <c r="S1402" s="7" t="n">
        <v>2</v>
      </c>
      <c r="T1402" s="7" t="n">
        <v>2</v>
      </c>
      <c r="U1402" s="7" t="n">
        <v>11</v>
      </c>
      <c r="V1402" s="7" t="n">
        <v>1</v>
      </c>
      <c r="W1402" s="11" t="n">
        <f t="normal" ca="1">A1406</f>
        <v>0</v>
      </c>
    </row>
    <row r="1403" spans="1:6">
      <c r="A1403" t="s">
        <v>4</v>
      </c>
      <c r="B1403" s="4" t="s">
        <v>5</v>
      </c>
      <c r="C1403" s="4" t="s">
        <v>7</v>
      </c>
      <c r="D1403" s="4" t="s">
        <v>11</v>
      </c>
      <c r="E1403" s="4" t="s">
        <v>15</v>
      </c>
    </row>
    <row r="1404" spans="1:6">
      <c r="A1404" t="n">
        <v>10558</v>
      </c>
      <c r="B1404" s="28" t="n">
        <v>58</v>
      </c>
      <c r="C1404" s="7" t="n">
        <v>0</v>
      </c>
      <c r="D1404" s="7" t="n">
        <v>0</v>
      </c>
      <c r="E1404" s="7" t="n">
        <v>1</v>
      </c>
    </row>
    <row r="1405" spans="1:6">
      <c r="A1405" t="s">
        <v>4</v>
      </c>
      <c r="B1405" s="4" t="s">
        <v>5</v>
      </c>
      <c r="C1405" s="4" t="s">
        <v>7</v>
      </c>
      <c r="D1405" s="10" t="s">
        <v>10</v>
      </c>
      <c r="E1405" s="4" t="s">
        <v>5</v>
      </c>
      <c r="F1405" s="4" t="s">
        <v>7</v>
      </c>
      <c r="G1405" s="4" t="s">
        <v>11</v>
      </c>
      <c r="H1405" s="10" t="s">
        <v>12</v>
      </c>
      <c r="I1405" s="4" t="s">
        <v>7</v>
      </c>
      <c r="J1405" s="4" t="s">
        <v>17</v>
      </c>
      <c r="K1405" s="4" t="s">
        <v>7</v>
      </c>
      <c r="L1405" s="4" t="s">
        <v>7</v>
      </c>
      <c r="M1405" s="10" t="s">
        <v>10</v>
      </c>
      <c r="N1405" s="4" t="s">
        <v>5</v>
      </c>
      <c r="O1405" s="4" t="s">
        <v>7</v>
      </c>
      <c r="P1405" s="4" t="s">
        <v>11</v>
      </c>
      <c r="Q1405" s="10" t="s">
        <v>12</v>
      </c>
      <c r="R1405" s="4" t="s">
        <v>7</v>
      </c>
      <c r="S1405" s="4" t="s">
        <v>17</v>
      </c>
      <c r="T1405" s="4" t="s">
        <v>7</v>
      </c>
      <c r="U1405" s="4" t="s">
        <v>7</v>
      </c>
      <c r="V1405" s="4" t="s">
        <v>7</v>
      </c>
      <c r="W1405" s="4" t="s">
        <v>13</v>
      </c>
    </row>
    <row r="1406" spans="1:6">
      <c r="A1406" t="n">
        <v>10566</v>
      </c>
      <c r="B1406" s="9" t="n">
        <v>5</v>
      </c>
      <c r="C1406" s="7" t="n">
        <v>28</v>
      </c>
      <c r="D1406" s="10" t="s">
        <v>3</v>
      </c>
      <c r="E1406" s="8" t="n">
        <v>162</v>
      </c>
      <c r="F1406" s="7" t="n">
        <v>3</v>
      </c>
      <c r="G1406" s="7" t="n">
        <v>24581</v>
      </c>
      <c r="H1406" s="10" t="s">
        <v>3</v>
      </c>
      <c r="I1406" s="7" t="n">
        <v>0</v>
      </c>
      <c r="J1406" s="7" t="n">
        <v>1</v>
      </c>
      <c r="K1406" s="7" t="n">
        <v>3</v>
      </c>
      <c r="L1406" s="7" t="n">
        <v>28</v>
      </c>
      <c r="M1406" s="10" t="s">
        <v>3</v>
      </c>
      <c r="N1406" s="8" t="n">
        <v>162</v>
      </c>
      <c r="O1406" s="7" t="n">
        <v>3</v>
      </c>
      <c r="P1406" s="7" t="n">
        <v>24581</v>
      </c>
      <c r="Q1406" s="10" t="s">
        <v>3</v>
      </c>
      <c r="R1406" s="7" t="n">
        <v>0</v>
      </c>
      <c r="S1406" s="7" t="n">
        <v>2</v>
      </c>
      <c r="T1406" s="7" t="n">
        <v>3</v>
      </c>
      <c r="U1406" s="7" t="n">
        <v>9</v>
      </c>
      <c r="V1406" s="7" t="n">
        <v>1</v>
      </c>
      <c r="W1406" s="11" t="n">
        <f t="normal" ca="1">A1416</f>
        <v>0</v>
      </c>
    </row>
    <row r="1407" spans="1:6">
      <c r="A1407" t="s">
        <v>4</v>
      </c>
      <c r="B1407" s="4" t="s">
        <v>5</v>
      </c>
      <c r="C1407" s="4" t="s">
        <v>7</v>
      </c>
      <c r="D1407" s="10" t="s">
        <v>10</v>
      </c>
      <c r="E1407" s="4" t="s">
        <v>5</v>
      </c>
      <c r="F1407" s="4" t="s">
        <v>11</v>
      </c>
      <c r="G1407" s="4" t="s">
        <v>7</v>
      </c>
      <c r="H1407" s="4" t="s">
        <v>7</v>
      </c>
      <c r="I1407" s="4" t="s">
        <v>8</v>
      </c>
      <c r="J1407" s="10" t="s">
        <v>12</v>
      </c>
      <c r="K1407" s="4" t="s">
        <v>7</v>
      </c>
      <c r="L1407" s="4" t="s">
        <v>7</v>
      </c>
      <c r="M1407" s="10" t="s">
        <v>10</v>
      </c>
      <c r="N1407" s="4" t="s">
        <v>5</v>
      </c>
      <c r="O1407" s="4" t="s">
        <v>7</v>
      </c>
      <c r="P1407" s="10" t="s">
        <v>12</v>
      </c>
      <c r="Q1407" s="4" t="s">
        <v>7</v>
      </c>
      <c r="R1407" s="4" t="s">
        <v>17</v>
      </c>
      <c r="S1407" s="4" t="s">
        <v>7</v>
      </c>
      <c r="T1407" s="4" t="s">
        <v>7</v>
      </c>
      <c r="U1407" s="4" t="s">
        <v>7</v>
      </c>
      <c r="V1407" s="10" t="s">
        <v>10</v>
      </c>
      <c r="W1407" s="4" t="s">
        <v>5</v>
      </c>
      <c r="X1407" s="4" t="s">
        <v>7</v>
      </c>
      <c r="Y1407" s="10" t="s">
        <v>12</v>
      </c>
      <c r="Z1407" s="4" t="s">
        <v>7</v>
      </c>
      <c r="AA1407" s="4" t="s">
        <v>17</v>
      </c>
      <c r="AB1407" s="4" t="s">
        <v>7</v>
      </c>
      <c r="AC1407" s="4" t="s">
        <v>7</v>
      </c>
      <c r="AD1407" s="4" t="s">
        <v>7</v>
      </c>
      <c r="AE1407" s="4" t="s">
        <v>13</v>
      </c>
    </row>
    <row r="1408" spans="1:6">
      <c r="A1408" t="n">
        <v>10595</v>
      </c>
      <c r="B1408" s="9" t="n">
        <v>5</v>
      </c>
      <c r="C1408" s="7" t="n">
        <v>28</v>
      </c>
      <c r="D1408" s="10" t="s">
        <v>3</v>
      </c>
      <c r="E1408" s="39" t="n">
        <v>47</v>
      </c>
      <c r="F1408" s="7" t="n">
        <v>61456</v>
      </c>
      <c r="G1408" s="7" t="n">
        <v>2</v>
      </c>
      <c r="H1408" s="7" t="n">
        <v>0</v>
      </c>
      <c r="I1408" s="7" t="s">
        <v>134</v>
      </c>
      <c r="J1408" s="10" t="s">
        <v>3</v>
      </c>
      <c r="K1408" s="7" t="n">
        <v>8</v>
      </c>
      <c r="L1408" s="7" t="n">
        <v>28</v>
      </c>
      <c r="M1408" s="10" t="s">
        <v>3</v>
      </c>
      <c r="N1408" s="53" t="n">
        <v>74</v>
      </c>
      <c r="O1408" s="7" t="n">
        <v>65</v>
      </c>
      <c r="P1408" s="10" t="s">
        <v>3</v>
      </c>
      <c r="Q1408" s="7" t="n">
        <v>0</v>
      </c>
      <c r="R1408" s="7" t="n">
        <v>1</v>
      </c>
      <c r="S1408" s="7" t="n">
        <v>3</v>
      </c>
      <c r="T1408" s="7" t="n">
        <v>9</v>
      </c>
      <c r="U1408" s="7" t="n">
        <v>28</v>
      </c>
      <c r="V1408" s="10" t="s">
        <v>3</v>
      </c>
      <c r="W1408" s="53" t="n">
        <v>74</v>
      </c>
      <c r="X1408" s="7" t="n">
        <v>65</v>
      </c>
      <c r="Y1408" s="10" t="s">
        <v>3</v>
      </c>
      <c r="Z1408" s="7" t="n">
        <v>0</v>
      </c>
      <c r="AA1408" s="7" t="n">
        <v>2</v>
      </c>
      <c r="AB1408" s="7" t="n">
        <v>3</v>
      </c>
      <c r="AC1408" s="7" t="n">
        <v>9</v>
      </c>
      <c r="AD1408" s="7" t="n">
        <v>1</v>
      </c>
      <c r="AE1408" s="11" t="n">
        <f t="normal" ca="1">A1412</f>
        <v>0</v>
      </c>
    </row>
    <row r="1409" spans="1:31">
      <c r="A1409" t="s">
        <v>4</v>
      </c>
      <c r="B1409" s="4" t="s">
        <v>5</v>
      </c>
      <c r="C1409" s="4" t="s">
        <v>11</v>
      </c>
      <c r="D1409" s="4" t="s">
        <v>7</v>
      </c>
      <c r="E1409" s="4" t="s">
        <v>7</v>
      </c>
      <c r="F1409" s="4" t="s">
        <v>8</v>
      </c>
    </row>
    <row r="1410" spans="1:31">
      <c r="A1410" t="n">
        <v>10643</v>
      </c>
      <c r="B1410" s="39" t="n">
        <v>47</v>
      </c>
      <c r="C1410" s="7" t="n">
        <v>61456</v>
      </c>
      <c r="D1410" s="7" t="n">
        <v>0</v>
      </c>
      <c r="E1410" s="7" t="n">
        <v>0</v>
      </c>
      <c r="F1410" s="7" t="s">
        <v>135</v>
      </c>
    </row>
    <row r="1411" spans="1:31">
      <c r="A1411" t="s">
        <v>4</v>
      </c>
      <c r="B1411" s="4" t="s">
        <v>5</v>
      </c>
      <c r="C1411" s="4" t="s">
        <v>7</v>
      </c>
      <c r="D1411" s="4" t="s">
        <v>11</v>
      </c>
      <c r="E1411" s="4" t="s">
        <v>15</v>
      </c>
    </row>
    <row r="1412" spans="1:31">
      <c r="A1412" t="n">
        <v>10656</v>
      </c>
      <c r="B1412" s="28" t="n">
        <v>58</v>
      </c>
      <c r="C1412" s="7" t="n">
        <v>0</v>
      </c>
      <c r="D1412" s="7" t="n">
        <v>300</v>
      </c>
      <c r="E1412" s="7" t="n">
        <v>1</v>
      </c>
    </row>
    <row r="1413" spans="1:31">
      <c r="A1413" t="s">
        <v>4</v>
      </c>
      <c r="B1413" s="4" t="s">
        <v>5</v>
      </c>
      <c r="C1413" s="4" t="s">
        <v>7</v>
      </c>
      <c r="D1413" s="4" t="s">
        <v>11</v>
      </c>
    </row>
    <row r="1414" spans="1:31">
      <c r="A1414" t="n">
        <v>10664</v>
      </c>
      <c r="B1414" s="28" t="n">
        <v>58</v>
      </c>
      <c r="C1414" s="7" t="n">
        <v>255</v>
      </c>
      <c r="D1414" s="7" t="n">
        <v>0</v>
      </c>
    </row>
    <row r="1415" spans="1:31">
      <c r="A1415" t="s">
        <v>4</v>
      </c>
      <c r="B1415" s="4" t="s">
        <v>5</v>
      </c>
      <c r="C1415" s="4" t="s">
        <v>7</v>
      </c>
      <c r="D1415" s="4" t="s">
        <v>7</v>
      </c>
      <c r="E1415" s="4" t="s">
        <v>7</v>
      </c>
      <c r="F1415" s="4" t="s">
        <v>7</v>
      </c>
    </row>
    <row r="1416" spans="1:31">
      <c r="A1416" t="n">
        <v>10668</v>
      </c>
      <c r="B1416" s="13" t="n">
        <v>14</v>
      </c>
      <c r="C1416" s="7" t="n">
        <v>0</v>
      </c>
      <c r="D1416" s="7" t="n">
        <v>0</v>
      </c>
      <c r="E1416" s="7" t="n">
        <v>0</v>
      </c>
      <c r="F1416" s="7" t="n">
        <v>64</v>
      </c>
    </row>
    <row r="1417" spans="1:31">
      <c r="A1417" t="s">
        <v>4</v>
      </c>
      <c r="B1417" s="4" t="s">
        <v>5</v>
      </c>
      <c r="C1417" s="4" t="s">
        <v>7</v>
      </c>
      <c r="D1417" s="4" t="s">
        <v>11</v>
      </c>
    </row>
    <row r="1418" spans="1:31">
      <c r="A1418" t="n">
        <v>10673</v>
      </c>
      <c r="B1418" s="21" t="n">
        <v>22</v>
      </c>
      <c r="C1418" s="7" t="n">
        <v>0</v>
      </c>
      <c r="D1418" s="7" t="n">
        <v>24581</v>
      </c>
    </row>
    <row r="1419" spans="1:31">
      <c r="A1419" t="s">
        <v>4</v>
      </c>
      <c r="B1419" s="4" t="s">
        <v>5</v>
      </c>
      <c r="C1419" s="4" t="s">
        <v>7</v>
      </c>
      <c r="D1419" s="4" t="s">
        <v>11</v>
      </c>
    </row>
    <row r="1420" spans="1:31">
      <c r="A1420" t="n">
        <v>10677</v>
      </c>
      <c r="B1420" s="28" t="n">
        <v>58</v>
      </c>
      <c r="C1420" s="7" t="n">
        <v>5</v>
      </c>
      <c r="D1420" s="7" t="n">
        <v>300</v>
      </c>
    </row>
    <row r="1421" spans="1:31">
      <c r="A1421" t="s">
        <v>4</v>
      </c>
      <c r="B1421" s="4" t="s">
        <v>5</v>
      </c>
      <c r="C1421" s="4" t="s">
        <v>15</v>
      </c>
      <c r="D1421" s="4" t="s">
        <v>11</v>
      </c>
    </row>
    <row r="1422" spans="1:31">
      <c r="A1422" t="n">
        <v>10681</v>
      </c>
      <c r="B1422" s="29" t="n">
        <v>103</v>
      </c>
      <c r="C1422" s="7" t="n">
        <v>0</v>
      </c>
      <c r="D1422" s="7" t="n">
        <v>300</v>
      </c>
    </row>
    <row r="1423" spans="1:31">
      <c r="A1423" t="s">
        <v>4</v>
      </c>
      <c r="B1423" s="4" t="s">
        <v>5</v>
      </c>
      <c r="C1423" s="4" t="s">
        <v>7</v>
      </c>
    </row>
    <row r="1424" spans="1:31">
      <c r="A1424" t="n">
        <v>10688</v>
      </c>
      <c r="B1424" s="54" t="n">
        <v>64</v>
      </c>
      <c r="C1424" s="7" t="n">
        <v>7</v>
      </c>
    </row>
    <row r="1425" spans="1:6">
      <c r="A1425" t="s">
        <v>4</v>
      </c>
      <c r="B1425" s="4" t="s">
        <v>5</v>
      </c>
      <c r="C1425" s="4" t="s">
        <v>7</v>
      </c>
      <c r="D1425" s="4" t="s">
        <v>11</v>
      </c>
    </row>
    <row r="1426" spans="1:6">
      <c r="A1426" t="n">
        <v>10690</v>
      </c>
      <c r="B1426" s="55" t="n">
        <v>72</v>
      </c>
      <c r="C1426" s="7" t="n">
        <v>5</v>
      </c>
      <c r="D1426" s="7" t="n">
        <v>0</v>
      </c>
    </row>
    <row r="1427" spans="1:6">
      <c r="A1427" t="s">
        <v>4</v>
      </c>
      <c r="B1427" s="4" t="s">
        <v>5</v>
      </c>
      <c r="C1427" s="4" t="s">
        <v>7</v>
      </c>
      <c r="D1427" s="10" t="s">
        <v>10</v>
      </c>
      <c r="E1427" s="4" t="s">
        <v>5</v>
      </c>
      <c r="F1427" s="4" t="s">
        <v>7</v>
      </c>
      <c r="G1427" s="4" t="s">
        <v>11</v>
      </c>
      <c r="H1427" s="10" t="s">
        <v>12</v>
      </c>
      <c r="I1427" s="4" t="s">
        <v>7</v>
      </c>
      <c r="J1427" s="4" t="s">
        <v>17</v>
      </c>
      <c r="K1427" s="4" t="s">
        <v>7</v>
      </c>
      <c r="L1427" s="4" t="s">
        <v>7</v>
      </c>
      <c r="M1427" s="4" t="s">
        <v>13</v>
      </c>
    </row>
    <row r="1428" spans="1:6">
      <c r="A1428" t="n">
        <v>10694</v>
      </c>
      <c r="B1428" s="9" t="n">
        <v>5</v>
      </c>
      <c r="C1428" s="7" t="n">
        <v>28</v>
      </c>
      <c r="D1428" s="10" t="s">
        <v>3</v>
      </c>
      <c r="E1428" s="8" t="n">
        <v>162</v>
      </c>
      <c r="F1428" s="7" t="n">
        <v>4</v>
      </c>
      <c r="G1428" s="7" t="n">
        <v>24581</v>
      </c>
      <c r="H1428" s="10" t="s">
        <v>3</v>
      </c>
      <c r="I1428" s="7" t="n">
        <v>0</v>
      </c>
      <c r="J1428" s="7" t="n">
        <v>1</v>
      </c>
      <c r="K1428" s="7" t="n">
        <v>2</v>
      </c>
      <c r="L1428" s="7" t="n">
        <v>1</v>
      </c>
      <c r="M1428" s="11" t="n">
        <f t="normal" ca="1">A1434</f>
        <v>0</v>
      </c>
    </row>
    <row r="1429" spans="1:6">
      <c r="A1429" t="s">
        <v>4</v>
      </c>
      <c r="B1429" s="4" t="s">
        <v>5</v>
      </c>
      <c r="C1429" s="4" t="s">
        <v>7</v>
      </c>
      <c r="D1429" s="4" t="s">
        <v>8</v>
      </c>
    </row>
    <row r="1430" spans="1:6">
      <c r="A1430" t="n">
        <v>10711</v>
      </c>
      <c r="B1430" s="6" t="n">
        <v>2</v>
      </c>
      <c r="C1430" s="7" t="n">
        <v>10</v>
      </c>
      <c r="D1430" s="7" t="s">
        <v>136</v>
      </c>
    </row>
    <row r="1431" spans="1:6">
      <c r="A1431" t="s">
        <v>4</v>
      </c>
      <c r="B1431" s="4" t="s">
        <v>5</v>
      </c>
      <c r="C1431" s="4" t="s">
        <v>11</v>
      </c>
    </row>
    <row r="1432" spans="1:6">
      <c r="A1432" t="n">
        <v>10728</v>
      </c>
      <c r="B1432" s="26" t="n">
        <v>16</v>
      </c>
      <c r="C1432" s="7" t="n">
        <v>0</v>
      </c>
    </row>
    <row r="1433" spans="1:6">
      <c r="A1433" t="s">
        <v>4</v>
      </c>
      <c r="B1433" s="4" t="s">
        <v>5</v>
      </c>
      <c r="C1433" s="4" t="s">
        <v>7</v>
      </c>
    </row>
    <row r="1434" spans="1:6">
      <c r="A1434" t="n">
        <v>10731</v>
      </c>
      <c r="B1434" s="56" t="n">
        <v>116</v>
      </c>
      <c r="C1434" s="7" t="n">
        <v>0</v>
      </c>
    </row>
    <row r="1435" spans="1:6">
      <c r="A1435" t="s">
        <v>4</v>
      </c>
      <c r="B1435" s="4" t="s">
        <v>5</v>
      </c>
      <c r="C1435" s="4" t="s">
        <v>7</v>
      </c>
      <c r="D1435" s="4" t="s">
        <v>11</v>
      </c>
    </row>
    <row r="1436" spans="1:6">
      <c r="A1436" t="n">
        <v>10733</v>
      </c>
      <c r="B1436" s="56" t="n">
        <v>116</v>
      </c>
      <c r="C1436" s="7" t="n">
        <v>2</v>
      </c>
      <c r="D1436" s="7" t="n">
        <v>1</v>
      </c>
    </row>
    <row r="1437" spans="1:6">
      <c r="A1437" t="s">
        <v>4</v>
      </c>
      <c r="B1437" s="4" t="s">
        <v>5</v>
      </c>
      <c r="C1437" s="4" t="s">
        <v>7</v>
      </c>
      <c r="D1437" s="4" t="s">
        <v>17</v>
      </c>
    </row>
    <row r="1438" spans="1:6">
      <c r="A1438" t="n">
        <v>10737</v>
      </c>
      <c r="B1438" s="56" t="n">
        <v>116</v>
      </c>
      <c r="C1438" s="7" t="n">
        <v>5</v>
      </c>
      <c r="D1438" s="7" t="n">
        <v>1101004800</v>
      </c>
    </row>
    <row r="1439" spans="1:6">
      <c r="A1439" t="s">
        <v>4</v>
      </c>
      <c r="B1439" s="4" t="s">
        <v>5</v>
      </c>
      <c r="C1439" s="4" t="s">
        <v>7</v>
      </c>
      <c r="D1439" s="4" t="s">
        <v>11</v>
      </c>
    </row>
    <row r="1440" spans="1:6">
      <c r="A1440" t="n">
        <v>10743</v>
      </c>
      <c r="B1440" s="56" t="n">
        <v>116</v>
      </c>
      <c r="C1440" s="7" t="n">
        <v>6</v>
      </c>
      <c r="D1440" s="7" t="n">
        <v>1</v>
      </c>
    </row>
    <row r="1441" spans="1:13">
      <c r="A1441" t="s">
        <v>4</v>
      </c>
      <c r="B1441" s="4" t="s">
        <v>5</v>
      </c>
      <c r="C1441" s="4" t="s">
        <v>7</v>
      </c>
      <c r="D1441" s="4" t="s">
        <v>11</v>
      </c>
      <c r="E1441" s="4" t="s">
        <v>11</v>
      </c>
      <c r="F1441" s="4" t="s">
        <v>11</v>
      </c>
      <c r="G1441" s="4" t="s">
        <v>11</v>
      </c>
      <c r="H1441" s="4" t="s">
        <v>11</v>
      </c>
      <c r="I1441" s="4" t="s">
        <v>11</v>
      </c>
      <c r="J1441" s="4" t="s">
        <v>11</v>
      </c>
      <c r="K1441" s="4" t="s">
        <v>11</v>
      </c>
      <c r="L1441" s="4" t="s">
        <v>11</v>
      </c>
      <c r="M1441" s="4" t="s">
        <v>11</v>
      </c>
      <c r="N1441" s="4" t="s">
        <v>17</v>
      </c>
      <c r="O1441" s="4" t="s">
        <v>17</v>
      </c>
      <c r="P1441" s="4" t="s">
        <v>17</v>
      </c>
      <c r="Q1441" s="4" t="s">
        <v>17</v>
      </c>
      <c r="R1441" s="4" t="s">
        <v>7</v>
      </c>
      <c r="S1441" s="4" t="s">
        <v>8</v>
      </c>
    </row>
    <row r="1442" spans="1:13">
      <c r="A1442" t="n">
        <v>10747</v>
      </c>
      <c r="B1442" s="57" t="n">
        <v>75</v>
      </c>
      <c r="C1442" s="7" t="n">
        <v>0</v>
      </c>
      <c r="D1442" s="7" t="n">
        <v>0</v>
      </c>
      <c r="E1442" s="7" t="n">
        <v>0</v>
      </c>
      <c r="F1442" s="7" t="n">
        <v>1024</v>
      </c>
      <c r="G1442" s="7" t="n">
        <v>720</v>
      </c>
      <c r="H1442" s="7" t="n">
        <v>0</v>
      </c>
      <c r="I1442" s="7" t="n">
        <v>0</v>
      </c>
      <c r="J1442" s="7" t="n">
        <v>0</v>
      </c>
      <c r="K1442" s="7" t="n">
        <v>0</v>
      </c>
      <c r="L1442" s="7" t="n">
        <v>1024</v>
      </c>
      <c r="M1442" s="7" t="n">
        <v>720</v>
      </c>
      <c r="N1442" s="7" t="n">
        <v>1065353216</v>
      </c>
      <c r="O1442" s="7" t="n">
        <v>1065353216</v>
      </c>
      <c r="P1442" s="7" t="n">
        <v>1065353216</v>
      </c>
      <c r="Q1442" s="7" t="n">
        <v>0</v>
      </c>
      <c r="R1442" s="7" t="n">
        <v>0</v>
      </c>
      <c r="S1442" s="7" t="s">
        <v>137</v>
      </c>
    </row>
    <row r="1443" spans="1:13">
      <c r="A1443" t="s">
        <v>4</v>
      </c>
      <c r="B1443" s="4" t="s">
        <v>5</v>
      </c>
      <c r="C1443" s="4" t="s">
        <v>7</v>
      </c>
      <c r="D1443" s="4" t="s">
        <v>7</v>
      </c>
      <c r="E1443" s="4" t="s">
        <v>7</v>
      </c>
      <c r="F1443" s="4" t="s">
        <v>15</v>
      </c>
      <c r="G1443" s="4" t="s">
        <v>15</v>
      </c>
      <c r="H1443" s="4" t="s">
        <v>15</v>
      </c>
      <c r="I1443" s="4" t="s">
        <v>15</v>
      </c>
      <c r="J1443" s="4" t="s">
        <v>15</v>
      </c>
    </row>
    <row r="1444" spans="1:13">
      <c r="A1444" t="n">
        <v>10796</v>
      </c>
      <c r="B1444" s="58" t="n">
        <v>76</v>
      </c>
      <c r="C1444" s="7" t="n">
        <v>0</v>
      </c>
      <c r="D1444" s="7" t="n">
        <v>9</v>
      </c>
      <c r="E1444" s="7" t="n">
        <v>2</v>
      </c>
      <c r="F1444" s="7" t="n">
        <v>0</v>
      </c>
      <c r="G1444" s="7" t="n">
        <v>0</v>
      </c>
      <c r="H1444" s="7" t="n">
        <v>0</v>
      </c>
      <c r="I1444" s="7" t="n">
        <v>0</v>
      </c>
      <c r="J1444" s="7" t="n">
        <v>0</v>
      </c>
    </row>
    <row r="1445" spans="1:13">
      <c r="A1445" t="s">
        <v>4</v>
      </c>
      <c r="B1445" s="4" t="s">
        <v>5</v>
      </c>
      <c r="C1445" s="4" t="s">
        <v>7</v>
      </c>
      <c r="D1445" s="4" t="s">
        <v>11</v>
      </c>
      <c r="E1445" s="4" t="s">
        <v>11</v>
      </c>
      <c r="F1445" s="4" t="s">
        <v>11</v>
      </c>
      <c r="G1445" s="4" t="s">
        <v>11</v>
      </c>
      <c r="H1445" s="4" t="s">
        <v>11</v>
      </c>
      <c r="I1445" s="4" t="s">
        <v>11</v>
      </c>
      <c r="J1445" s="4" t="s">
        <v>11</v>
      </c>
      <c r="K1445" s="4" t="s">
        <v>11</v>
      </c>
      <c r="L1445" s="4" t="s">
        <v>11</v>
      </c>
      <c r="M1445" s="4" t="s">
        <v>11</v>
      </c>
      <c r="N1445" s="4" t="s">
        <v>17</v>
      </c>
      <c r="O1445" s="4" t="s">
        <v>17</v>
      </c>
      <c r="P1445" s="4" t="s">
        <v>17</v>
      </c>
      <c r="Q1445" s="4" t="s">
        <v>17</v>
      </c>
      <c r="R1445" s="4" t="s">
        <v>7</v>
      </c>
      <c r="S1445" s="4" t="s">
        <v>8</v>
      </c>
    </row>
    <row r="1446" spans="1:13">
      <c r="A1446" t="n">
        <v>10820</v>
      </c>
      <c r="B1446" s="57" t="n">
        <v>75</v>
      </c>
      <c r="C1446" s="7" t="n">
        <v>1</v>
      </c>
      <c r="D1446" s="7" t="n">
        <v>0</v>
      </c>
      <c r="E1446" s="7" t="n">
        <v>0</v>
      </c>
      <c r="F1446" s="7" t="n">
        <v>1024</v>
      </c>
      <c r="G1446" s="7" t="n">
        <v>720</v>
      </c>
      <c r="H1446" s="7" t="n">
        <v>0</v>
      </c>
      <c r="I1446" s="7" t="n">
        <v>0</v>
      </c>
      <c r="J1446" s="7" t="n">
        <v>0</v>
      </c>
      <c r="K1446" s="7" t="n">
        <v>0</v>
      </c>
      <c r="L1446" s="7" t="n">
        <v>1024</v>
      </c>
      <c r="M1446" s="7" t="n">
        <v>720</v>
      </c>
      <c r="N1446" s="7" t="n">
        <v>1065353216</v>
      </c>
      <c r="O1446" s="7" t="n">
        <v>1065353216</v>
      </c>
      <c r="P1446" s="7" t="n">
        <v>1065353216</v>
      </c>
      <c r="Q1446" s="7" t="n">
        <v>0</v>
      </c>
      <c r="R1446" s="7" t="n">
        <v>0</v>
      </c>
      <c r="S1446" s="7" t="s">
        <v>138</v>
      </c>
    </row>
    <row r="1447" spans="1:13">
      <c r="A1447" t="s">
        <v>4</v>
      </c>
      <c r="B1447" s="4" t="s">
        <v>5</v>
      </c>
      <c r="C1447" s="4" t="s">
        <v>7</v>
      </c>
      <c r="D1447" s="4" t="s">
        <v>7</v>
      </c>
      <c r="E1447" s="4" t="s">
        <v>7</v>
      </c>
      <c r="F1447" s="4" t="s">
        <v>15</v>
      </c>
      <c r="G1447" s="4" t="s">
        <v>15</v>
      </c>
      <c r="H1447" s="4" t="s">
        <v>15</v>
      </c>
      <c r="I1447" s="4" t="s">
        <v>15</v>
      </c>
      <c r="J1447" s="4" t="s">
        <v>15</v>
      </c>
    </row>
    <row r="1448" spans="1:13">
      <c r="A1448" t="n">
        <v>10869</v>
      </c>
      <c r="B1448" s="58" t="n">
        <v>76</v>
      </c>
      <c r="C1448" s="7" t="n">
        <v>1</v>
      </c>
      <c r="D1448" s="7" t="n">
        <v>9</v>
      </c>
      <c r="E1448" s="7" t="n">
        <v>2</v>
      </c>
      <c r="F1448" s="7" t="n">
        <v>0</v>
      </c>
      <c r="G1448" s="7" t="n">
        <v>0</v>
      </c>
      <c r="H1448" s="7" t="n">
        <v>0</v>
      </c>
      <c r="I1448" s="7" t="n">
        <v>0</v>
      </c>
      <c r="J1448" s="7" t="n">
        <v>0</v>
      </c>
    </row>
    <row r="1449" spans="1:13">
      <c r="A1449" t="s">
        <v>4</v>
      </c>
      <c r="B1449" s="4" t="s">
        <v>5</v>
      </c>
      <c r="C1449" s="4" t="s">
        <v>7</v>
      </c>
      <c r="D1449" s="4" t="s">
        <v>11</v>
      </c>
      <c r="E1449" s="4" t="s">
        <v>11</v>
      </c>
      <c r="F1449" s="4" t="s">
        <v>11</v>
      </c>
      <c r="G1449" s="4" t="s">
        <v>11</v>
      </c>
      <c r="H1449" s="4" t="s">
        <v>11</v>
      </c>
      <c r="I1449" s="4" t="s">
        <v>11</v>
      </c>
      <c r="J1449" s="4" t="s">
        <v>11</v>
      </c>
      <c r="K1449" s="4" t="s">
        <v>11</v>
      </c>
      <c r="L1449" s="4" t="s">
        <v>11</v>
      </c>
      <c r="M1449" s="4" t="s">
        <v>11</v>
      </c>
      <c r="N1449" s="4" t="s">
        <v>17</v>
      </c>
      <c r="O1449" s="4" t="s">
        <v>17</v>
      </c>
      <c r="P1449" s="4" t="s">
        <v>17</v>
      </c>
      <c r="Q1449" s="4" t="s">
        <v>17</v>
      </c>
      <c r="R1449" s="4" t="s">
        <v>7</v>
      </c>
      <c r="S1449" s="4" t="s">
        <v>8</v>
      </c>
    </row>
    <row r="1450" spans="1:13">
      <c r="A1450" t="n">
        <v>10893</v>
      </c>
      <c r="B1450" s="57" t="n">
        <v>75</v>
      </c>
      <c r="C1450" s="7" t="n">
        <v>3</v>
      </c>
      <c r="D1450" s="7" t="n">
        <v>0</v>
      </c>
      <c r="E1450" s="7" t="n">
        <v>0</v>
      </c>
      <c r="F1450" s="7" t="n">
        <v>1024</v>
      </c>
      <c r="G1450" s="7" t="n">
        <v>720</v>
      </c>
      <c r="H1450" s="7" t="n">
        <v>0</v>
      </c>
      <c r="I1450" s="7" t="n">
        <v>0</v>
      </c>
      <c r="J1450" s="7" t="n">
        <v>0</v>
      </c>
      <c r="K1450" s="7" t="n">
        <v>0</v>
      </c>
      <c r="L1450" s="7" t="n">
        <v>1024</v>
      </c>
      <c r="M1450" s="7" t="n">
        <v>720</v>
      </c>
      <c r="N1450" s="7" t="n">
        <v>1065353216</v>
      </c>
      <c r="O1450" s="7" t="n">
        <v>1065353216</v>
      </c>
      <c r="P1450" s="7" t="n">
        <v>1065353216</v>
      </c>
      <c r="Q1450" s="7" t="n">
        <v>0</v>
      </c>
      <c r="R1450" s="7" t="n">
        <v>0</v>
      </c>
      <c r="S1450" s="7" t="s">
        <v>139</v>
      </c>
    </row>
    <row r="1451" spans="1:13">
      <c r="A1451" t="s">
        <v>4</v>
      </c>
      <c r="B1451" s="4" t="s">
        <v>5</v>
      </c>
      <c r="C1451" s="4" t="s">
        <v>7</v>
      </c>
      <c r="D1451" s="4" t="s">
        <v>7</v>
      </c>
      <c r="E1451" s="4" t="s">
        <v>7</v>
      </c>
      <c r="F1451" s="4" t="s">
        <v>15</v>
      </c>
      <c r="G1451" s="4" t="s">
        <v>15</v>
      </c>
      <c r="H1451" s="4" t="s">
        <v>15</v>
      </c>
      <c r="I1451" s="4" t="s">
        <v>15</v>
      </c>
      <c r="J1451" s="4" t="s">
        <v>15</v>
      </c>
    </row>
    <row r="1452" spans="1:13">
      <c r="A1452" t="n">
        <v>10942</v>
      </c>
      <c r="B1452" s="58" t="n">
        <v>76</v>
      </c>
      <c r="C1452" s="7" t="n">
        <v>3</v>
      </c>
      <c r="D1452" s="7" t="n">
        <v>9</v>
      </c>
      <c r="E1452" s="7" t="n">
        <v>2</v>
      </c>
      <c r="F1452" s="7" t="n">
        <v>0</v>
      </c>
      <c r="G1452" s="7" t="n">
        <v>0</v>
      </c>
      <c r="H1452" s="7" t="n">
        <v>0</v>
      </c>
      <c r="I1452" s="7" t="n">
        <v>0</v>
      </c>
      <c r="J1452" s="7" t="n">
        <v>0</v>
      </c>
    </row>
    <row r="1453" spans="1:13">
      <c r="A1453" t="s">
        <v>4</v>
      </c>
      <c r="B1453" s="4" t="s">
        <v>5</v>
      </c>
      <c r="C1453" s="4" t="s">
        <v>7</v>
      </c>
      <c r="D1453" s="4" t="s">
        <v>11</v>
      </c>
      <c r="E1453" s="4" t="s">
        <v>11</v>
      </c>
      <c r="F1453" s="4" t="s">
        <v>11</v>
      </c>
      <c r="G1453" s="4" t="s">
        <v>11</v>
      </c>
      <c r="H1453" s="4" t="s">
        <v>11</v>
      </c>
      <c r="I1453" s="4" t="s">
        <v>11</v>
      </c>
      <c r="J1453" s="4" t="s">
        <v>11</v>
      </c>
      <c r="K1453" s="4" t="s">
        <v>11</v>
      </c>
      <c r="L1453" s="4" t="s">
        <v>11</v>
      </c>
      <c r="M1453" s="4" t="s">
        <v>11</v>
      </c>
      <c r="N1453" s="4" t="s">
        <v>17</v>
      </c>
      <c r="O1453" s="4" t="s">
        <v>17</v>
      </c>
      <c r="P1453" s="4" t="s">
        <v>17</v>
      </c>
      <c r="Q1453" s="4" t="s">
        <v>17</v>
      </c>
      <c r="R1453" s="4" t="s">
        <v>7</v>
      </c>
      <c r="S1453" s="4" t="s">
        <v>8</v>
      </c>
    </row>
    <row r="1454" spans="1:13">
      <c r="A1454" t="n">
        <v>10966</v>
      </c>
      <c r="B1454" s="57" t="n">
        <v>75</v>
      </c>
      <c r="C1454" s="7" t="n">
        <v>4</v>
      </c>
      <c r="D1454" s="7" t="n">
        <v>0</v>
      </c>
      <c r="E1454" s="7" t="n">
        <v>0</v>
      </c>
      <c r="F1454" s="7" t="n">
        <v>1024</v>
      </c>
      <c r="G1454" s="7" t="n">
        <v>720</v>
      </c>
      <c r="H1454" s="7" t="n">
        <v>0</v>
      </c>
      <c r="I1454" s="7" t="n">
        <v>0</v>
      </c>
      <c r="J1454" s="7" t="n">
        <v>0</v>
      </c>
      <c r="K1454" s="7" t="n">
        <v>0</v>
      </c>
      <c r="L1454" s="7" t="n">
        <v>1024</v>
      </c>
      <c r="M1454" s="7" t="n">
        <v>720</v>
      </c>
      <c r="N1454" s="7" t="n">
        <v>1065353216</v>
      </c>
      <c r="O1454" s="7" t="n">
        <v>1065353216</v>
      </c>
      <c r="P1454" s="7" t="n">
        <v>1065353216</v>
      </c>
      <c r="Q1454" s="7" t="n">
        <v>0</v>
      </c>
      <c r="R1454" s="7" t="n">
        <v>0</v>
      </c>
      <c r="S1454" s="7" t="s">
        <v>140</v>
      </c>
    </row>
    <row r="1455" spans="1:13">
      <c r="A1455" t="s">
        <v>4</v>
      </c>
      <c r="B1455" s="4" t="s">
        <v>5</v>
      </c>
      <c r="C1455" s="4" t="s">
        <v>7</v>
      </c>
      <c r="D1455" s="4" t="s">
        <v>7</v>
      </c>
      <c r="E1455" s="4" t="s">
        <v>7</v>
      </c>
      <c r="F1455" s="4" t="s">
        <v>15</v>
      </c>
      <c r="G1455" s="4" t="s">
        <v>15</v>
      </c>
      <c r="H1455" s="4" t="s">
        <v>15</v>
      </c>
      <c r="I1455" s="4" t="s">
        <v>15</v>
      </c>
      <c r="J1455" s="4" t="s">
        <v>15</v>
      </c>
    </row>
    <row r="1456" spans="1:13">
      <c r="A1456" t="n">
        <v>11014</v>
      </c>
      <c r="B1456" s="58" t="n">
        <v>76</v>
      </c>
      <c r="C1456" s="7" t="n">
        <v>4</v>
      </c>
      <c r="D1456" s="7" t="n">
        <v>9</v>
      </c>
      <c r="E1456" s="7" t="n">
        <v>2</v>
      </c>
      <c r="F1456" s="7" t="n">
        <v>0</v>
      </c>
      <c r="G1456" s="7" t="n">
        <v>0</v>
      </c>
      <c r="H1456" s="7" t="n">
        <v>0</v>
      </c>
      <c r="I1456" s="7" t="n">
        <v>0</v>
      </c>
      <c r="J1456" s="7" t="n">
        <v>0</v>
      </c>
    </row>
    <row r="1457" spans="1:19">
      <c r="A1457" t="s">
        <v>4</v>
      </c>
      <c r="B1457" s="4" t="s">
        <v>5</v>
      </c>
      <c r="C1457" s="4" t="s">
        <v>7</v>
      </c>
      <c r="D1457" s="4" t="s">
        <v>11</v>
      </c>
      <c r="E1457" s="4" t="s">
        <v>11</v>
      </c>
      <c r="F1457" s="4" t="s">
        <v>11</v>
      </c>
      <c r="G1457" s="4" t="s">
        <v>11</v>
      </c>
      <c r="H1457" s="4" t="s">
        <v>11</v>
      </c>
      <c r="I1457" s="4" t="s">
        <v>11</v>
      </c>
      <c r="J1457" s="4" t="s">
        <v>11</v>
      </c>
      <c r="K1457" s="4" t="s">
        <v>11</v>
      </c>
      <c r="L1457" s="4" t="s">
        <v>11</v>
      </c>
      <c r="M1457" s="4" t="s">
        <v>11</v>
      </c>
      <c r="N1457" s="4" t="s">
        <v>17</v>
      </c>
      <c r="O1457" s="4" t="s">
        <v>17</v>
      </c>
      <c r="P1457" s="4" t="s">
        <v>17</v>
      </c>
      <c r="Q1457" s="4" t="s">
        <v>17</v>
      </c>
      <c r="R1457" s="4" t="s">
        <v>7</v>
      </c>
      <c r="S1457" s="4" t="s">
        <v>8</v>
      </c>
    </row>
    <row r="1458" spans="1:19">
      <c r="A1458" t="n">
        <v>11038</v>
      </c>
      <c r="B1458" s="57" t="n">
        <v>75</v>
      </c>
      <c r="C1458" s="7" t="n">
        <v>5</v>
      </c>
      <c r="D1458" s="7" t="n">
        <v>384</v>
      </c>
      <c r="E1458" s="7" t="n">
        <v>328</v>
      </c>
      <c r="F1458" s="7" t="n">
        <v>896</v>
      </c>
      <c r="G1458" s="7" t="n">
        <v>392</v>
      </c>
      <c r="H1458" s="7" t="n">
        <v>0</v>
      </c>
      <c r="I1458" s="7" t="n">
        <v>0</v>
      </c>
      <c r="J1458" s="7" t="n">
        <v>0</v>
      </c>
      <c r="K1458" s="7" t="n">
        <v>0</v>
      </c>
      <c r="L1458" s="7" t="n">
        <v>512</v>
      </c>
      <c r="M1458" s="7" t="n">
        <v>64</v>
      </c>
      <c r="N1458" s="7" t="n">
        <v>1065353216</v>
      </c>
      <c r="O1458" s="7" t="n">
        <v>1065353216</v>
      </c>
      <c r="P1458" s="7" t="n">
        <v>1065353216</v>
      </c>
      <c r="Q1458" s="7" t="n">
        <v>0</v>
      </c>
      <c r="R1458" s="7" t="n">
        <v>0</v>
      </c>
      <c r="S1458" s="7" t="s">
        <v>141</v>
      </c>
    </row>
    <row r="1459" spans="1:19">
      <c r="A1459" t="s">
        <v>4</v>
      </c>
      <c r="B1459" s="4" t="s">
        <v>5</v>
      </c>
      <c r="C1459" s="4" t="s">
        <v>7</v>
      </c>
      <c r="D1459" s="4" t="s">
        <v>11</v>
      </c>
      <c r="E1459" s="4" t="s">
        <v>11</v>
      </c>
      <c r="F1459" s="4" t="s">
        <v>11</v>
      </c>
      <c r="G1459" s="4" t="s">
        <v>11</v>
      </c>
      <c r="H1459" s="4" t="s">
        <v>11</v>
      </c>
      <c r="I1459" s="4" t="s">
        <v>11</v>
      </c>
      <c r="J1459" s="4" t="s">
        <v>11</v>
      </c>
      <c r="K1459" s="4" t="s">
        <v>11</v>
      </c>
      <c r="L1459" s="4" t="s">
        <v>11</v>
      </c>
      <c r="M1459" s="4" t="s">
        <v>11</v>
      </c>
      <c r="N1459" s="4" t="s">
        <v>17</v>
      </c>
      <c r="O1459" s="4" t="s">
        <v>17</v>
      </c>
      <c r="P1459" s="4" t="s">
        <v>17</v>
      </c>
      <c r="Q1459" s="4" t="s">
        <v>17</v>
      </c>
      <c r="R1459" s="4" t="s">
        <v>7</v>
      </c>
      <c r="S1459" s="4" t="s">
        <v>8</v>
      </c>
    </row>
    <row r="1460" spans="1:19">
      <c r="A1460" t="n">
        <v>11087</v>
      </c>
      <c r="B1460" s="57" t="n">
        <v>75</v>
      </c>
      <c r="C1460" s="7" t="n">
        <v>6</v>
      </c>
      <c r="D1460" s="7" t="n">
        <v>434</v>
      </c>
      <c r="E1460" s="7" t="n">
        <v>328</v>
      </c>
      <c r="F1460" s="7" t="n">
        <v>946</v>
      </c>
      <c r="G1460" s="7" t="n">
        <v>392</v>
      </c>
      <c r="H1460" s="7" t="n">
        <v>0</v>
      </c>
      <c r="I1460" s="7" t="n">
        <v>0</v>
      </c>
      <c r="J1460" s="7" t="n">
        <v>0</v>
      </c>
      <c r="K1460" s="7" t="n">
        <v>64</v>
      </c>
      <c r="L1460" s="7" t="n">
        <v>512</v>
      </c>
      <c r="M1460" s="7" t="n">
        <v>128</v>
      </c>
      <c r="N1460" s="7" t="n">
        <v>1065353216</v>
      </c>
      <c r="O1460" s="7" t="n">
        <v>1065353216</v>
      </c>
      <c r="P1460" s="7" t="n">
        <v>1065353216</v>
      </c>
      <c r="Q1460" s="7" t="n">
        <v>0</v>
      </c>
      <c r="R1460" s="7" t="n">
        <v>0</v>
      </c>
      <c r="S1460" s="7" t="s">
        <v>141</v>
      </c>
    </row>
    <row r="1461" spans="1:19">
      <c r="A1461" t="s">
        <v>4</v>
      </c>
      <c r="B1461" s="4" t="s">
        <v>5</v>
      </c>
      <c r="C1461" s="4" t="s">
        <v>7</v>
      </c>
      <c r="D1461" s="4" t="s">
        <v>11</v>
      </c>
      <c r="E1461" s="4" t="s">
        <v>11</v>
      </c>
      <c r="F1461" s="4" t="s">
        <v>11</v>
      </c>
      <c r="G1461" s="4" t="s">
        <v>11</v>
      </c>
      <c r="H1461" s="4" t="s">
        <v>11</v>
      </c>
      <c r="I1461" s="4" t="s">
        <v>11</v>
      </c>
      <c r="J1461" s="4" t="s">
        <v>11</v>
      </c>
      <c r="K1461" s="4" t="s">
        <v>11</v>
      </c>
      <c r="L1461" s="4" t="s">
        <v>11</v>
      </c>
      <c r="M1461" s="4" t="s">
        <v>11</v>
      </c>
      <c r="N1461" s="4" t="s">
        <v>17</v>
      </c>
      <c r="O1461" s="4" t="s">
        <v>17</v>
      </c>
      <c r="P1461" s="4" t="s">
        <v>17</v>
      </c>
      <c r="Q1461" s="4" t="s">
        <v>17</v>
      </c>
      <c r="R1461" s="4" t="s">
        <v>7</v>
      </c>
      <c r="S1461" s="4" t="s">
        <v>8</v>
      </c>
    </row>
    <row r="1462" spans="1:19">
      <c r="A1462" t="n">
        <v>11136</v>
      </c>
      <c r="B1462" s="57" t="n">
        <v>75</v>
      </c>
      <c r="C1462" s="7" t="n">
        <v>7</v>
      </c>
      <c r="D1462" s="7" t="n">
        <v>384</v>
      </c>
      <c r="E1462" s="7" t="n">
        <v>328</v>
      </c>
      <c r="F1462" s="7" t="n">
        <v>896</v>
      </c>
      <c r="G1462" s="7" t="n">
        <v>392</v>
      </c>
      <c r="H1462" s="7" t="n">
        <v>0</v>
      </c>
      <c r="I1462" s="7" t="n">
        <v>0</v>
      </c>
      <c r="J1462" s="7" t="n">
        <v>0</v>
      </c>
      <c r="K1462" s="7" t="n">
        <v>128</v>
      </c>
      <c r="L1462" s="7" t="n">
        <v>512</v>
      </c>
      <c r="M1462" s="7" t="n">
        <v>192</v>
      </c>
      <c r="N1462" s="7" t="n">
        <v>1065353216</v>
      </c>
      <c r="O1462" s="7" t="n">
        <v>1065353216</v>
      </c>
      <c r="P1462" s="7" t="n">
        <v>1065353216</v>
      </c>
      <c r="Q1462" s="7" t="n">
        <v>0</v>
      </c>
      <c r="R1462" s="7" t="n">
        <v>0</v>
      </c>
      <c r="S1462" s="7" t="s">
        <v>141</v>
      </c>
    </row>
    <row r="1463" spans="1:19">
      <c r="A1463" t="s">
        <v>4</v>
      </c>
      <c r="B1463" s="4" t="s">
        <v>5</v>
      </c>
      <c r="C1463" s="4" t="s">
        <v>7</v>
      </c>
      <c r="D1463" s="4" t="s">
        <v>11</v>
      </c>
      <c r="E1463" s="4" t="s">
        <v>11</v>
      </c>
      <c r="F1463" s="4" t="s">
        <v>11</v>
      </c>
      <c r="G1463" s="4" t="s">
        <v>11</v>
      </c>
      <c r="H1463" s="4" t="s">
        <v>11</v>
      </c>
      <c r="I1463" s="4" t="s">
        <v>11</v>
      </c>
      <c r="J1463" s="4" t="s">
        <v>11</v>
      </c>
      <c r="K1463" s="4" t="s">
        <v>11</v>
      </c>
      <c r="L1463" s="4" t="s">
        <v>11</v>
      </c>
      <c r="M1463" s="4" t="s">
        <v>11</v>
      </c>
      <c r="N1463" s="4" t="s">
        <v>17</v>
      </c>
      <c r="O1463" s="4" t="s">
        <v>17</v>
      </c>
      <c r="P1463" s="4" t="s">
        <v>17</v>
      </c>
      <c r="Q1463" s="4" t="s">
        <v>17</v>
      </c>
      <c r="R1463" s="4" t="s">
        <v>7</v>
      </c>
      <c r="S1463" s="4" t="s">
        <v>8</v>
      </c>
    </row>
    <row r="1464" spans="1:19">
      <c r="A1464" t="n">
        <v>11185</v>
      </c>
      <c r="B1464" s="57" t="n">
        <v>75</v>
      </c>
      <c r="C1464" s="7" t="n">
        <v>8</v>
      </c>
      <c r="D1464" s="7" t="n">
        <v>384</v>
      </c>
      <c r="E1464" s="7" t="n">
        <v>328</v>
      </c>
      <c r="F1464" s="7" t="n">
        <v>896</v>
      </c>
      <c r="G1464" s="7" t="n">
        <v>392</v>
      </c>
      <c r="H1464" s="7" t="n">
        <v>0</v>
      </c>
      <c r="I1464" s="7" t="n">
        <v>0</v>
      </c>
      <c r="J1464" s="7" t="n">
        <v>0</v>
      </c>
      <c r="K1464" s="7" t="n">
        <v>192</v>
      </c>
      <c r="L1464" s="7" t="n">
        <v>512</v>
      </c>
      <c r="M1464" s="7" t="n">
        <v>256</v>
      </c>
      <c r="N1464" s="7" t="n">
        <v>1065353216</v>
      </c>
      <c r="O1464" s="7" t="n">
        <v>1065353216</v>
      </c>
      <c r="P1464" s="7" t="n">
        <v>1065353216</v>
      </c>
      <c r="Q1464" s="7" t="n">
        <v>0</v>
      </c>
      <c r="R1464" s="7" t="n">
        <v>0</v>
      </c>
      <c r="S1464" s="7" t="s">
        <v>141</v>
      </c>
    </row>
    <row r="1465" spans="1:19">
      <c r="A1465" t="s">
        <v>4</v>
      </c>
      <c r="B1465" s="4" t="s">
        <v>5</v>
      </c>
      <c r="C1465" s="4" t="s">
        <v>7</v>
      </c>
      <c r="D1465" s="4" t="s">
        <v>11</v>
      </c>
      <c r="E1465" s="4" t="s">
        <v>7</v>
      </c>
      <c r="F1465" s="4" t="s">
        <v>13</v>
      </c>
    </row>
    <row r="1466" spans="1:19">
      <c r="A1466" t="n">
        <v>11234</v>
      </c>
      <c r="B1466" s="9" t="n">
        <v>5</v>
      </c>
      <c r="C1466" s="7" t="n">
        <v>30</v>
      </c>
      <c r="D1466" s="7" t="n">
        <v>10863</v>
      </c>
      <c r="E1466" s="7" t="n">
        <v>1</v>
      </c>
      <c r="F1466" s="11" t="n">
        <f t="normal" ca="1">A1472</f>
        <v>0</v>
      </c>
    </row>
    <row r="1467" spans="1:19">
      <c r="A1467" t="s">
        <v>4</v>
      </c>
      <c r="B1467" s="4" t="s">
        <v>5</v>
      </c>
      <c r="C1467" s="4" t="s">
        <v>7</v>
      </c>
      <c r="D1467" s="4" t="s">
        <v>11</v>
      </c>
      <c r="E1467" s="4" t="s">
        <v>11</v>
      </c>
      <c r="F1467" s="4" t="s">
        <v>11</v>
      </c>
      <c r="G1467" s="4" t="s">
        <v>11</v>
      </c>
      <c r="H1467" s="4" t="s">
        <v>11</v>
      </c>
      <c r="I1467" s="4" t="s">
        <v>11</v>
      </c>
      <c r="J1467" s="4" t="s">
        <v>11</v>
      </c>
      <c r="K1467" s="4" t="s">
        <v>11</v>
      </c>
      <c r="L1467" s="4" t="s">
        <v>11</v>
      </c>
      <c r="M1467" s="4" t="s">
        <v>11</v>
      </c>
      <c r="N1467" s="4" t="s">
        <v>17</v>
      </c>
      <c r="O1467" s="4" t="s">
        <v>17</v>
      </c>
      <c r="P1467" s="4" t="s">
        <v>17</v>
      </c>
      <c r="Q1467" s="4" t="s">
        <v>17</v>
      </c>
      <c r="R1467" s="4" t="s">
        <v>7</v>
      </c>
      <c r="S1467" s="4" t="s">
        <v>8</v>
      </c>
    </row>
    <row r="1468" spans="1:19">
      <c r="A1468" t="n">
        <v>11243</v>
      </c>
      <c r="B1468" s="57" t="n">
        <v>75</v>
      </c>
      <c r="C1468" s="7" t="n">
        <v>9</v>
      </c>
      <c r="D1468" s="7" t="n">
        <v>0</v>
      </c>
      <c r="E1468" s="7" t="n">
        <v>0</v>
      </c>
      <c r="F1468" s="7" t="n">
        <v>1024</v>
      </c>
      <c r="G1468" s="7" t="n">
        <v>720</v>
      </c>
      <c r="H1468" s="7" t="n">
        <v>0</v>
      </c>
      <c r="I1468" s="7" t="n">
        <v>0</v>
      </c>
      <c r="J1468" s="7" t="n">
        <v>0</v>
      </c>
      <c r="K1468" s="7" t="n">
        <v>0</v>
      </c>
      <c r="L1468" s="7" t="n">
        <v>1024</v>
      </c>
      <c r="M1468" s="7" t="n">
        <v>720</v>
      </c>
      <c r="N1468" s="7" t="n">
        <v>1065353216</v>
      </c>
      <c r="O1468" s="7" t="n">
        <v>1065353216</v>
      </c>
      <c r="P1468" s="7" t="n">
        <v>1065353216</v>
      </c>
      <c r="Q1468" s="7" t="n">
        <v>0</v>
      </c>
      <c r="R1468" s="7" t="n">
        <v>1</v>
      </c>
      <c r="S1468" s="7" t="s">
        <v>142</v>
      </c>
    </row>
    <row r="1469" spans="1:19">
      <c r="A1469" t="s">
        <v>4</v>
      </c>
      <c r="B1469" s="4" t="s">
        <v>5</v>
      </c>
      <c r="C1469" s="4" t="s">
        <v>13</v>
      </c>
    </row>
    <row r="1470" spans="1:19">
      <c r="A1470" t="n">
        <v>11292</v>
      </c>
      <c r="B1470" s="19" t="n">
        <v>3</v>
      </c>
      <c r="C1470" s="11" t="n">
        <f t="normal" ca="1">A1476</f>
        <v>0</v>
      </c>
    </row>
    <row r="1471" spans="1:19">
      <c r="A1471" t="s">
        <v>4</v>
      </c>
      <c r="B1471" s="4" t="s">
        <v>5</v>
      </c>
      <c r="C1471" s="4" t="s">
        <v>7</v>
      </c>
      <c r="D1471" s="4" t="s">
        <v>11</v>
      </c>
      <c r="E1471" s="4" t="s">
        <v>7</v>
      </c>
      <c r="F1471" s="4" t="s">
        <v>13</v>
      </c>
    </row>
    <row r="1472" spans="1:19">
      <c r="A1472" t="n">
        <v>11297</v>
      </c>
      <c r="B1472" s="9" t="n">
        <v>5</v>
      </c>
      <c r="C1472" s="7" t="n">
        <v>30</v>
      </c>
      <c r="D1472" s="7" t="n">
        <v>10867</v>
      </c>
      <c r="E1472" s="7" t="n">
        <v>1</v>
      </c>
      <c r="F1472" s="11" t="n">
        <f t="normal" ca="1">A1476</f>
        <v>0</v>
      </c>
    </row>
    <row r="1473" spans="1:19">
      <c r="A1473" t="s">
        <v>4</v>
      </c>
      <c r="B1473" s="4" t="s">
        <v>5</v>
      </c>
      <c r="C1473" s="4" t="s">
        <v>7</v>
      </c>
      <c r="D1473" s="4" t="s">
        <v>11</v>
      </c>
      <c r="E1473" s="4" t="s">
        <v>11</v>
      </c>
      <c r="F1473" s="4" t="s">
        <v>11</v>
      </c>
      <c r="G1473" s="4" t="s">
        <v>11</v>
      </c>
      <c r="H1473" s="4" t="s">
        <v>11</v>
      </c>
      <c r="I1473" s="4" t="s">
        <v>11</v>
      </c>
      <c r="J1473" s="4" t="s">
        <v>11</v>
      </c>
      <c r="K1473" s="4" t="s">
        <v>11</v>
      </c>
      <c r="L1473" s="4" t="s">
        <v>11</v>
      </c>
      <c r="M1473" s="4" t="s">
        <v>11</v>
      </c>
      <c r="N1473" s="4" t="s">
        <v>17</v>
      </c>
      <c r="O1473" s="4" t="s">
        <v>17</v>
      </c>
      <c r="P1473" s="4" t="s">
        <v>17</v>
      </c>
      <c r="Q1473" s="4" t="s">
        <v>17</v>
      </c>
      <c r="R1473" s="4" t="s">
        <v>7</v>
      </c>
      <c r="S1473" s="4" t="s">
        <v>8</v>
      </c>
    </row>
    <row r="1474" spans="1:19">
      <c r="A1474" t="n">
        <v>11306</v>
      </c>
      <c r="B1474" s="57" t="n">
        <v>75</v>
      </c>
      <c r="C1474" s="7" t="n">
        <v>9</v>
      </c>
      <c r="D1474" s="7" t="n">
        <v>0</v>
      </c>
      <c r="E1474" s="7" t="n">
        <v>0</v>
      </c>
      <c r="F1474" s="7" t="n">
        <v>1024</v>
      </c>
      <c r="G1474" s="7" t="n">
        <v>720</v>
      </c>
      <c r="H1474" s="7" t="n">
        <v>0</v>
      </c>
      <c r="I1474" s="7" t="n">
        <v>0</v>
      </c>
      <c r="J1474" s="7" t="n">
        <v>0</v>
      </c>
      <c r="K1474" s="7" t="n">
        <v>0</v>
      </c>
      <c r="L1474" s="7" t="n">
        <v>1024</v>
      </c>
      <c r="M1474" s="7" t="n">
        <v>720</v>
      </c>
      <c r="N1474" s="7" t="n">
        <v>1065353216</v>
      </c>
      <c r="O1474" s="7" t="n">
        <v>1065353216</v>
      </c>
      <c r="P1474" s="7" t="n">
        <v>1065353216</v>
      </c>
      <c r="Q1474" s="7" t="n">
        <v>0</v>
      </c>
      <c r="R1474" s="7" t="n">
        <v>1</v>
      </c>
      <c r="S1474" s="7" t="s">
        <v>143</v>
      </c>
    </row>
    <row r="1475" spans="1:19">
      <c r="A1475" t="s">
        <v>4</v>
      </c>
      <c r="B1475" s="4" t="s">
        <v>5</v>
      </c>
      <c r="C1475" s="4" t="s">
        <v>7</v>
      </c>
      <c r="D1475" s="4" t="s">
        <v>7</v>
      </c>
      <c r="E1475" s="4" t="s">
        <v>7</v>
      </c>
      <c r="F1475" s="4" t="s">
        <v>15</v>
      </c>
      <c r="G1475" s="4" t="s">
        <v>15</v>
      </c>
      <c r="H1475" s="4" t="s">
        <v>15</v>
      </c>
      <c r="I1475" s="4" t="s">
        <v>15</v>
      </c>
      <c r="J1475" s="4" t="s">
        <v>15</v>
      </c>
    </row>
    <row r="1476" spans="1:19">
      <c r="A1476" t="n">
        <v>11355</v>
      </c>
      <c r="B1476" s="58" t="n">
        <v>76</v>
      </c>
      <c r="C1476" s="7" t="n">
        <v>9</v>
      </c>
      <c r="D1476" s="7" t="n">
        <v>9</v>
      </c>
      <c r="E1476" s="7" t="n">
        <v>2</v>
      </c>
      <c r="F1476" s="7" t="n">
        <v>0</v>
      </c>
      <c r="G1476" s="7" t="n">
        <v>0</v>
      </c>
      <c r="H1476" s="7" t="n">
        <v>0</v>
      </c>
      <c r="I1476" s="7" t="n">
        <v>0</v>
      </c>
      <c r="J1476" s="7" t="n">
        <v>0</v>
      </c>
    </row>
    <row r="1477" spans="1:19">
      <c r="A1477" t="s">
        <v>4</v>
      </c>
      <c r="B1477" s="4" t="s">
        <v>5</v>
      </c>
      <c r="C1477" s="4" t="s">
        <v>11</v>
      </c>
      <c r="D1477" s="4" t="s">
        <v>8</v>
      </c>
      <c r="E1477" s="4" t="s">
        <v>8</v>
      </c>
      <c r="F1477" s="4" t="s">
        <v>8</v>
      </c>
      <c r="G1477" s="4" t="s">
        <v>7</v>
      </c>
      <c r="H1477" s="4" t="s">
        <v>17</v>
      </c>
      <c r="I1477" s="4" t="s">
        <v>15</v>
      </c>
      <c r="J1477" s="4" t="s">
        <v>15</v>
      </c>
      <c r="K1477" s="4" t="s">
        <v>15</v>
      </c>
      <c r="L1477" s="4" t="s">
        <v>15</v>
      </c>
      <c r="M1477" s="4" t="s">
        <v>15</v>
      </c>
      <c r="N1477" s="4" t="s">
        <v>15</v>
      </c>
      <c r="O1477" s="4" t="s">
        <v>15</v>
      </c>
      <c r="P1477" s="4" t="s">
        <v>8</v>
      </c>
      <c r="Q1477" s="4" t="s">
        <v>8</v>
      </c>
      <c r="R1477" s="4" t="s">
        <v>17</v>
      </c>
      <c r="S1477" s="4" t="s">
        <v>7</v>
      </c>
      <c r="T1477" s="4" t="s">
        <v>17</v>
      </c>
      <c r="U1477" s="4" t="s">
        <v>17</v>
      </c>
      <c r="V1477" s="4" t="s">
        <v>11</v>
      </c>
    </row>
    <row r="1478" spans="1:19">
      <c r="A1478" t="n">
        <v>11379</v>
      </c>
      <c r="B1478" s="59" t="n">
        <v>19</v>
      </c>
      <c r="C1478" s="7" t="n">
        <v>1</v>
      </c>
      <c r="D1478" s="7" t="s">
        <v>144</v>
      </c>
      <c r="E1478" s="7" t="s">
        <v>145</v>
      </c>
      <c r="F1478" s="7" t="s">
        <v>18</v>
      </c>
      <c r="G1478" s="7" t="n">
        <v>0</v>
      </c>
      <c r="H1478" s="7" t="n">
        <v>1</v>
      </c>
      <c r="I1478" s="7" t="n">
        <v>0</v>
      </c>
      <c r="J1478" s="7" t="n">
        <v>0</v>
      </c>
      <c r="K1478" s="7" t="n">
        <v>0</v>
      </c>
      <c r="L1478" s="7" t="n">
        <v>0</v>
      </c>
      <c r="M1478" s="7" t="n">
        <v>1</v>
      </c>
      <c r="N1478" s="7" t="n">
        <v>1.60000002384186</v>
      </c>
      <c r="O1478" s="7" t="n">
        <v>0.0900000035762787</v>
      </c>
      <c r="P1478" s="7" t="s">
        <v>18</v>
      </c>
      <c r="Q1478" s="7" t="s">
        <v>18</v>
      </c>
      <c r="R1478" s="7" t="n">
        <v>-1</v>
      </c>
      <c r="S1478" s="7" t="n">
        <v>0</v>
      </c>
      <c r="T1478" s="7" t="n">
        <v>0</v>
      </c>
      <c r="U1478" s="7" t="n">
        <v>0</v>
      </c>
      <c r="V1478" s="7" t="n">
        <v>0</v>
      </c>
    </row>
    <row r="1479" spans="1:19">
      <c r="A1479" t="s">
        <v>4</v>
      </c>
      <c r="B1479" s="4" t="s">
        <v>5</v>
      </c>
      <c r="C1479" s="4" t="s">
        <v>11</v>
      </c>
      <c r="D1479" s="4" t="s">
        <v>8</v>
      </c>
      <c r="E1479" s="4" t="s">
        <v>8</v>
      </c>
      <c r="F1479" s="4" t="s">
        <v>8</v>
      </c>
      <c r="G1479" s="4" t="s">
        <v>7</v>
      </c>
      <c r="H1479" s="4" t="s">
        <v>17</v>
      </c>
      <c r="I1479" s="4" t="s">
        <v>15</v>
      </c>
      <c r="J1479" s="4" t="s">
        <v>15</v>
      </c>
      <c r="K1479" s="4" t="s">
        <v>15</v>
      </c>
      <c r="L1479" s="4" t="s">
        <v>15</v>
      </c>
      <c r="M1479" s="4" t="s">
        <v>15</v>
      </c>
      <c r="N1479" s="4" t="s">
        <v>15</v>
      </c>
      <c r="O1479" s="4" t="s">
        <v>15</v>
      </c>
      <c r="P1479" s="4" t="s">
        <v>8</v>
      </c>
      <c r="Q1479" s="4" t="s">
        <v>8</v>
      </c>
      <c r="R1479" s="4" t="s">
        <v>17</v>
      </c>
      <c r="S1479" s="4" t="s">
        <v>7</v>
      </c>
      <c r="T1479" s="4" t="s">
        <v>17</v>
      </c>
      <c r="U1479" s="4" t="s">
        <v>17</v>
      </c>
      <c r="V1479" s="4" t="s">
        <v>11</v>
      </c>
    </row>
    <row r="1480" spans="1:19">
      <c r="A1480" t="n">
        <v>11452</v>
      </c>
      <c r="B1480" s="59" t="n">
        <v>19</v>
      </c>
      <c r="C1480" s="7" t="n">
        <v>2</v>
      </c>
      <c r="D1480" s="7" t="s">
        <v>146</v>
      </c>
      <c r="E1480" s="7" t="s">
        <v>147</v>
      </c>
      <c r="F1480" s="7" t="s">
        <v>18</v>
      </c>
      <c r="G1480" s="7" t="n">
        <v>0</v>
      </c>
      <c r="H1480" s="7" t="n">
        <v>1</v>
      </c>
      <c r="I1480" s="7" t="n">
        <v>0</v>
      </c>
      <c r="J1480" s="7" t="n">
        <v>0</v>
      </c>
      <c r="K1480" s="7" t="n">
        <v>0</v>
      </c>
      <c r="L1480" s="7" t="n">
        <v>0</v>
      </c>
      <c r="M1480" s="7" t="n">
        <v>1</v>
      </c>
      <c r="N1480" s="7" t="n">
        <v>1.60000002384186</v>
      </c>
      <c r="O1480" s="7" t="n">
        <v>0.0900000035762787</v>
      </c>
      <c r="P1480" s="7" t="s">
        <v>18</v>
      </c>
      <c r="Q1480" s="7" t="s">
        <v>18</v>
      </c>
      <c r="R1480" s="7" t="n">
        <v>-1</v>
      </c>
      <c r="S1480" s="7" t="n">
        <v>0</v>
      </c>
      <c r="T1480" s="7" t="n">
        <v>0</v>
      </c>
      <c r="U1480" s="7" t="n">
        <v>0</v>
      </c>
      <c r="V1480" s="7" t="n">
        <v>0</v>
      </c>
    </row>
    <row r="1481" spans="1:19">
      <c r="A1481" t="s">
        <v>4</v>
      </c>
      <c r="B1481" s="4" t="s">
        <v>5</v>
      </c>
      <c r="C1481" s="4" t="s">
        <v>11</v>
      </c>
      <c r="D1481" s="4" t="s">
        <v>8</v>
      </c>
      <c r="E1481" s="4" t="s">
        <v>8</v>
      </c>
      <c r="F1481" s="4" t="s">
        <v>8</v>
      </c>
      <c r="G1481" s="4" t="s">
        <v>7</v>
      </c>
      <c r="H1481" s="4" t="s">
        <v>17</v>
      </c>
      <c r="I1481" s="4" t="s">
        <v>15</v>
      </c>
      <c r="J1481" s="4" t="s">
        <v>15</v>
      </c>
      <c r="K1481" s="4" t="s">
        <v>15</v>
      </c>
      <c r="L1481" s="4" t="s">
        <v>15</v>
      </c>
      <c r="M1481" s="4" t="s">
        <v>15</v>
      </c>
      <c r="N1481" s="4" t="s">
        <v>15</v>
      </c>
      <c r="O1481" s="4" t="s">
        <v>15</v>
      </c>
      <c r="P1481" s="4" t="s">
        <v>8</v>
      </c>
      <c r="Q1481" s="4" t="s">
        <v>8</v>
      </c>
      <c r="R1481" s="4" t="s">
        <v>17</v>
      </c>
      <c r="S1481" s="4" t="s">
        <v>7</v>
      </c>
      <c r="T1481" s="4" t="s">
        <v>17</v>
      </c>
      <c r="U1481" s="4" t="s">
        <v>17</v>
      </c>
      <c r="V1481" s="4" t="s">
        <v>11</v>
      </c>
    </row>
    <row r="1482" spans="1:19">
      <c r="A1482" t="n">
        <v>11526</v>
      </c>
      <c r="B1482" s="59" t="n">
        <v>19</v>
      </c>
      <c r="C1482" s="7" t="n">
        <v>3</v>
      </c>
      <c r="D1482" s="7" t="s">
        <v>148</v>
      </c>
      <c r="E1482" s="7" t="s">
        <v>149</v>
      </c>
      <c r="F1482" s="7" t="s">
        <v>18</v>
      </c>
      <c r="G1482" s="7" t="n">
        <v>0</v>
      </c>
      <c r="H1482" s="7" t="n">
        <v>1</v>
      </c>
      <c r="I1482" s="7" t="n">
        <v>0</v>
      </c>
      <c r="J1482" s="7" t="n">
        <v>0</v>
      </c>
      <c r="K1482" s="7" t="n">
        <v>0</v>
      </c>
      <c r="L1482" s="7" t="n">
        <v>0</v>
      </c>
      <c r="M1482" s="7" t="n">
        <v>1</v>
      </c>
      <c r="N1482" s="7" t="n">
        <v>1.60000002384186</v>
      </c>
      <c r="O1482" s="7" t="n">
        <v>0.0900000035762787</v>
      </c>
      <c r="P1482" s="7" t="s">
        <v>18</v>
      </c>
      <c r="Q1482" s="7" t="s">
        <v>18</v>
      </c>
      <c r="R1482" s="7" t="n">
        <v>-1</v>
      </c>
      <c r="S1482" s="7" t="n">
        <v>0</v>
      </c>
      <c r="T1482" s="7" t="n">
        <v>0</v>
      </c>
      <c r="U1482" s="7" t="n">
        <v>0</v>
      </c>
      <c r="V1482" s="7" t="n">
        <v>0</v>
      </c>
    </row>
    <row r="1483" spans="1:19">
      <c r="A1483" t="s">
        <v>4</v>
      </c>
      <c r="B1483" s="4" t="s">
        <v>5</v>
      </c>
      <c r="C1483" s="4" t="s">
        <v>11</v>
      </c>
      <c r="D1483" s="4" t="s">
        <v>8</v>
      </c>
      <c r="E1483" s="4" t="s">
        <v>8</v>
      </c>
      <c r="F1483" s="4" t="s">
        <v>8</v>
      </c>
      <c r="G1483" s="4" t="s">
        <v>7</v>
      </c>
      <c r="H1483" s="4" t="s">
        <v>17</v>
      </c>
      <c r="I1483" s="4" t="s">
        <v>15</v>
      </c>
      <c r="J1483" s="4" t="s">
        <v>15</v>
      </c>
      <c r="K1483" s="4" t="s">
        <v>15</v>
      </c>
      <c r="L1483" s="4" t="s">
        <v>15</v>
      </c>
      <c r="M1483" s="4" t="s">
        <v>15</v>
      </c>
      <c r="N1483" s="4" t="s">
        <v>15</v>
      </c>
      <c r="O1483" s="4" t="s">
        <v>15</v>
      </c>
      <c r="P1483" s="4" t="s">
        <v>8</v>
      </c>
      <c r="Q1483" s="4" t="s">
        <v>8</v>
      </c>
      <c r="R1483" s="4" t="s">
        <v>17</v>
      </c>
      <c r="S1483" s="4" t="s">
        <v>7</v>
      </c>
      <c r="T1483" s="4" t="s">
        <v>17</v>
      </c>
      <c r="U1483" s="4" t="s">
        <v>17</v>
      </c>
      <c r="V1483" s="4" t="s">
        <v>11</v>
      </c>
    </row>
    <row r="1484" spans="1:19">
      <c r="A1484" t="n">
        <v>11599</v>
      </c>
      <c r="B1484" s="59" t="n">
        <v>19</v>
      </c>
      <c r="C1484" s="7" t="n">
        <v>4</v>
      </c>
      <c r="D1484" s="7" t="s">
        <v>150</v>
      </c>
      <c r="E1484" s="7" t="s">
        <v>151</v>
      </c>
      <c r="F1484" s="7" t="s">
        <v>18</v>
      </c>
      <c r="G1484" s="7" t="n">
        <v>0</v>
      </c>
      <c r="H1484" s="7" t="n">
        <v>1</v>
      </c>
      <c r="I1484" s="7" t="n">
        <v>0</v>
      </c>
      <c r="J1484" s="7" t="n">
        <v>0</v>
      </c>
      <c r="K1484" s="7" t="n">
        <v>0</v>
      </c>
      <c r="L1484" s="7" t="n">
        <v>0</v>
      </c>
      <c r="M1484" s="7" t="n">
        <v>1</v>
      </c>
      <c r="N1484" s="7" t="n">
        <v>1.60000002384186</v>
      </c>
      <c r="O1484" s="7" t="n">
        <v>0.0900000035762787</v>
      </c>
      <c r="P1484" s="7" t="s">
        <v>18</v>
      </c>
      <c r="Q1484" s="7" t="s">
        <v>18</v>
      </c>
      <c r="R1484" s="7" t="n">
        <v>-1</v>
      </c>
      <c r="S1484" s="7" t="n">
        <v>0</v>
      </c>
      <c r="T1484" s="7" t="n">
        <v>0</v>
      </c>
      <c r="U1484" s="7" t="n">
        <v>0</v>
      </c>
      <c r="V1484" s="7" t="n">
        <v>0</v>
      </c>
    </row>
    <row r="1485" spans="1:19">
      <c r="A1485" t="s">
        <v>4</v>
      </c>
      <c r="B1485" s="4" t="s">
        <v>5</v>
      </c>
      <c r="C1485" s="4" t="s">
        <v>11</v>
      </c>
      <c r="D1485" s="4" t="s">
        <v>8</v>
      </c>
      <c r="E1485" s="4" t="s">
        <v>8</v>
      </c>
      <c r="F1485" s="4" t="s">
        <v>8</v>
      </c>
      <c r="G1485" s="4" t="s">
        <v>7</v>
      </c>
      <c r="H1485" s="4" t="s">
        <v>17</v>
      </c>
      <c r="I1485" s="4" t="s">
        <v>15</v>
      </c>
      <c r="J1485" s="4" t="s">
        <v>15</v>
      </c>
      <c r="K1485" s="4" t="s">
        <v>15</v>
      </c>
      <c r="L1485" s="4" t="s">
        <v>15</v>
      </c>
      <c r="M1485" s="4" t="s">
        <v>15</v>
      </c>
      <c r="N1485" s="4" t="s">
        <v>15</v>
      </c>
      <c r="O1485" s="4" t="s">
        <v>15</v>
      </c>
      <c r="P1485" s="4" t="s">
        <v>8</v>
      </c>
      <c r="Q1485" s="4" t="s">
        <v>8</v>
      </c>
      <c r="R1485" s="4" t="s">
        <v>17</v>
      </c>
      <c r="S1485" s="4" t="s">
        <v>7</v>
      </c>
      <c r="T1485" s="4" t="s">
        <v>17</v>
      </c>
      <c r="U1485" s="4" t="s">
        <v>17</v>
      </c>
      <c r="V1485" s="4" t="s">
        <v>11</v>
      </c>
    </row>
    <row r="1486" spans="1:19">
      <c r="A1486" t="n">
        <v>11674</v>
      </c>
      <c r="B1486" s="59" t="n">
        <v>19</v>
      </c>
      <c r="C1486" s="7" t="n">
        <v>5</v>
      </c>
      <c r="D1486" s="7" t="s">
        <v>152</v>
      </c>
      <c r="E1486" s="7" t="s">
        <v>153</v>
      </c>
      <c r="F1486" s="7" t="s">
        <v>18</v>
      </c>
      <c r="G1486" s="7" t="n">
        <v>0</v>
      </c>
      <c r="H1486" s="7" t="n">
        <v>1</v>
      </c>
      <c r="I1486" s="7" t="n">
        <v>0</v>
      </c>
      <c r="J1486" s="7" t="n">
        <v>0</v>
      </c>
      <c r="K1486" s="7" t="n">
        <v>0</v>
      </c>
      <c r="L1486" s="7" t="n">
        <v>0</v>
      </c>
      <c r="M1486" s="7" t="n">
        <v>1</v>
      </c>
      <c r="N1486" s="7" t="n">
        <v>1.60000002384186</v>
      </c>
      <c r="O1486" s="7" t="n">
        <v>0.0900000035762787</v>
      </c>
      <c r="P1486" s="7" t="s">
        <v>18</v>
      </c>
      <c r="Q1486" s="7" t="s">
        <v>18</v>
      </c>
      <c r="R1486" s="7" t="n">
        <v>-1</v>
      </c>
      <c r="S1486" s="7" t="n">
        <v>0</v>
      </c>
      <c r="T1486" s="7" t="n">
        <v>0</v>
      </c>
      <c r="U1486" s="7" t="n">
        <v>0</v>
      </c>
      <c r="V1486" s="7" t="n">
        <v>0</v>
      </c>
    </row>
    <row r="1487" spans="1:19">
      <c r="A1487" t="s">
        <v>4</v>
      </c>
      <c r="B1487" s="4" t="s">
        <v>5</v>
      </c>
      <c r="C1487" s="4" t="s">
        <v>11</v>
      </c>
      <c r="D1487" s="4" t="s">
        <v>8</v>
      </c>
      <c r="E1487" s="4" t="s">
        <v>8</v>
      </c>
      <c r="F1487" s="4" t="s">
        <v>8</v>
      </c>
      <c r="G1487" s="4" t="s">
        <v>7</v>
      </c>
      <c r="H1487" s="4" t="s">
        <v>17</v>
      </c>
      <c r="I1487" s="4" t="s">
        <v>15</v>
      </c>
      <c r="J1487" s="4" t="s">
        <v>15</v>
      </c>
      <c r="K1487" s="4" t="s">
        <v>15</v>
      </c>
      <c r="L1487" s="4" t="s">
        <v>15</v>
      </c>
      <c r="M1487" s="4" t="s">
        <v>15</v>
      </c>
      <c r="N1487" s="4" t="s">
        <v>15</v>
      </c>
      <c r="O1487" s="4" t="s">
        <v>15</v>
      </c>
      <c r="P1487" s="4" t="s">
        <v>8</v>
      </c>
      <c r="Q1487" s="4" t="s">
        <v>8</v>
      </c>
      <c r="R1487" s="4" t="s">
        <v>17</v>
      </c>
      <c r="S1487" s="4" t="s">
        <v>7</v>
      </c>
      <c r="T1487" s="4" t="s">
        <v>17</v>
      </c>
      <c r="U1487" s="4" t="s">
        <v>17</v>
      </c>
      <c r="V1487" s="4" t="s">
        <v>11</v>
      </c>
    </row>
    <row r="1488" spans="1:19">
      <c r="A1488" t="n">
        <v>11746</v>
      </c>
      <c r="B1488" s="59" t="n">
        <v>19</v>
      </c>
      <c r="C1488" s="7" t="n">
        <v>6</v>
      </c>
      <c r="D1488" s="7" t="s">
        <v>154</v>
      </c>
      <c r="E1488" s="7" t="s">
        <v>155</v>
      </c>
      <c r="F1488" s="7" t="s">
        <v>18</v>
      </c>
      <c r="G1488" s="7" t="n">
        <v>0</v>
      </c>
      <c r="H1488" s="7" t="n">
        <v>1</v>
      </c>
      <c r="I1488" s="7" t="n">
        <v>0</v>
      </c>
      <c r="J1488" s="7" t="n">
        <v>0</v>
      </c>
      <c r="K1488" s="7" t="n">
        <v>0</v>
      </c>
      <c r="L1488" s="7" t="n">
        <v>0</v>
      </c>
      <c r="M1488" s="7" t="n">
        <v>1</v>
      </c>
      <c r="N1488" s="7" t="n">
        <v>1.60000002384186</v>
      </c>
      <c r="O1488" s="7" t="n">
        <v>0.0900000035762787</v>
      </c>
      <c r="P1488" s="7" t="s">
        <v>18</v>
      </c>
      <c r="Q1488" s="7" t="s">
        <v>18</v>
      </c>
      <c r="R1488" s="7" t="n">
        <v>-1</v>
      </c>
      <c r="S1488" s="7" t="n">
        <v>0</v>
      </c>
      <c r="T1488" s="7" t="n">
        <v>0</v>
      </c>
      <c r="U1488" s="7" t="n">
        <v>0</v>
      </c>
      <c r="V1488" s="7" t="n">
        <v>0</v>
      </c>
    </row>
    <row r="1489" spans="1:22">
      <c r="A1489" t="s">
        <v>4</v>
      </c>
      <c r="B1489" s="4" t="s">
        <v>5</v>
      </c>
      <c r="C1489" s="4" t="s">
        <v>11</v>
      </c>
      <c r="D1489" s="4" t="s">
        <v>8</v>
      </c>
      <c r="E1489" s="4" t="s">
        <v>8</v>
      </c>
      <c r="F1489" s="4" t="s">
        <v>8</v>
      </c>
      <c r="G1489" s="4" t="s">
        <v>7</v>
      </c>
      <c r="H1489" s="4" t="s">
        <v>17</v>
      </c>
      <c r="I1489" s="4" t="s">
        <v>15</v>
      </c>
      <c r="J1489" s="4" t="s">
        <v>15</v>
      </c>
      <c r="K1489" s="4" t="s">
        <v>15</v>
      </c>
      <c r="L1489" s="4" t="s">
        <v>15</v>
      </c>
      <c r="M1489" s="4" t="s">
        <v>15</v>
      </c>
      <c r="N1489" s="4" t="s">
        <v>15</v>
      </c>
      <c r="O1489" s="4" t="s">
        <v>15</v>
      </c>
      <c r="P1489" s="4" t="s">
        <v>8</v>
      </c>
      <c r="Q1489" s="4" t="s">
        <v>8</v>
      </c>
      <c r="R1489" s="4" t="s">
        <v>17</v>
      </c>
      <c r="S1489" s="4" t="s">
        <v>7</v>
      </c>
      <c r="T1489" s="4" t="s">
        <v>17</v>
      </c>
      <c r="U1489" s="4" t="s">
        <v>17</v>
      </c>
      <c r="V1489" s="4" t="s">
        <v>11</v>
      </c>
    </row>
    <row r="1490" spans="1:22">
      <c r="A1490" t="n">
        <v>11819</v>
      </c>
      <c r="B1490" s="59" t="n">
        <v>19</v>
      </c>
      <c r="C1490" s="7" t="n">
        <v>7</v>
      </c>
      <c r="D1490" s="7" t="s">
        <v>156</v>
      </c>
      <c r="E1490" s="7" t="s">
        <v>157</v>
      </c>
      <c r="F1490" s="7" t="s">
        <v>18</v>
      </c>
      <c r="G1490" s="7" t="n">
        <v>0</v>
      </c>
      <c r="H1490" s="7" t="n">
        <v>1</v>
      </c>
      <c r="I1490" s="7" t="n">
        <v>0</v>
      </c>
      <c r="J1490" s="7" t="n">
        <v>0</v>
      </c>
      <c r="K1490" s="7" t="n">
        <v>0</v>
      </c>
      <c r="L1490" s="7" t="n">
        <v>0</v>
      </c>
      <c r="M1490" s="7" t="n">
        <v>1</v>
      </c>
      <c r="N1490" s="7" t="n">
        <v>1.60000002384186</v>
      </c>
      <c r="O1490" s="7" t="n">
        <v>0.0900000035762787</v>
      </c>
      <c r="P1490" s="7" t="s">
        <v>18</v>
      </c>
      <c r="Q1490" s="7" t="s">
        <v>18</v>
      </c>
      <c r="R1490" s="7" t="n">
        <v>-1</v>
      </c>
      <c r="S1490" s="7" t="n">
        <v>0</v>
      </c>
      <c r="T1490" s="7" t="n">
        <v>0</v>
      </c>
      <c r="U1490" s="7" t="n">
        <v>0</v>
      </c>
      <c r="V1490" s="7" t="n">
        <v>0</v>
      </c>
    </row>
    <row r="1491" spans="1:22">
      <c r="A1491" t="s">
        <v>4</v>
      </c>
      <c r="B1491" s="4" t="s">
        <v>5</v>
      </c>
      <c r="C1491" s="4" t="s">
        <v>11</v>
      </c>
      <c r="D1491" s="4" t="s">
        <v>8</v>
      </c>
      <c r="E1491" s="4" t="s">
        <v>8</v>
      </c>
      <c r="F1491" s="4" t="s">
        <v>8</v>
      </c>
      <c r="G1491" s="4" t="s">
        <v>7</v>
      </c>
      <c r="H1491" s="4" t="s">
        <v>17</v>
      </c>
      <c r="I1491" s="4" t="s">
        <v>15</v>
      </c>
      <c r="J1491" s="4" t="s">
        <v>15</v>
      </c>
      <c r="K1491" s="4" t="s">
        <v>15</v>
      </c>
      <c r="L1491" s="4" t="s">
        <v>15</v>
      </c>
      <c r="M1491" s="4" t="s">
        <v>15</v>
      </c>
      <c r="N1491" s="4" t="s">
        <v>15</v>
      </c>
      <c r="O1491" s="4" t="s">
        <v>15</v>
      </c>
      <c r="P1491" s="4" t="s">
        <v>8</v>
      </c>
      <c r="Q1491" s="4" t="s">
        <v>8</v>
      </c>
      <c r="R1491" s="4" t="s">
        <v>17</v>
      </c>
      <c r="S1491" s="4" t="s">
        <v>7</v>
      </c>
      <c r="T1491" s="4" t="s">
        <v>17</v>
      </c>
      <c r="U1491" s="4" t="s">
        <v>17</v>
      </c>
      <c r="V1491" s="4" t="s">
        <v>11</v>
      </c>
    </row>
    <row r="1492" spans="1:22">
      <c r="A1492" t="n">
        <v>11890</v>
      </c>
      <c r="B1492" s="59" t="n">
        <v>19</v>
      </c>
      <c r="C1492" s="7" t="n">
        <v>8</v>
      </c>
      <c r="D1492" s="7" t="s">
        <v>158</v>
      </c>
      <c r="E1492" s="7" t="s">
        <v>159</v>
      </c>
      <c r="F1492" s="7" t="s">
        <v>18</v>
      </c>
      <c r="G1492" s="7" t="n">
        <v>0</v>
      </c>
      <c r="H1492" s="7" t="n">
        <v>1</v>
      </c>
      <c r="I1492" s="7" t="n">
        <v>0</v>
      </c>
      <c r="J1492" s="7" t="n">
        <v>0</v>
      </c>
      <c r="K1492" s="7" t="n">
        <v>0</v>
      </c>
      <c r="L1492" s="7" t="n">
        <v>0</v>
      </c>
      <c r="M1492" s="7" t="n">
        <v>1</v>
      </c>
      <c r="N1492" s="7" t="n">
        <v>1.60000002384186</v>
      </c>
      <c r="O1492" s="7" t="n">
        <v>0.0900000035762787</v>
      </c>
      <c r="P1492" s="7" t="s">
        <v>18</v>
      </c>
      <c r="Q1492" s="7" t="s">
        <v>18</v>
      </c>
      <c r="R1492" s="7" t="n">
        <v>-1</v>
      </c>
      <c r="S1492" s="7" t="n">
        <v>0</v>
      </c>
      <c r="T1492" s="7" t="n">
        <v>0</v>
      </c>
      <c r="U1492" s="7" t="n">
        <v>0</v>
      </c>
      <c r="V1492" s="7" t="n">
        <v>0</v>
      </c>
    </row>
    <row r="1493" spans="1:22">
      <c r="A1493" t="s">
        <v>4</v>
      </c>
      <c r="B1493" s="4" t="s">
        <v>5</v>
      </c>
      <c r="C1493" s="4" t="s">
        <v>11</v>
      </c>
      <c r="D1493" s="4" t="s">
        <v>8</v>
      </c>
      <c r="E1493" s="4" t="s">
        <v>8</v>
      </c>
      <c r="F1493" s="4" t="s">
        <v>8</v>
      </c>
      <c r="G1493" s="4" t="s">
        <v>7</v>
      </c>
      <c r="H1493" s="4" t="s">
        <v>17</v>
      </c>
      <c r="I1493" s="4" t="s">
        <v>15</v>
      </c>
      <c r="J1493" s="4" t="s">
        <v>15</v>
      </c>
      <c r="K1493" s="4" t="s">
        <v>15</v>
      </c>
      <c r="L1493" s="4" t="s">
        <v>15</v>
      </c>
      <c r="M1493" s="4" t="s">
        <v>15</v>
      </c>
      <c r="N1493" s="4" t="s">
        <v>15</v>
      </c>
      <c r="O1493" s="4" t="s">
        <v>15</v>
      </c>
      <c r="P1493" s="4" t="s">
        <v>8</v>
      </c>
      <c r="Q1493" s="4" t="s">
        <v>8</v>
      </c>
      <c r="R1493" s="4" t="s">
        <v>17</v>
      </c>
      <c r="S1493" s="4" t="s">
        <v>7</v>
      </c>
      <c r="T1493" s="4" t="s">
        <v>17</v>
      </c>
      <c r="U1493" s="4" t="s">
        <v>17</v>
      </c>
      <c r="V1493" s="4" t="s">
        <v>11</v>
      </c>
    </row>
    <row r="1494" spans="1:22">
      <c r="A1494" t="n">
        <v>11963</v>
      </c>
      <c r="B1494" s="59" t="n">
        <v>19</v>
      </c>
      <c r="C1494" s="7" t="n">
        <v>9</v>
      </c>
      <c r="D1494" s="7" t="s">
        <v>160</v>
      </c>
      <c r="E1494" s="7" t="s">
        <v>161</v>
      </c>
      <c r="F1494" s="7" t="s">
        <v>18</v>
      </c>
      <c r="G1494" s="7" t="n">
        <v>0</v>
      </c>
      <c r="H1494" s="7" t="n">
        <v>1</v>
      </c>
      <c r="I1494" s="7" t="n">
        <v>0</v>
      </c>
      <c r="J1494" s="7" t="n">
        <v>0</v>
      </c>
      <c r="K1494" s="7" t="n">
        <v>0</v>
      </c>
      <c r="L1494" s="7" t="n">
        <v>0</v>
      </c>
      <c r="M1494" s="7" t="n">
        <v>1</v>
      </c>
      <c r="N1494" s="7" t="n">
        <v>1.60000002384186</v>
      </c>
      <c r="O1494" s="7" t="n">
        <v>0.0900000035762787</v>
      </c>
      <c r="P1494" s="7" t="s">
        <v>18</v>
      </c>
      <c r="Q1494" s="7" t="s">
        <v>18</v>
      </c>
      <c r="R1494" s="7" t="n">
        <v>-1</v>
      </c>
      <c r="S1494" s="7" t="n">
        <v>0</v>
      </c>
      <c r="T1494" s="7" t="n">
        <v>0</v>
      </c>
      <c r="U1494" s="7" t="n">
        <v>0</v>
      </c>
      <c r="V1494" s="7" t="n">
        <v>0</v>
      </c>
    </row>
    <row r="1495" spans="1:22">
      <c r="A1495" t="s">
        <v>4</v>
      </c>
      <c r="B1495" s="4" t="s">
        <v>5</v>
      </c>
      <c r="C1495" s="4" t="s">
        <v>11</v>
      </c>
      <c r="D1495" s="4" t="s">
        <v>8</v>
      </c>
      <c r="E1495" s="4" t="s">
        <v>8</v>
      </c>
      <c r="F1495" s="4" t="s">
        <v>8</v>
      </c>
      <c r="G1495" s="4" t="s">
        <v>7</v>
      </c>
      <c r="H1495" s="4" t="s">
        <v>17</v>
      </c>
      <c r="I1495" s="4" t="s">
        <v>15</v>
      </c>
      <c r="J1495" s="4" t="s">
        <v>15</v>
      </c>
      <c r="K1495" s="4" t="s">
        <v>15</v>
      </c>
      <c r="L1495" s="4" t="s">
        <v>15</v>
      </c>
      <c r="M1495" s="4" t="s">
        <v>15</v>
      </c>
      <c r="N1495" s="4" t="s">
        <v>15</v>
      </c>
      <c r="O1495" s="4" t="s">
        <v>15</v>
      </c>
      <c r="P1495" s="4" t="s">
        <v>8</v>
      </c>
      <c r="Q1495" s="4" t="s">
        <v>8</v>
      </c>
      <c r="R1495" s="4" t="s">
        <v>17</v>
      </c>
      <c r="S1495" s="4" t="s">
        <v>7</v>
      </c>
      <c r="T1495" s="4" t="s">
        <v>17</v>
      </c>
      <c r="U1495" s="4" t="s">
        <v>17</v>
      </c>
      <c r="V1495" s="4" t="s">
        <v>11</v>
      </c>
    </row>
    <row r="1496" spans="1:22">
      <c r="A1496" t="n">
        <v>12038</v>
      </c>
      <c r="B1496" s="59" t="n">
        <v>19</v>
      </c>
      <c r="C1496" s="7" t="n">
        <v>11</v>
      </c>
      <c r="D1496" s="7" t="s">
        <v>162</v>
      </c>
      <c r="E1496" s="7" t="s">
        <v>163</v>
      </c>
      <c r="F1496" s="7" t="s">
        <v>18</v>
      </c>
      <c r="G1496" s="7" t="n">
        <v>0</v>
      </c>
      <c r="H1496" s="7" t="n">
        <v>1</v>
      </c>
      <c r="I1496" s="7" t="n">
        <v>0</v>
      </c>
      <c r="J1496" s="7" t="n">
        <v>0</v>
      </c>
      <c r="K1496" s="7" t="n">
        <v>0</v>
      </c>
      <c r="L1496" s="7" t="n">
        <v>0</v>
      </c>
      <c r="M1496" s="7" t="n">
        <v>1</v>
      </c>
      <c r="N1496" s="7" t="n">
        <v>1.60000002384186</v>
      </c>
      <c r="O1496" s="7" t="n">
        <v>0.0900000035762787</v>
      </c>
      <c r="P1496" s="7" t="s">
        <v>18</v>
      </c>
      <c r="Q1496" s="7" t="s">
        <v>18</v>
      </c>
      <c r="R1496" s="7" t="n">
        <v>-1</v>
      </c>
      <c r="S1496" s="7" t="n">
        <v>0</v>
      </c>
      <c r="T1496" s="7" t="n">
        <v>0</v>
      </c>
      <c r="U1496" s="7" t="n">
        <v>0</v>
      </c>
      <c r="V1496" s="7" t="n">
        <v>0</v>
      </c>
    </row>
    <row r="1497" spans="1:22">
      <c r="A1497" t="s">
        <v>4</v>
      </c>
      <c r="B1497" s="4" t="s">
        <v>5</v>
      </c>
      <c r="C1497" s="4" t="s">
        <v>11</v>
      </c>
      <c r="D1497" s="4" t="s">
        <v>8</v>
      </c>
      <c r="E1497" s="4" t="s">
        <v>8</v>
      </c>
      <c r="F1497" s="4" t="s">
        <v>8</v>
      </c>
      <c r="G1497" s="4" t="s">
        <v>7</v>
      </c>
      <c r="H1497" s="4" t="s">
        <v>17</v>
      </c>
      <c r="I1497" s="4" t="s">
        <v>15</v>
      </c>
      <c r="J1497" s="4" t="s">
        <v>15</v>
      </c>
      <c r="K1497" s="4" t="s">
        <v>15</v>
      </c>
      <c r="L1497" s="4" t="s">
        <v>15</v>
      </c>
      <c r="M1497" s="4" t="s">
        <v>15</v>
      </c>
      <c r="N1497" s="4" t="s">
        <v>15</v>
      </c>
      <c r="O1497" s="4" t="s">
        <v>15</v>
      </c>
      <c r="P1497" s="4" t="s">
        <v>8</v>
      </c>
      <c r="Q1497" s="4" t="s">
        <v>8</v>
      </c>
      <c r="R1497" s="4" t="s">
        <v>17</v>
      </c>
      <c r="S1497" s="4" t="s">
        <v>7</v>
      </c>
      <c r="T1497" s="4" t="s">
        <v>17</v>
      </c>
      <c r="U1497" s="4" t="s">
        <v>17</v>
      </c>
      <c r="V1497" s="4" t="s">
        <v>11</v>
      </c>
    </row>
    <row r="1498" spans="1:22">
      <c r="A1498" t="n">
        <v>12117</v>
      </c>
      <c r="B1498" s="59" t="n">
        <v>19</v>
      </c>
      <c r="C1498" s="7" t="n">
        <v>83</v>
      </c>
      <c r="D1498" s="7" t="s">
        <v>164</v>
      </c>
      <c r="E1498" s="7" t="s">
        <v>165</v>
      </c>
      <c r="F1498" s="7" t="s">
        <v>18</v>
      </c>
      <c r="G1498" s="7" t="n">
        <v>0</v>
      </c>
      <c r="H1498" s="7" t="n">
        <v>1</v>
      </c>
      <c r="I1498" s="7" t="n">
        <v>0</v>
      </c>
      <c r="J1498" s="7" t="n">
        <v>0</v>
      </c>
      <c r="K1498" s="7" t="n">
        <v>0</v>
      </c>
      <c r="L1498" s="7" t="n">
        <v>0</v>
      </c>
      <c r="M1498" s="7" t="n">
        <v>1</v>
      </c>
      <c r="N1498" s="7" t="n">
        <v>1.60000002384186</v>
      </c>
      <c r="O1498" s="7" t="n">
        <v>0.0900000035762787</v>
      </c>
      <c r="P1498" s="7" t="s">
        <v>18</v>
      </c>
      <c r="Q1498" s="7" t="s">
        <v>18</v>
      </c>
      <c r="R1498" s="7" t="n">
        <v>-1</v>
      </c>
      <c r="S1498" s="7" t="n">
        <v>0</v>
      </c>
      <c r="T1498" s="7" t="n">
        <v>0</v>
      </c>
      <c r="U1498" s="7" t="n">
        <v>0</v>
      </c>
      <c r="V1498" s="7" t="n">
        <v>0</v>
      </c>
    </row>
    <row r="1499" spans="1:22">
      <c r="A1499" t="s">
        <v>4</v>
      </c>
      <c r="B1499" s="4" t="s">
        <v>5</v>
      </c>
      <c r="C1499" s="4" t="s">
        <v>11</v>
      </c>
      <c r="D1499" s="4" t="s">
        <v>8</v>
      </c>
      <c r="E1499" s="4" t="s">
        <v>8</v>
      </c>
      <c r="F1499" s="4" t="s">
        <v>8</v>
      </c>
      <c r="G1499" s="4" t="s">
        <v>7</v>
      </c>
      <c r="H1499" s="4" t="s">
        <v>17</v>
      </c>
      <c r="I1499" s="4" t="s">
        <v>15</v>
      </c>
      <c r="J1499" s="4" t="s">
        <v>15</v>
      </c>
      <c r="K1499" s="4" t="s">
        <v>15</v>
      </c>
      <c r="L1499" s="4" t="s">
        <v>15</v>
      </c>
      <c r="M1499" s="4" t="s">
        <v>15</v>
      </c>
      <c r="N1499" s="4" t="s">
        <v>15</v>
      </c>
      <c r="O1499" s="4" t="s">
        <v>15</v>
      </c>
      <c r="P1499" s="4" t="s">
        <v>8</v>
      </c>
      <c r="Q1499" s="4" t="s">
        <v>8</v>
      </c>
      <c r="R1499" s="4" t="s">
        <v>17</v>
      </c>
      <c r="S1499" s="4" t="s">
        <v>7</v>
      </c>
      <c r="T1499" s="4" t="s">
        <v>17</v>
      </c>
      <c r="U1499" s="4" t="s">
        <v>17</v>
      </c>
      <c r="V1499" s="4" t="s">
        <v>11</v>
      </c>
    </row>
    <row r="1500" spans="1:22">
      <c r="A1500" t="n">
        <v>12198</v>
      </c>
      <c r="B1500" s="59" t="n">
        <v>19</v>
      </c>
      <c r="C1500" s="7" t="n">
        <v>85</v>
      </c>
      <c r="D1500" s="7" t="s">
        <v>166</v>
      </c>
      <c r="E1500" s="7" t="s">
        <v>167</v>
      </c>
      <c r="F1500" s="7" t="s">
        <v>18</v>
      </c>
      <c r="G1500" s="7" t="n">
        <v>0</v>
      </c>
      <c r="H1500" s="7" t="n">
        <v>1</v>
      </c>
      <c r="I1500" s="7" t="n">
        <v>0</v>
      </c>
      <c r="J1500" s="7" t="n">
        <v>0</v>
      </c>
      <c r="K1500" s="7" t="n">
        <v>0</v>
      </c>
      <c r="L1500" s="7" t="n">
        <v>0</v>
      </c>
      <c r="M1500" s="7" t="n">
        <v>1</v>
      </c>
      <c r="N1500" s="7" t="n">
        <v>1.60000002384186</v>
      </c>
      <c r="O1500" s="7" t="n">
        <v>0.0900000035762787</v>
      </c>
      <c r="P1500" s="7" t="s">
        <v>18</v>
      </c>
      <c r="Q1500" s="7" t="s">
        <v>18</v>
      </c>
      <c r="R1500" s="7" t="n">
        <v>-1</v>
      </c>
      <c r="S1500" s="7" t="n">
        <v>0</v>
      </c>
      <c r="T1500" s="7" t="n">
        <v>0</v>
      </c>
      <c r="U1500" s="7" t="n">
        <v>0</v>
      </c>
      <c r="V1500" s="7" t="n">
        <v>0</v>
      </c>
    </row>
    <row r="1501" spans="1:22">
      <c r="A1501" t="s">
        <v>4</v>
      </c>
      <c r="B1501" s="4" t="s">
        <v>5</v>
      </c>
      <c r="C1501" s="4" t="s">
        <v>11</v>
      </c>
      <c r="D1501" s="4" t="s">
        <v>8</v>
      </c>
      <c r="E1501" s="4" t="s">
        <v>8</v>
      </c>
      <c r="F1501" s="4" t="s">
        <v>8</v>
      </c>
      <c r="G1501" s="4" t="s">
        <v>7</v>
      </c>
      <c r="H1501" s="4" t="s">
        <v>17</v>
      </c>
      <c r="I1501" s="4" t="s">
        <v>15</v>
      </c>
      <c r="J1501" s="4" t="s">
        <v>15</v>
      </c>
      <c r="K1501" s="4" t="s">
        <v>15</v>
      </c>
      <c r="L1501" s="4" t="s">
        <v>15</v>
      </c>
      <c r="M1501" s="4" t="s">
        <v>15</v>
      </c>
      <c r="N1501" s="4" t="s">
        <v>15</v>
      </c>
      <c r="O1501" s="4" t="s">
        <v>15</v>
      </c>
      <c r="P1501" s="4" t="s">
        <v>8</v>
      </c>
      <c r="Q1501" s="4" t="s">
        <v>8</v>
      </c>
      <c r="R1501" s="4" t="s">
        <v>17</v>
      </c>
      <c r="S1501" s="4" t="s">
        <v>7</v>
      </c>
      <c r="T1501" s="4" t="s">
        <v>17</v>
      </c>
      <c r="U1501" s="4" t="s">
        <v>17</v>
      </c>
      <c r="V1501" s="4" t="s">
        <v>11</v>
      </c>
    </row>
    <row r="1502" spans="1:22">
      <c r="A1502" t="n">
        <v>12277</v>
      </c>
      <c r="B1502" s="59" t="n">
        <v>19</v>
      </c>
      <c r="C1502" s="7" t="n">
        <v>86</v>
      </c>
      <c r="D1502" s="7" t="s">
        <v>168</v>
      </c>
      <c r="E1502" s="7" t="s">
        <v>169</v>
      </c>
      <c r="F1502" s="7" t="s">
        <v>18</v>
      </c>
      <c r="G1502" s="7" t="n">
        <v>0</v>
      </c>
      <c r="H1502" s="7" t="n">
        <v>1</v>
      </c>
      <c r="I1502" s="7" t="n">
        <v>0</v>
      </c>
      <c r="J1502" s="7" t="n">
        <v>0</v>
      </c>
      <c r="K1502" s="7" t="n">
        <v>0</v>
      </c>
      <c r="L1502" s="7" t="n">
        <v>0</v>
      </c>
      <c r="M1502" s="7" t="n">
        <v>1</v>
      </c>
      <c r="N1502" s="7" t="n">
        <v>1.60000002384186</v>
      </c>
      <c r="O1502" s="7" t="n">
        <v>0.0900000035762787</v>
      </c>
      <c r="P1502" s="7" t="s">
        <v>18</v>
      </c>
      <c r="Q1502" s="7" t="s">
        <v>18</v>
      </c>
      <c r="R1502" s="7" t="n">
        <v>-1</v>
      </c>
      <c r="S1502" s="7" t="n">
        <v>0</v>
      </c>
      <c r="T1502" s="7" t="n">
        <v>0</v>
      </c>
      <c r="U1502" s="7" t="n">
        <v>0</v>
      </c>
      <c r="V1502" s="7" t="n">
        <v>0</v>
      </c>
    </row>
    <row r="1503" spans="1:22">
      <c r="A1503" t="s">
        <v>4</v>
      </c>
      <c r="B1503" s="4" t="s">
        <v>5</v>
      </c>
      <c r="C1503" s="4" t="s">
        <v>11</v>
      </c>
      <c r="D1503" s="4" t="s">
        <v>8</v>
      </c>
      <c r="E1503" s="4" t="s">
        <v>8</v>
      </c>
      <c r="F1503" s="4" t="s">
        <v>8</v>
      </c>
      <c r="G1503" s="4" t="s">
        <v>7</v>
      </c>
      <c r="H1503" s="4" t="s">
        <v>17</v>
      </c>
      <c r="I1503" s="4" t="s">
        <v>15</v>
      </c>
      <c r="J1503" s="4" t="s">
        <v>15</v>
      </c>
      <c r="K1503" s="4" t="s">
        <v>15</v>
      </c>
      <c r="L1503" s="4" t="s">
        <v>15</v>
      </c>
      <c r="M1503" s="4" t="s">
        <v>15</v>
      </c>
      <c r="N1503" s="4" t="s">
        <v>15</v>
      </c>
      <c r="O1503" s="4" t="s">
        <v>15</v>
      </c>
      <c r="P1503" s="4" t="s">
        <v>8</v>
      </c>
      <c r="Q1503" s="4" t="s">
        <v>8</v>
      </c>
      <c r="R1503" s="4" t="s">
        <v>17</v>
      </c>
      <c r="S1503" s="4" t="s">
        <v>7</v>
      </c>
      <c r="T1503" s="4" t="s">
        <v>17</v>
      </c>
      <c r="U1503" s="4" t="s">
        <v>17</v>
      </c>
      <c r="V1503" s="4" t="s">
        <v>11</v>
      </c>
    </row>
    <row r="1504" spans="1:22">
      <c r="A1504" t="n">
        <v>12359</v>
      </c>
      <c r="B1504" s="59" t="n">
        <v>19</v>
      </c>
      <c r="C1504" s="7" t="n">
        <v>87</v>
      </c>
      <c r="D1504" s="7" t="s">
        <v>170</v>
      </c>
      <c r="E1504" s="7" t="s">
        <v>171</v>
      </c>
      <c r="F1504" s="7" t="s">
        <v>18</v>
      </c>
      <c r="G1504" s="7" t="n">
        <v>0</v>
      </c>
      <c r="H1504" s="7" t="n">
        <v>1</v>
      </c>
      <c r="I1504" s="7" t="n">
        <v>0</v>
      </c>
      <c r="J1504" s="7" t="n">
        <v>0</v>
      </c>
      <c r="K1504" s="7" t="n">
        <v>0</v>
      </c>
      <c r="L1504" s="7" t="n">
        <v>0</v>
      </c>
      <c r="M1504" s="7" t="n">
        <v>1</v>
      </c>
      <c r="N1504" s="7" t="n">
        <v>1.60000002384186</v>
      </c>
      <c r="O1504" s="7" t="n">
        <v>0.0900000035762787</v>
      </c>
      <c r="P1504" s="7" t="s">
        <v>18</v>
      </c>
      <c r="Q1504" s="7" t="s">
        <v>18</v>
      </c>
      <c r="R1504" s="7" t="n">
        <v>-1</v>
      </c>
      <c r="S1504" s="7" t="n">
        <v>0</v>
      </c>
      <c r="T1504" s="7" t="n">
        <v>0</v>
      </c>
      <c r="U1504" s="7" t="n">
        <v>0</v>
      </c>
      <c r="V1504" s="7" t="n">
        <v>0</v>
      </c>
    </row>
    <row r="1505" spans="1:22">
      <c r="A1505" t="s">
        <v>4</v>
      </c>
      <c r="B1505" s="4" t="s">
        <v>5</v>
      </c>
      <c r="C1505" s="4" t="s">
        <v>11</v>
      </c>
      <c r="D1505" s="4" t="s">
        <v>7</v>
      </c>
      <c r="E1505" s="4" t="s">
        <v>7</v>
      </c>
      <c r="F1505" s="4" t="s">
        <v>8</v>
      </c>
    </row>
    <row r="1506" spans="1:22">
      <c r="A1506" t="n">
        <v>12446</v>
      </c>
      <c r="B1506" s="50" t="n">
        <v>20</v>
      </c>
      <c r="C1506" s="7" t="n">
        <v>0</v>
      </c>
      <c r="D1506" s="7" t="n">
        <v>3</v>
      </c>
      <c r="E1506" s="7" t="n">
        <v>10</v>
      </c>
      <c r="F1506" s="7" t="s">
        <v>172</v>
      </c>
    </row>
    <row r="1507" spans="1:22">
      <c r="A1507" t="s">
        <v>4</v>
      </c>
      <c r="B1507" s="4" t="s">
        <v>5</v>
      </c>
      <c r="C1507" s="4" t="s">
        <v>11</v>
      </c>
    </row>
    <row r="1508" spans="1:22">
      <c r="A1508" t="n">
        <v>12464</v>
      </c>
      <c r="B1508" s="26" t="n">
        <v>16</v>
      </c>
      <c r="C1508" s="7" t="n">
        <v>0</v>
      </c>
    </row>
    <row r="1509" spans="1:22">
      <c r="A1509" t="s">
        <v>4</v>
      </c>
      <c r="B1509" s="4" t="s">
        <v>5</v>
      </c>
      <c r="C1509" s="4" t="s">
        <v>11</v>
      </c>
      <c r="D1509" s="4" t="s">
        <v>7</v>
      </c>
      <c r="E1509" s="4" t="s">
        <v>7</v>
      </c>
      <c r="F1509" s="4" t="s">
        <v>8</v>
      </c>
    </row>
    <row r="1510" spans="1:22">
      <c r="A1510" t="n">
        <v>12467</v>
      </c>
      <c r="B1510" s="50" t="n">
        <v>20</v>
      </c>
      <c r="C1510" s="7" t="n">
        <v>1</v>
      </c>
      <c r="D1510" s="7" t="n">
        <v>3</v>
      </c>
      <c r="E1510" s="7" t="n">
        <v>10</v>
      </c>
      <c r="F1510" s="7" t="s">
        <v>172</v>
      </c>
    </row>
    <row r="1511" spans="1:22">
      <c r="A1511" t="s">
        <v>4</v>
      </c>
      <c r="B1511" s="4" t="s">
        <v>5</v>
      </c>
      <c r="C1511" s="4" t="s">
        <v>11</v>
      </c>
    </row>
    <row r="1512" spans="1:22">
      <c r="A1512" t="n">
        <v>12485</v>
      </c>
      <c r="B1512" s="26" t="n">
        <v>16</v>
      </c>
      <c r="C1512" s="7" t="n">
        <v>0</v>
      </c>
    </row>
    <row r="1513" spans="1:22">
      <c r="A1513" t="s">
        <v>4</v>
      </c>
      <c r="B1513" s="4" t="s">
        <v>5</v>
      </c>
      <c r="C1513" s="4" t="s">
        <v>11</v>
      </c>
      <c r="D1513" s="4" t="s">
        <v>7</v>
      </c>
      <c r="E1513" s="4" t="s">
        <v>7</v>
      </c>
      <c r="F1513" s="4" t="s">
        <v>8</v>
      </c>
    </row>
    <row r="1514" spans="1:22">
      <c r="A1514" t="n">
        <v>12488</v>
      </c>
      <c r="B1514" s="50" t="n">
        <v>20</v>
      </c>
      <c r="C1514" s="7" t="n">
        <v>2</v>
      </c>
      <c r="D1514" s="7" t="n">
        <v>3</v>
      </c>
      <c r="E1514" s="7" t="n">
        <v>10</v>
      </c>
      <c r="F1514" s="7" t="s">
        <v>172</v>
      </c>
    </row>
    <row r="1515" spans="1:22">
      <c r="A1515" t="s">
        <v>4</v>
      </c>
      <c r="B1515" s="4" t="s">
        <v>5</v>
      </c>
      <c r="C1515" s="4" t="s">
        <v>11</v>
      </c>
    </row>
    <row r="1516" spans="1:22">
      <c r="A1516" t="n">
        <v>12506</v>
      </c>
      <c r="B1516" s="26" t="n">
        <v>16</v>
      </c>
      <c r="C1516" s="7" t="n">
        <v>0</v>
      </c>
    </row>
    <row r="1517" spans="1:22">
      <c r="A1517" t="s">
        <v>4</v>
      </c>
      <c r="B1517" s="4" t="s">
        <v>5</v>
      </c>
      <c r="C1517" s="4" t="s">
        <v>11</v>
      </c>
      <c r="D1517" s="4" t="s">
        <v>7</v>
      </c>
      <c r="E1517" s="4" t="s">
        <v>7</v>
      </c>
      <c r="F1517" s="4" t="s">
        <v>8</v>
      </c>
    </row>
    <row r="1518" spans="1:22">
      <c r="A1518" t="n">
        <v>12509</v>
      </c>
      <c r="B1518" s="50" t="n">
        <v>20</v>
      </c>
      <c r="C1518" s="7" t="n">
        <v>3</v>
      </c>
      <c r="D1518" s="7" t="n">
        <v>3</v>
      </c>
      <c r="E1518" s="7" t="n">
        <v>10</v>
      </c>
      <c r="F1518" s="7" t="s">
        <v>172</v>
      </c>
    </row>
    <row r="1519" spans="1:22">
      <c r="A1519" t="s">
        <v>4</v>
      </c>
      <c r="B1519" s="4" t="s">
        <v>5</v>
      </c>
      <c r="C1519" s="4" t="s">
        <v>11</v>
      </c>
    </row>
    <row r="1520" spans="1:22">
      <c r="A1520" t="n">
        <v>12527</v>
      </c>
      <c r="B1520" s="26" t="n">
        <v>16</v>
      </c>
      <c r="C1520" s="7" t="n">
        <v>0</v>
      </c>
    </row>
    <row r="1521" spans="1:6">
      <c r="A1521" t="s">
        <v>4</v>
      </c>
      <c r="B1521" s="4" t="s">
        <v>5</v>
      </c>
      <c r="C1521" s="4" t="s">
        <v>11</v>
      </c>
      <c r="D1521" s="4" t="s">
        <v>7</v>
      </c>
      <c r="E1521" s="4" t="s">
        <v>7</v>
      </c>
      <c r="F1521" s="4" t="s">
        <v>8</v>
      </c>
    </row>
    <row r="1522" spans="1:6">
      <c r="A1522" t="n">
        <v>12530</v>
      </c>
      <c r="B1522" s="50" t="n">
        <v>20</v>
      </c>
      <c r="C1522" s="7" t="n">
        <v>4</v>
      </c>
      <c r="D1522" s="7" t="n">
        <v>3</v>
      </c>
      <c r="E1522" s="7" t="n">
        <v>10</v>
      </c>
      <c r="F1522" s="7" t="s">
        <v>172</v>
      </c>
    </row>
    <row r="1523" spans="1:6">
      <c r="A1523" t="s">
        <v>4</v>
      </c>
      <c r="B1523" s="4" t="s">
        <v>5</v>
      </c>
      <c r="C1523" s="4" t="s">
        <v>11</v>
      </c>
    </row>
    <row r="1524" spans="1:6">
      <c r="A1524" t="n">
        <v>12548</v>
      </c>
      <c r="B1524" s="26" t="n">
        <v>16</v>
      </c>
      <c r="C1524" s="7" t="n">
        <v>0</v>
      </c>
    </row>
    <row r="1525" spans="1:6">
      <c r="A1525" t="s">
        <v>4</v>
      </c>
      <c r="B1525" s="4" t="s">
        <v>5</v>
      </c>
      <c r="C1525" s="4" t="s">
        <v>11</v>
      </c>
      <c r="D1525" s="4" t="s">
        <v>7</v>
      </c>
      <c r="E1525" s="4" t="s">
        <v>7</v>
      </c>
      <c r="F1525" s="4" t="s">
        <v>8</v>
      </c>
    </row>
    <row r="1526" spans="1:6">
      <c r="A1526" t="n">
        <v>12551</v>
      </c>
      <c r="B1526" s="50" t="n">
        <v>20</v>
      </c>
      <c r="C1526" s="7" t="n">
        <v>5</v>
      </c>
      <c r="D1526" s="7" t="n">
        <v>3</v>
      </c>
      <c r="E1526" s="7" t="n">
        <v>10</v>
      </c>
      <c r="F1526" s="7" t="s">
        <v>172</v>
      </c>
    </row>
    <row r="1527" spans="1:6">
      <c r="A1527" t="s">
        <v>4</v>
      </c>
      <c r="B1527" s="4" t="s">
        <v>5</v>
      </c>
      <c r="C1527" s="4" t="s">
        <v>11</v>
      </c>
    </row>
    <row r="1528" spans="1:6">
      <c r="A1528" t="n">
        <v>12569</v>
      </c>
      <c r="B1528" s="26" t="n">
        <v>16</v>
      </c>
      <c r="C1528" s="7" t="n">
        <v>0</v>
      </c>
    </row>
    <row r="1529" spans="1:6">
      <c r="A1529" t="s">
        <v>4</v>
      </c>
      <c r="B1529" s="4" t="s">
        <v>5</v>
      </c>
      <c r="C1529" s="4" t="s">
        <v>11</v>
      </c>
      <c r="D1529" s="4" t="s">
        <v>7</v>
      </c>
      <c r="E1529" s="4" t="s">
        <v>7</v>
      </c>
      <c r="F1529" s="4" t="s">
        <v>8</v>
      </c>
    </row>
    <row r="1530" spans="1:6">
      <c r="A1530" t="n">
        <v>12572</v>
      </c>
      <c r="B1530" s="50" t="n">
        <v>20</v>
      </c>
      <c r="C1530" s="7" t="n">
        <v>6</v>
      </c>
      <c r="D1530" s="7" t="n">
        <v>3</v>
      </c>
      <c r="E1530" s="7" t="n">
        <v>10</v>
      </c>
      <c r="F1530" s="7" t="s">
        <v>172</v>
      </c>
    </row>
    <row r="1531" spans="1:6">
      <c r="A1531" t="s">
        <v>4</v>
      </c>
      <c r="B1531" s="4" t="s">
        <v>5</v>
      </c>
      <c r="C1531" s="4" t="s">
        <v>11</v>
      </c>
    </row>
    <row r="1532" spans="1:6">
      <c r="A1532" t="n">
        <v>12590</v>
      </c>
      <c r="B1532" s="26" t="n">
        <v>16</v>
      </c>
      <c r="C1532" s="7" t="n">
        <v>0</v>
      </c>
    </row>
    <row r="1533" spans="1:6">
      <c r="A1533" t="s">
        <v>4</v>
      </c>
      <c r="B1533" s="4" t="s">
        <v>5</v>
      </c>
      <c r="C1533" s="4" t="s">
        <v>11</v>
      </c>
      <c r="D1533" s="4" t="s">
        <v>7</v>
      </c>
      <c r="E1533" s="4" t="s">
        <v>7</v>
      </c>
      <c r="F1533" s="4" t="s">
        <v>8</v>
      </c>
    </row>
    <row r="1534" spans="1:6">
      <c r="A1534" t="n">
        <v>12593</v>
      </c>
      <c r="B1534" s="50" t="n">
        <v>20</v>
      </c>
      <c r="C1534" s="7" t="n">
        <v>7</v>
      </c>
      <c r="D1534" s="7" t="n">
        <v>3</v>
      </c>
      <c r="E1534" s="7" t="n">
        <v>10</v>
      </c>
      <c r="F1534" s="7" t="s">
        <v>172</v>
      </c>
    </row>
    <row r="1535" spans="1:6">
      <c r="A1535" t="s">
        <v>4</v>
      </c>
      <c r="B1535" s="4" t="s">
        <v>5</v>
      </c>
      <c r="C1535" s="4" t="s">
        <v>11</v>
      </c>
    </row>
    <row r="1536" spans="1:6">
      <c r="A1536" t="n">
        <v>12611</v>
      </c>
      <c r="B1536" s="26" t="n">
        <v>16</v>
      </c>
      <c r="C1536" s="7" t="n">
        <v>0</v>
      </c>
    </row>
    <row r="1537" spans="1:6">
      <c r="A1537" t="s">
        <v>4</v>
      </c>
      <c r="B1537" s="4" t="s">
        <v>5</v>
      </c>
      <c r="C1537" s="4" t="s">
        <v>11</v>
      </c>
      <c r="D1537" s="4" t="s">
        <v>7</v>
      </c>
      <c r="E1537" s="4" t="s">
        <v>7</v>
      </c>
      <c r="F1537" s="4" t="s">
        <v>8</v>
      </c>
    </row>
    <row r="1538" spans="1:6">
      <c r="A1538" t="n">
        <v>12614</v>
      </c>
      <c r="B1538" s="50" t="n">
        <v>20</v>
      </c>
      <c r="C1538" s="7" t="n">
        <v>8</v>
      </c>
      <c r="D1538" s="7" t="n">
        <v>3</v>
      </c>
      <c r="E1538" s="7" t="n">
        <v>10</v>
      </c>
      <c r="F1538" s="7" t="s">
        <v>172</v>
      </c>
    </row>
    <row r="1539" spans="1:6">
      <c r="A1539" t="s">
        <v>4</v>
      </c>
      <c r="B1539" s="4" t="s">
        <v>5</v>
      </c>
      <c r="C1539" s="4" t="s">
        <v>11</v>
      </c>
    </row>
    <row r="1540" spans="1:6">
      <c r="A1540" t="n">
        <v>12632</v>
      </c>
      <c r="B1540" s="26" t="n">
        <v>16</v>
      </c>
      <c r="C1540" s="7" t="n">
        <v>0</v>
      </c>
    </row>
    <row r="1541" spans="1:6">
      <c r="A1541" t="s">
        <v>4</v>
      </c>
      <c r="B1541" s="4" t="s">
        <v>5</v>
      </c>
      <c r="C1541" s="4" t="s">
        <v>11</v>
      </c>
      <c r="D1541" s="4" t="s">
        <v>7</v>
      </c>
      <c r="E1541" s="4" t="s">
        <v>7</v>
      </c>
      <c r="F1541" s="4" t="s">
        <v>8</v>
      </c>
    </row>
    <row r="1542" spans="1:6">
      <c r="A1542" t="n">
        <v>12635</v>
      </c>
      <c r="B1542" s="50" t="n">
        <v>20</v>
      </c>
      <c r="C1542" s="7" t="n">
        <v>9</v>
      </c>
      <c r="D1542" s="7" t="n">
        <v>3</v>
      </c>
      <c r="E1542" s="7" t="n">
        <v>10</v>
      </c>
      <c r="F1542" s="7" t="s">
        <v>172</v>
      </c>
    </row>
    <row r="1543" spans="1:6">
      <c r="A1543" t="s">
        <v>4</v>
      </c>
      <c r="B1543" s="4" t="s">
        <v>5</v>
      </c>
      <c r="C1543" s="4" t="s">
        <v>11</v>
      </c>
    </row>
    <row r="1544" spans="1:6">
      <c r="A1544" t="n">
        <v>12653</v>
      </c>
      <c r="B1544" s="26" t="n">
        <v>16</v>
      </c>
      <c r="C1544" s="7" t="n">
        <v>0</v>
      </c>
    </row>
    <row r="1545" spans="1:6">
      <c r="A1545" t="s">
        <v>4</v>
      </c>
      <c r="B1545" s="4" t="s">
        <v>5</v>
      </c>
      <c r="C1545" s="4" t="s">
        <v>11</v>
      </c>
      <c r="D1545" s="4" t="s">
        <v>7</v>
      </c>
      <c r="E1545" s="4" t="s">
        <v>7</v>
      </c>
      <c r="F1545" s="4" t="s">
        <v>8</v>
      </c>
    </row>
    <row r="1546" spans="1:6">
      <c r="A1546" t="n">
        <v>12656</v>
      </c>
      <c r="B1546" s="50" t="n">
        <v>20</v>
      </c>
      <c r="C1546" s="7" t="n">
        <v>11</v>
      </c>
      <c r="D1546" s="7" t="n">
        <v>3</v>
      </c>
      <c r="E1546" s="7" t="n">
        <v>10</v>
      </c>
      <c r="F1546" s="7" t="s">
        <v>172</v>
      </c>
    </row>
    <row r="1547" spans="1:6">
      <c r="A1547" t="s">
        <v>4</v>
      </c>
      <c r="B1547" s="4" t="s">
        <v>5</v>
      </c>
      <c r="C1547" s="4" t="s">
        <v>11</v>
      </c>
    </row>
    <row r="1548" spans="1:6">
      <c r="A1548" t="n">
        <v>12674</v>
      </c>
      <c r="B1548" s="26" t="n">
        <v>16</v>
      </c>
      <c r="C1548" s="7" t="n">
        <v>0</v>
      </c>
    </row>
    <row r="1549" spans="1:6">
      <c r="A1549" t="s">
        <v>4</v>
      </c>
      <c r="B1549" s="4" t="s">
        <v>5</v>
      </c>
      <c r="C1549" s="4" t="s">
        <v>11</v>
      </c>
      <c r="D1549" s="4" t="s">
        <v>7</v>
      </c>
      <c r="E1549" s="4" t="s">
        <v>7</v>
      </c>
      <c r="F1549" s="4" t="s">
        <v>8</v>
      </c>
    </row>
    <row r="1550" spans="1:6">
      <c r="A1550" t="n">
        <v>12677</v>
      </c>
      <c r="B1550" s="50" t="n">
        <v>20</v>
      </c>
      <c r="C1550" s="7" t="n">
        <v>83</v>
      </c>
      <c r="D1550" s="7" t="n">
        <v>3</v>
      </c>
      <c r="E1550" s="7" t="n">
        <v>10</v>
      </c>
      <c r="F1550" s="7" t="s">
        <v>172</v>
      </c>
    </row>
    <row r="1551" spans="1:6">
      <c r="A1551" t="s">
        <v>4</v>
      </c>
      <c r="B1551" s="4" t="s">
        <v>5</v>
      </c>
      <c r="C1551" s="4" t="s">
        <v>11</v>
      </c>
    </row>
    <row r="1552" spans="1:6">
      <c r="A1552" t="n">
        <v>12695</v>
      </c>
      <c r="B1552" s="26" t="n">
        <v>16</v>
      </c>
      <c r="C1552" s="7" t="n">
        <v>0</v>
      </c>
    </row>
    <row r="1553" spans="1:6">
      <c r="A1553" t="s">
        <v>4</v>
      </c>
      <c r="B1553" s="4" t="s">
        <v>5</v>
      </c>
      <c r="C1553" s="4" t="s">
        <v>11</v>
      </c>
      <c r="D1553" s="4" t="s">
        <v>7</v>
      </c>
      <c r="E1553" s="4" t="s">
        <v>7</v>
      </c>
      <c r="F1553" s="4" t="s">
        <v>8</v>
      </c>
    </row>
    <row r="1554" spans="1:6">
      <c r="A1554" t="n">
        <v>12698</v>
      </c>
      <c r="B1554" s="50" t="n">
        <v>20</v>
      </c>
      <c r="C1554" s="7" t="n">
        <v>85</v>
      </c>
      <c r="D1554" s="7" t="n">
        <v>3</v>
      </c>
      <c r="E1554" s="7" t="n">
        <v>10</v>
      </c>
      <c r="F1554" s="7" t="s">
        <v>172</v>
      </c>
    </row>
    <row r="1555" spans="1:6">
      <c r="A1555" t="s">
        <v>4</v>
      </c>
      <c r="B1555" s="4" t="s">
        <v>5</v>
      </c>
      <c r="C1555" s="4" t="s">
        <v>11</v>
      </c>
    </row>
    <row r="1556" spans="1:6">
      <c r="A1556" t="n">
        <v>12716</v>
      </c>
      <c r="B1556" s="26" t="n">
        <v>16</v>
      </c>
      <c r="C1556" s="7" t="n">
        <v>0</v>
      </c>
    </row>
    <row r="1557" spans="1:6">
      <c r="A1557" t="s">
        <v>4</v>
      </c>
      <c r="B1557" s="4" t="s">
        <v>5</v>
      </c>
      <c r="C1557" s="4" t="s">
        <v>11</v>
      </c>
      <c r="D1557" s="4" t="s">
        <v>7</v>
      </c>
      <c r="E1557" s="4" t="s">
        <v>7</v>
      </c>
      <c r="F1557" s="4" t="s">
        <v>8</v>
      </c>
    </row>
    <row r="1558" spans="1:6">
      <c r="A1558" t="n">
        <v>12719</v>
      </c>
      <c r="B1558" s="50" t="n">
        <v>20</v>
      </c>
      <c r="C1558" s="7" t="n">
        <v>86</v>
      </c>
      <c r="D1558" s="7" t="n">
        <v>3</v>
      </c>
      <c r="E1558" s="7" t="n">
        <v>10</v>
      </c>
      <c r="F1558" s="7" t="s">
        <v>172</v>
      </c>
    </row>
    <row r="1559" spans="1:6">
      <c r="A1559" t="s">
        <v>4</v>
      </c>
      <c r="B1559" s="4" t="s">
        <v>5</v>
      </c>
      <c r="C1559" s="4" t="s">
        <v>11</v>
      </c>
    </row>
    <row r="1560" spans="1:6">
      <c r="A1560" t="n">
        <v>12737</v>
      </c>
      <c r="B1560" s="26" t="n">
        <v>16</v>
      </c>
      <c r="C1560" s="7" t="n">
        <v>0</v>
      </c>
    </row>
    <row r="1561" spans="1:6">
      <c r="A1561" t="s">
        <v>4</v>
      </c>
      <c r="B1561" s="4" t="s">
        <v>5</v>
      </c>
      <c r="C1561" s="4" t="s">
        <v>11</v>
      </c>
      <c r="D1561" s="4" t="s">
        <v>7</v>
      </c>
      <c r="E1561" s="4" t="s">
        <v>7</v>
      </c>
      <c r="F1561" s="4" t="s">
        <v>8</v>
      </c>
    </row>
    <row r="1562" spans="1:6">
      <c r="A1562" t="n">
        <v>12740</v>
      </c>
      <c r="B1562" s="50" t="n">
        <v>20</v>
      </c>
      <c r="C1562" s="7" t="n">
        <v>87</v>
      </c>
      <c r="D1562" s="7" t="n">
        <v>3</v>
      </c>
      <c r="E1562" s="7" t="n">
        <v>10</v>
      </c>
      <c r="F1562" s="7" t="s">
        <v>172</v>
      </c>
    </row>
    <row r="1563" spans="1:6">
      <c r="A1563" t="s">
        <v>4</v>
      </c>
      <c r="B1563" s="4" t="s">
        <v>5</v>
      </c>
      <c r="C1563" s="4" t="s">
        <v>11</v>
      </c>
    </row>
    <row r="1564" spans="1:6">
      <c r="A1564" t="n">
        <v>12758</v>
      </c>
      <c r="B1564" s="26" t="n">
        <v>16</v>
      </c>
      <c r="C1564" s="7" t="n">
        <v>0</v>
      </c>
    </row>
    <row r="1565" spans="1:6">
      <c r="A1565" t="s">
        <v>4</v>
      </c>
      <c r="B1565" s="4" t="s">
        <v>5</v>
      </c>
      <c r="C1565" s="4" t="s">
        <v>11</v>
      </c>
      <c r="D1565" s="4" t="s">
        <v>17</v>
      </c>
    </row>
    <row r="1566" spans="1:6">
      <c r="A1566" t="n">
        <v>12761</v>
      </c>
      <c r="B1566" s="41" t="n">
        <v>43</v>
      </c>
      <c r="C1566" s="7" t="n">
        <v>11</v>
      </c>
      <c r="D1566" s="7" t="n">
        <v>128</v>
      </c>
    </row>
    <row r="1567" spans="1:6">
      <c r="A1567" t="s">
        <v>4</v>
      </c>
      <c r="B1567" s="4" t="s">
        <v>5</v>
      </c>
      <c r="C1567" s="4" t="s">
        <v>11</v>
      </c>
      <c r="D1567" s="4" t="s">
        <v>17</v>
      </c>
    </row>
    <row r="1568" spans="1:6">
      <c r="A1568" t="n">
        <v>12768</v>
      </c>
      <c r="B1568" s="41" t="n">
        <v>43</v>
      </c>
      <c r="C1568" s="7" t="n">
        <v>11</v>
      </c>
      <c r="D1568" s="7" t="n">
        <v>32</v>
      </c>
    </row>
    <row r="1569" spans="1:6">
      <c r="A1569" t="s">
        <v>4</v>
      </c>
      <c r="B1569" s="4" t="s">
        <v>5</v>
      </c>
      <c r="C1569" s="4" t="s">
        <v>11</v>
      </c>
      <c r="D1569" s="4" t="s">
        <v>17</v>
      </c>
    </row>
    <row r="1570" spans="1:6">
      <c r="A1570" t="n">
        <v>12775</v>
      </c>
      <c r="B1570" s="41" t="n">
        <v>43</v>
      </c>
      <c r="C1570" s="7" t="n">
        <v>85</v>
      </c>
      <c r="D1570" s="7" t="n">
        <v>128</v>
      </c>
    </row>
    <row r="1571" spans="1:6">
      <c r="A1571" t="s">
        <v>4</v>
      </c>
      <c r="B1571" s="4" t="s">
        <v>5</v>
      </c>
      <c r="C1571" s="4" t="s">
        <v>11</v>
      </c>
      <c r="D1571" s="4" t="s">
        <v>17</v>
      </c>
    </row>
    <row r="1572" spans="1:6">
      <c r="A1572" t="n">
        <v>12782</v>
      </c>
      <c r="B1572" s="41" t="n">
        <v>43</v>
      </c>
      <c r="C1572" s="7" t="n">
        <v>85</v>
      </c>
      <c r="D1572" s="7" t="n">
        <v>32</v>
      </c>
    </row>
    <row r="1573" spans="1:6">
      <c r="A1573" t="s">
        <v>4</v>
      </c>
      <c r="B1573" s="4" t="s">
        <v>5</v>
      </c>
      <c r="C1573" s="4" t="s">
        <v>11</v>
      </c>
      <c r="D1573" s="4" t="s">
        <v>17</v>
      </c>
    </row>
    <row r="1574" spans="1:6">
      <c r="A1574" t="n">
        <v>12789</v>
      </c>
      <c r="B1574" s="41" t="n">
        <v>43</v>
      </c>
      <c r="C1574" s="7" t="n">
        <v>86</v>
      </c>
      <c r="D1574" s="7" t="n">
        <v>128</v>
      </c>
    </row>
    <row r="1575" spans="1:6">
      <c r="A1575" t="s">
        <v>4</v>
      </c>
      <c r="B1575" s="4" t="s">
        <v>5</v>
      </c>
      <c r="C1575" s="4" t="s">
        <v>11</v>
      </c>
      <c r="D1575" s="4" t="s">
        <v>17</v>
      </c>
    </row>
    <row r="1576" spans="1:6">
      <c r="A1576" t="n">
        <v>12796</v>
      </c>
      <c r="B1576" s="41" t="n">
        <v>43</v>
      </c>
      <c r="C1576" s="7" t="n">
        <v>86</v>
      </c>
      <c r="D1576" s="7" t="n">
        <v>32</v>
      </c>
    </row>
    <row r="1577" spans="1:6">
      <c r="A1577" t="s">
        <v>4</v>
      </c>
      <c r="B1577" s="4" t="s">
        <v>5</v>
      </c>
      <c r="C1577" s="4" t="s">
        <v>11</v>
      </c>
      <c r="D1577" s="4" t="s">
        <v>17</v>
      </c>
    </row>
    <row r="1578" spans="1:6">
      <c r="A1578" t="n">
        <v>12803</v>
      </c>
      <c r="B1578" s="41" t="n">
        <v>43</v>
      </c>
      <c r="C1578" s="7" t="n">
        <v>87</v>
      </c>
      <c r="D1578" s="7" t="n">
        <v>128</v>
      </c>
    </row>
    <row r="1579" spans="1:6">
      <c r="A1579" t="s">
        <v>4</v>
      </c>
      <c r="B1579" s="4" t="s">
        <v>5</v>
      </c>
      <c r="C1579" s="4" t="s">
        <v>11</v>
      </c>
      <c r="D1579" s="4" t="s">
        <v>17</v>
      </c>
    </row>
    <row r="1580" spans="1:6">
      <c r="A1580" t="n">
        <v>12810</v>
      </c>
      <c r="B1580" s="41" t="n">
        <v>43</v>
      </c>
      <c r="C1580" s="7" t="n">
        <v>87</v>
      </c>
      <c r="D1580" s="7" t="n">
        <v>32</v>
      </c>
    </row>
    <row r="1581" spans="1:6">
      <c r="A1581" t="s">
        <v>4</v>
      </c>
      <c r="B1581" s="4" t="s">
        <v>5</v>
      </c>
      <c r="C1581" s="4" t="s">
        <v>11</v>
      </c>
      <c r="D1581" s="4" t="s">
        <v>8</v>
      </c>
      <c r="E1581" s="4" t="s">
        <v>8</v>
      </c>
      <c r="F1581" s="4" t="s">
        <v>8</v>
      </c>
      <c r="G1581" s="4" t="s">
        <v>7</v>
      </c>
      <c r="H1581" s="4" t="s">
        <v>17</v>
      </c>
      <c r="I1581" s="4" t="s">
        <v>15</v>
      </c>
      <c r="J1581" s="4" t="s">
        <v>15</v>
      </c>
      <c r="K1581" s="4" t="s">
        <v>15</v>
      </c>
      <c r="L1581" s="4" t="s">
        <v>15</v>
      </c>
      <c r="M1581" s="4" t="s">
        <v>15</v>
      </c>
      <c r="N1581" s="4" t="s">
        <v>15</v>
      </c>
      <c r="O1581" s="4" t="s">
        <v>15</v>
      </c>
      <c r="P1581" s="4" t="s">
        <v>8</v>
      </c>
      <c r="Q1581" s="4" t="s">
        <v>8</v>
      </c>
      <c r="R1581" s="4" t="s">
        <v>17</v>
      </c>
      <c r="S1581" s="4" t="s">
        <v>7</v>
      </c>
      <c r="T1581" s="4" t="s">
        <v>17</v>
      </c>
      <c r="U1581" s="4" t="s">
        <v>17</v>
      </c>
      <c r="V1581" s="4" t="s">
        <v>11</v>
      </c>
    </row>
    <row r="1582" spans="1:6">
      <c r="A1582" t="n">
        <v>12817</v>
      </c>
      <c r="B1582" s="59" t="n">
        <v>19</v>
      </c>
      <c r="C1582" s="7" t="n">
        <v>1011</v>
      </c>
      <c r="D1582" s="7" t="s">
        <v>173</v>
      </c>
      <c r="E1582" s="7" t="s">
        <v>174</v>
      </c>
      <c r="F1582" s="7" t="s">
        <v>18</v>
      </c>
      <c r="G1582" s="7" t="n">
        <v>0</v>
      </c>
      <c r="H1582" s="7" t="n">
        <v>800</v>
      </c>
      <c r="I1582" s="7" t="n">
        <v>-28.3500003814697</v>
      </c>
      <c r="J1582" s="7" t="n">
        <v>0.800000011920929</v>
      </c>
      <c r="K1582" s="7" t="n">
        <v>-52.4500007629395</v>
      </c>
      <c r="L1582" s="7" t="n">
        <v>0</v>
      </c>
      <c r="M1582" s="7" t="n">
        <v>1</v>
      </c>
      <c r="N1582" s="7" t="n">
        <v>1.60000002384186</v>
      </c>
      <c r="O1582" s="7" t="n">
        <v>0.0900000035762787</v>
      </c>
      <c r="P1582" s="7" t="s">
        <v>18</v>
      </c>
      <c r="Q1582" s="7" t="s">
        <v>18</v>
      </c>
      <c r="R1582" s="7" t="n">
        <v>-1</v>
      </c>
      <c r="S1582" s="7" t="n">
        <v>0</v>
      </c>
      <c r="T1582" s="7" t="n">
        <v>0</v>
      </c>
      <c r="U1582" s="7" t="n">
        <v>0</v>
      </c>
      <c r="V1582" s="7" t="n">
        <v>0</v>
      </c>
    </row>
    <row r="1583" spans="1:6">
      <c r="A1583" t="s">
        <v>4</v>
      </c>
      <c r="B1583" s="4" t="s">
        <v>5</v>
      </c>
      <c r="C1583" s="4" t="s">
        <v>11</v>
      </c>
      <c r="D1583" s="4" t="s">
        <v>8</v>
      </c>
      <c r="E1583" s="4" t="s">
        <v>8</v>
      </c>
      <c r="F1583" s="4" t="s">
        <v>8</v>
      </c>
      <c r="G1583" s="4" t="s">
        <v>7</v>
      </c>
      <c r="H1583" s="4" t="s">
        <v>17</v>
      </c>
      <c r="I1583" s="4" t="s">
        <v>15</v>
      </c>
      <c r="J1583" s="4" t="s">
        <v>15</v>
      </c>
      <c r="K1583" s="4" t="s">
        <v>15</v>
      </c>
      <c r="L1583" s="4" t="s">
        <v>15</v>
      </c>
      <c r="M1583" s="4" t="s">
        <v>15</v>
      </c>
      <c r="N1583" s="4" t="s">
        <v>15</v>
      </c>
      <c r="O1583" s="4" t="s">
        <v>15</v>
      </c>
      <c r="P1583" s="4" t="s">
        <v>8</v>
      </c>
      <c r="Q1583" s="4" t="s">
        <v>8</v>
      </c>
      <c r="R1583" s="4" t="s">
        <v>17</v>
      </c>
      <c r="S1583" s="4" t="s">
        <v>7</v>
      </c>
      <c r="T1583" s="4" t="s">
        <v>17</v>
      </c>
      <c r="U1583" s="4" t="s">
        <v>17</v>
      </c>
      <c r="V1583" s="4" t="s">
        <v>11</v>
      </c>
    </row>
    <row r="1584" spans="1:6">
      <c r="A1584" t="n">
        <v>12889</v>
      </c>
      <c r="B1584" s="59" t="n">
        <v>19</v>
      </c>
      <c r="C1584" s="7" t="n">
        <v>1021</v>
      </c>
      <c r="D1584" s="7" t="s">
        <v>175</v>
      </c>
      <c r="E1584" s="7" t="s">
        <v>176</v>
      </c>
      <c r="F1584" s="7" t="s">
        <v>18</v>
      </c>
      <c r="G1584" s="7" t="n">
        <v>0</v>
      </c>
      <c r="H1584" s="7" t="n">
        <v>800</v>
      </c>
      <c r="I1584" s="7" t="n">
        <v>-28.1000003814697</v>
      </c>
      <c r="J1584" s="7" t="n">
        <v>0.800000011920929</v>
      </c>
      <c r="K1584" s="7" t="n">
        <v>-52.7000007629395</v>
      </c>
      <c r="L1584" s="7" t="n">
        <v>90</v>
      </c>
      <c r="M1584" s="7" t="n">
        <v>1</v>
      </c>
      <c r="N1584" s="7" t="n">
        <v>1.60000002384186</v>
      </c>
      <c r="O1584" s="7" t="n">
        <v>0.0900000035762787</v>
      </c>
      <c r="P1584" s="7" t="s">
        <v>18</v>
      </c>
      <c r="Q1584" s="7" t="s">
        <v>18</v>
      </c>
      <c r="R1584" s="7" t="n">
        <v>-1</v>
      </c>
      <c r="S1584" s="7" t="n">
        <v>0</v>
      </c>
      <c r="T1584" s="7" t="n">
        <v>0</v>
      </c>
      <c r="U1584" s="7" t="n">
        <v>0</v>
      </c>
      <c r="V1584" s="7" t="n">
        <v>0</v>
      </c>
    </row>
    <row r="1585" spans="1:22">
      <c r="A1585" t="s">
        <v>4</v>
      </c>
      <c r="B1585" s="4" t="s">
        <v>5</v>
      </c>
      <c r="C1585" s="4" t="s">
        <v>11</v>
      </c>
      <c r="D1585" s="4" t="s">
        <v>8</v>
      </c>
      <c r="E1585" s="4" t="s">
        <v>8</v>
      </c>
      <c r="F1585" s="4" t="s">
        <v>8</v>
      </c>
      <c r="G1585" s="4" t="s">
        <v>7</v>
      </c>
      <c r="H1585" s="4" t="s">
        <v>17</v>
      </c>
      <c r="I1585" s="4" t="s">
        <v>15</v>
      </c>
      <c r="J1585" s="4" t="s">
        <v>15</v>
      </c>
      <c r="K1585" s="4" t="s">
        <v>15</v>
      </c>
      <c r="L1585" s="4" t="s">
        <v>15</v>
      </c>
      <c r="M1585" s="4" t="s">
        <v>15</v>
      </c>
      <c r="N1585" s="4" t="s">
        <v>15</v>
      </c>
      <c r="O1585" s="4" t="s">
        <v>15</v>
      </c>
      <c r="P1585" s="4" t="s">
        <v>8</v>
      </c>
      <c r="Q1585" s="4" t="s">
        <v>8</v>
      </c>
      <c r="R1585" s="4" t="s">
        <v>17</v>
      </c>
      <c r="S1585" s="4" t="s">
        <v>7</v>
      </c>
      <c r="T1585" s="4" t="s">
        <v>17</v>
      </c>
      <c r="U1585" s="4" t="s">
        <v>17</v>
      </c>
      <c r="V1585" s="4" t="s">
        <v>11</v>
      </c>
    </row>
    <row r="1586" spans="1:22">
      <c r="A1586" t="n">
        <v>12962</v>
      </c>
      <c r="B1586" s="59" t="n">
        <v>19</v>
      </c>
      <c r="C1586" s="7" t="n">
        <v>1000</v>
      </c>
      <c r="D1586" s="7" t="s">
        <v>177</v>
      </c>
      <c r="E1586" s="7" t="s">
        <v>178</v>
      </c>
      <c r="F1586" s="7" t="s">
        <v>18</v>
      </c>
      <c r="G1586" s="7" t="n">
        <v>0</v>
      </c>
      <c r="H1586" s="7" t="n">
        <v>800</v>
      </c>
      <c r="I1586" s="7" t="n">
        <v>-28.6000003814697</v>
      </c>
      <c r="J1586" s="7" t="n">
        <v>0.800000011920929</v>
      </c>
      <c r="K1586" s="7" t="n">
        <v>-52.5999984741211</v>
      </c>
      <c r="L1586" s="7" t="n">
        <v>0</v>
      </c>
      <c r="M1586" s="7" t="n">
        <v>1</v>
      </c>
      <c r="N1586" s="7" t="n">
        <v>1.60000002384186</v>
      </c>
      <c r="O1586" s="7" t="n">
        <v>0.0900000035762787</v>
      </c>
      <c r="P1586" s="7" t="s">
        <v>18</v>
      </c>
      <c r="Q1586" s="7" t="s">
        <v>18</v>
      </c>
      <c r="R1586" s="7" t="n">
        <v>-1</v>
      </c>
      <c r="S1586" s="7" t="n">
        <v>0</v>
      </c>
      <c r="T1586" s="7" t="n">
        <v>0</v>
      </c>
      <c r="U1586" s="7" t="n">
        <v>0</v>
      </c>
      <c r="V1586" s="7" t="n">
        <v>0</v>
      </c>
    </row>
    <row r="1587" spans="1:22">
      <c r="A1587" t="s">
        <v>4</v>
      </c>
      <c r="B1587" s="4" t="s">
        <v>5</v>
      </c>
      <c r="C1587" s="4" t="s">
        <v>11</v>
      </c>
      <c r="D1587" s="4" t="s">
        <v>8</v>
      </c>
      <c r="E1587" s="4" t="s">
        <v>8</v>
      </c>
      <c r="F1587" s="4" t="s">
        <v>8</v>
      </c>
      <c r="G1587" s="4" t="s">
        <v>7</v>
      </c>
      <c r="H1587" s="4" t="s">
        <v>17</v>
      </c>
      <c r="I1587" s="4" t="s">
        <v>15</v>
      </c>
      <c r="J1587" s="4" t="s">
        <v>15</v>
      </c>
      <c r="K1587" s="4" t="s">
        <v>15</v>
      </c>
      <c r="L1587" s="4" t="s">
        <v>15</v>
      </c>
      <c r="M1587" s="4" t="s">
        <v>15</v>
      </c>
      <c r="N1587" s="4" t="s">
        <v>15</v>
      </c>
      <c r="O1587" s="4" t="s">
        <v>15</v>
      </c>
      <c r="P1587" s="4" t="s">
        <v>8</v>
      </c>
      <c r="Q1587" s="4" t="s">
        <v>8</v>
      </c>
      <c r="R1587" s="4" t="s">
        <v>17</v>
      </c>
      <c r="S1587" s="4" t="s">
        <v>7</v>
      </c>
      <c r="T1587" s="4" t="s">
        <v>17</v>
      </c>
      <c r="U1587" s="4" t="s">
        <v>17</v>
      </c>
      <c r="V1587" s="4" t="s">
        <v>11</v>
      </c>
    </row>
    <row r="1588" spans="1:22">
      <c r="A1588" t="n">
        <v>13036</v>
      </c>
      <c r="B1588" s="59" t="n">
        <v>19</v>
      </c>
      <c r="C1588" s="7" t="n">
        <v>1012</v>
      </c>
      <c r="D1588" s="7" t="s">
        <v>173</v>
      </c>
      <c r="E1588" s="7" t="s">
        <v>174</v>
      </c>
      <c r="F1588" s="7" t="s">
        <v>18</v>
      </c>
      <c r="G1588" s="7" t="n">
        <v>0</v>
      </c>
      <c r="H1588" s="7" t="n">
        <v>800</v>
      </c>
      <c r="I1588" s="7" t="n">
        <v>-30.0499992370605</v>
      </c>
      <c r="J1588" s="7" t="n">
        <v>0.800000011920929</v>
      </c>
      <c r="K1588" s="7" t="n">
        <v>-52.4500007629395</v>
      </c>
      <c r="L1588" s="7" t="n">
        <v>0</v>
      </c>
      <c r="M1588" s="7" t="n">
        <v>1</v>
      </c>
      <c r="N1588" s="7" t="n">
        <v>1.60000002384186</v>
      </c>
      <c r="O1588" s="7" t="n">
        <v>0.0900000035762787</v>
      </c>
      <c r="P1588" s="7" t="s">
        <v>18</v>
      </c>
      <c r="Q1588" s="7" t="s">
        <v>18</v>
      </c>
      <c r="R1588" s="7" t="n">
        <v>-1</v>
      </c>
      <c r="S1588" s="7" t="n">
        <v>0</v>
      </c>
      <c r="T1588" s="7" t="n">
        <v>0</v>
      </c>
      <c r="U1588" s="7" t="n">
        <v>0</v>
      </c>
      <c r="V1588" s="7" t="n">
        <v>0</v>
      </c>
    </row>
    <row r="1589" spans="1:22">
      <c r="A1589" t="s">
        <v>4</v>
      </c>
      <c r="B1589" s="4" t="s">
        <v>5</v>
      </c>
      <c r="C1589" s="4" t="s">
        <v>11</v>
      </c>
      <c r="D1589" s="4" t="s">
        <v>8</v>
      </c>
      <c r="E1589" s="4" t="s">
        <v>8</v>
      </c>
      <c r="F1589" s="4" t="s">
        <v>8</v>
      </c>
      <c r="G1589" s="4" t="s">
        <v>7</v>
      </c>
      <c r="H1589" s="4" t="s">
        <v>17</v>
      </c>
      <c r="I1589" s="4" t="s">
        <v>15</v>
      </c>
      <c r="J1589" s="4" t="s">
        <v>15</v>
      </c>
      <c r="K1589" s="4" t="s">
        <v>15</v>
      </c>
      <c r="L1589" s="4" t="s">
        <v>15</v>
      </c>
      <c r="M1589" s="4" t="s">
        <v>15</v>
      </c>
      <c r="N1589" s="4" t="s">
        <v>15</v>
      </c>
      <c r="O1589" s="4" t="s">
        <v>15</v>
      </c>
      <c r="P1589" s="4" t="s">
        <v>8</v>
      </c>
      <c r="Q1589" s="4" t="s">
        <v>8</v>
      </c>
      <c r="R1589" s="4" t="s">
        <v>17</v>
      </c>
      <c r="S1589" s="4" t="s">
        <v>7</v>
      </c>
      <c r="T1589" s="4" t="s">
        <v>17</v>
      </c>
      <c r="U1589" s="4" t="s">
        <v>17</v>
      </c>
      <c r="V1589" s="4" t="s">
        <v>11</v>
      </c>
    </row>
    <row r="1590" spans="1:22">
      <c r="A1590" t="n">
        <v>13108</v>
      </c>
      <c r="B1590" s="59" t="n">
        <v>19</v>
      </c>
      <c r="C1590" s="7" t="n">
        <v>1022</v>
      </c>
      <c r="D1590" s="7" t="s">
        <v>175</v>
      </c>
      <c r="E1590" s="7" t="s">
        <v>176</v>
      </c>
      <c r="F1590" s="7" t="s">
        <v>18</v>
      </c>
      <c r="G1590" s="7" t="n">
        <v>0</v>
      </c>
      <c r="H1590" s="7" t="n">
        <v>800</v>
      </c>
      <c r="I1590" s="7" t="n">
        <v>-29.7999992370605</v>
      </c>
      <c r="J1590" s="7" t="n">
        <v>0.800000011920929</v>
      </c>
      <c r="K1590" s="7" t="n">
        <v>-52.7000007629395</v>
      </c>
      <c r="L1590" s="7" t="n">
        <v>90</v>
      </c>
      <c r="M1590" s="7" t="n">
        <v>1</v>
      </c>
      <c r="N1590" s="7" t="n">
        <v>1.60000002384186</v>
      </c>
      <c r="O1590" s="7" t="n">
        <v>0.0900000035762787</v>
      </c>
      <c r="P1590" s="7" t="s">
        <v>18</v>
      </c>
      <c r="Q1590" s="7" t="s">
        <v>18</v>
      </c>
      <c r="R1590" s="7" t="n">
        <v>-1</v>
      </c>
      <c r="S1590" s="7" t="n">
        <v>0</v>
      </c>
      <c r="T1590" s="7" t="n">
        <v>0</v>
      </c>
      <c r="U1590" s="7" t="n">
        <v>0</v>
      </c>
      <c r="V1590" s="7" t="n">
        <v>0</v>
      </c>
    </row>
    <row r="1591" spans="1:22">
      <c r="A1591" t="s">
        <v>4</v>
      </c>
      <c r="B1591" s="4" t="s">
        <v>5</v>
      </c>
      <c r="C1591" s="4" t="s">
        <v>11</v>
      </c>
      <c r="D1591" s="4" t="s">
        <v>8</v>
      </c>
      <c r="E1591" s="4" t="s">
        <v>8</v>
      </c>
      <c r="F1591" s="4" t="s">
        <v>8</v>
      </c>
      <c r="G1591" s="4" t="s">
        <v>7</v>
      </c>
      <c r="H1591" s="4" t="s">
        <v>17</v>
      </c>
      <c r="I1591" s="4" t="s">
        <v>15</v>
      </c>
      <c r="J1591" s="4" t="s">
        <v>15</v>
      </c>
      <c r="K1591" s="4" t="s">
        <v>15</v>
      </c>
      <c r="L1591" s="4" t="s">
        <v>15</v>
      </c>
      <c r="M1591" s="4" t="s">
        <v>15</v>
      </c>
      <c r="N1591" s="4" t="s">
        <v>15</v>
      </c>
      <c r="O1591" s="4" t="s">
        <v>15</v>
      </c>
      <c r="P1591" s="4" t="s">
        <v>8</v>
      </c>
      <c r="Q1591" s="4" t="s">
        <v>8</v>
      </c>
      <c r="R1591" s="4" t="s">
        <v>17</v>
      </c>
      <c r="S1591" s="4" t="s">
        <v>7</v>
      </c>
      <c r="T1591" s="4" t="s">
        <v>17</v>
      </c>
      <c r="U1591" s="4" t="s">
        <v>17</v>
      </c>
      <c r="V1591" s="4" t="s">
        <v>11</v>
      </c>
    </row>
    <row r="1592" spans="1:22">
      <c r="A1592" t="n">
        <v>13181</v>
      </c>
      <c r="B1592" s="59" t="n">
        <v>19</v>
      </c>
      <c r="C1592" s="7" t="n">
        <v>1001</v>
      </c>
      <c r="D1592" s="7" t="s">
        <v>177</v>
      </c>
      <c r="E1592" s="7" t="s">
        <v>178</v>
      </c>
      <c r="F1592" s="7" t="s">
        <v>18</v>
      </c>
      <c r="G1592" s="7" t="n">
        <v>0</v>
      </c>
      <c r="H1592" s="7" t="n">
        <v>800</v>
      </c>
      <c r="I1592" s="7" t="n">
        <v>-30.2999992370605</v>
      </c>
      <c r="J1592" s="7" t="n">
        <v>0.800000011920929</v>
      </c>
      <c r="K1592" s="7" t="n">
        <v>-52.5999984741211</v>
      </c>
      <c r="L1592" s="7" t="n">
        <v>0</v>
      </c>
      <c r="M1592" s="7" t="n">
        <v>1</v>
      </c>
      <c r="N1592" s="7" t="n">
        <v>1.60000002384186</v>
      </c>
      <c r="O1592" s="7" t="n">
        <v>0.0900000035762787</v>
      </c>
      <c r="P1592" s="7" t="s">
        <v>18</v>
      </c>
      <c r="Q1592" s="7" t="s">
        <v>18</v>
      </c>
      <c r="R1592" s="7" t="n">
        <v>-1</v>
      </c>
      <c r="S1592" s="7" t="n">
        <v>0</v>
      </c>
      <c r="T1592" s="7" t="n">
        <v>0</v>
      </c>
      <c r="U1592" s="7" t="n">
        <v>0</v>
      </c>
      <c r="V1592" s="7" t="n">
        <v>0</v>
      </c>
    </row>
    <row r="1593" spans="1:22">
      <c r="A1593" t="s">
        <v>4</v>
      </c>
      <c r="B1593" s="4" t="s">
        <v>5</v>
      </c>
      <c r="C1593" s="4" t="s">
        <v>11</v>
      </c>
      <c r="D1593" s="4" t="s">
        <v>8</v>
      </c>
      <c r="E1593" s="4" t="s">
        <v>8</v>
      </c>
      <c r="F1593" s="4" t="s">
        <v>8</v>
      </c>
      <c r="G1593" s="4" t="s">
        <v>7</v>
      </c>
      <c r="H1593" s="4" t="s">
        <v>17</v>
      </c>
      <c r="I1593" s="4" t="s">
        <v>15</v>
      </c>
      <c r="J1593" s="4" t="s">
        <v>15</v>
      </c>
      <c r="K1593" s="4" t="s">
        <v>15</v>
      </c>
      <c r="L1593" s="4" t="s">
        <v>15</v>
      </c>
      <c r="M1593" s="4" t="s">
        <v>15</v>
      </c>
      <c r="N1593" s="4" t="s">
        <v>15</v>
      </c>
      <c r="O1593" s="4" t="s">
        <v>15</v>
      </c>
      <c r="P1593" s="4" t="s">
        <v>8</v>
      </c>
      <c r="Q1593" s="4" t="s">
        <v>8</v>
      </c>
      <c r="R1593" s="4" t="s">
        <v>17</v>
      </c>
      <c r="S1593" s="4" t="s">
        <v>7</v>
      </c>
      <c r="T1593" s="4" t="s">
        <v>17</v>
      </c>
      <c r="U1593" s="4" t="s">
        <v>17</v>
      </c>
      <c r="V1593" s="4" t="s">
        <v>11</v>
      </c>
    </row>
    <row r="1594" spans="1:22">
      <c r="A1594" t="n">
        <v>13255</v>
      </c>
      <c r="B1594" s="59" t="n">
        <v>19</v>
      </c>
      <c r="C1594" s="7" t="n">
        <v>1013</v>
      </c>
      <c r="D1594" s="7" t="s">
        <v>173</v>
      </c>
      <c r="E1594" s="7" t="s">
        <v>174</v>
      </c>
      <c r="F1594" s="7" t="s">
        <v>18</v>
      </c>
      <c r="G1594" s="7" t="n">
        <v>0</v>
      </c>
      <c r="H1594" s="7" t="n">
        <v>800</v>
      </c>
      <c r="I1594" s="7" t="n">
        <v>-26.6499996185303</v>
      </c>
      <c r="J1594" s="7" t="n">
        <v>0.800000011920929</v>
      </c>
      <c r="K1594" s="7" t="n">
        <v>-54.8499984741211</v>
      </c>
      <c r="L1594" s="7" t="n">
        <v>0</v>
      </c>
      <c r="M1594" s="7" t="n">
        <v>1</v>
      </c>
      <c r="N1594" s="7" t="n">
        <v>1.60000002384186</v>
      </c>
      <c r="O1594" s="7" t="n">
        <v>0.0900000035762787</v>
      </c>
      <c r="P1594" s="7" t="s">
        <v>18</v>
      </c>
      <c r="Q1594" s="7" t="s">
        <v>18</v>
      </c>
      <c r="R1594" s="7" t="n">
        <v>-1</v>
      </c>
      <c r="S1594" s="7" t="n">
        <v>0</v>
      </c>
      <c r="T1594" s="7" t="n">
        <v>0</v>
      </c>
      <c r="U1594" s="7" t="n">
        <v>0</v>
      </c>
      <c r="V1594" s="7" t="n">
        <v>0</v>
      </c>
    </row>
    <row r="1595" spans="1:22">
      <c r="A1595" t="s">
        <v>4</v>
      </c>
      <c r="B1595" s="4" t="s">
        <v>5</v>
      </c>
      <c r="C1595" s="4" t="s">
        <v>11</v>
      </c>
      <c r="D1595" s="4" t="s">
        <v>8</v>
      </c>
      <c r="E1595" s="4" t="s">
        <v>8</v>
      </c>
      <c r="F1595" s="4" t="s">
        <v>8</v>
      </c>
      <c r="G1595" s="4" t="s">
        <v>7</v>
      </c>
      <c r="H1595" s="4" t="s">
        <v>17</v>
      </c>
      <c r="I1595" s="4" t="s">
        <v>15</v>
      </c>
      <c r="J1595" s="4" t="s">
        <v>15</v>
      </c>
      <c r="K1595" s="4" t="s">
        <v>15</v>
      </c>
      <c r="L1595" s="4" t="s">
        <v>15</v>
      </c>
      <c r="M1595" s="4" t="s">
        <v>15</v>
      </c>
      <c r="N1595" s="4" t="s">
        <v>15</v>
      </c>
      <c r="O1595" s="4" t="s">
        <v>15</v>
      </c>
      <c r="P1595" s="4" t="s">
        <v>8</v>
      </c>
      <c r="Q1595" s="4" t="s">
        <v>8</v>
      </c>
      <c r="R1595" s="4" t="s">
        <v>17</v>
      </c>
      <c r="S1595" s="4" t="s">
        <v>7</v>
      </c>
      <c r="T1595" s="4" t="s">
        <v>17</v>
      </c>
      <c r="U1595" s="4" t="s">
        <v>17</v>
      </c>
      <c r="V1595" s="4" t="s">
        <v>11</v>
      </c>
    </row>
    <row r="1596" spans="1:22">
      <c r="A1596" t="n">
        <v>13327</v>
      </c>
      <c r="B1596" s="59" t="n">
        <v>19</v>
      </c>
      <c r="C1596" s="7" t="n">
        <v>1023</v>
      </c>
      <c r="D1596" s="7" t="s">
        <v>175</v>
      </c>
      <c r="E1596" s="7" t="s">
        <v>176</v>
      </c>
      <c r="F1596" s="7" t="s">
        <v>18</v>
      </c>
      <c r="G1596" s="7" t="n">
        <v>0</v>
      </c>
      <c r="H1596" s="7" t="n">
        <v>800</v>
      </c>
      <c r="I1596" s="7" t="n">
        <v>-26.3999996185303</v>
      </c>
      <c r="J1596" s="7" t="n">
        <v>0.800000011920929</v>
      </c>
      <c r="K1596" s="7" t="n">
        <v>-55.0999984741211</v>
      </c>
      <c r="L1596" s="7" t="n">
        <v>90</v>
      </c>
      <c r="M1596" s="7" t="n">
        <v>1</v>
      </c>
      <c r="N1596" s="7" t="n">
        <v>1.60000002384186</v>
      </c>
      <c r="O1596" s="7" t="n">
        <v>0.0900000035762787</v>
      </c>
      <c r="P1596" s="7" t="s">
        <v>18</v>
      </c>
      <c r="Q1596" s="7" t="s">
        <v>18</v>
      </c>
      <c r="R1596" s="7" t="n">
        <v>-1</v>
      </c>
      <c r="S1596" s="7" t="n">
        <v>0</v>
      </c>
      <c r="T1596" s="7" t="n">
        <v>0</v>
      </c>
      <c r="U1596" s="7" t="n">
        <v>0</v>
      </c>
      <c r="V1596" s="7" t="n">
        <v>0</v>
      </c>
    </row>
    <row r="1597" spans="1:22">
      <c r="A1597" t="s">
        <v>4</v>
      </c>
      <c r="B1597" s="4" t="s">
        <v>5</v>
      </c>
      <c r="C1597" s="4" t="s">
        <v>11</v>
      </c>
      <c r="D1597" s="4" t="s">
        <v>8</v>
      </c>
      <c r="E1597" s="4" t="s">
        <v>8</v>
      </c>
      <c r="F1597" s="4" t="s">
        <v>8</v>
      </c>
      <c r="G1597" s="4" t="s">
        <v>7</v>
      </c>
      <c r="H1597" s="4" t="s">
        <v>17</v>
      </c>
      <c r="I1597" s="4" t="s">
        <v>15</v>
      </c>
      <c r="J1597" s="4" t="s">
        <v>15</v>
      </c>
      <c r="K1597" s="4" t="s">
        <v>15</v>
      </c>
      <c r="L1597" s="4" t="s">
        <v>15</v>
      </c>
      <c r="M1597" s="4" t="s">
        <v>15</v>
      </c>
      <c r="N1597" s="4" t="s">
        <v>15</v>
      </c>
      <c r="O1597" s="4" t="s">
        <v>15</v>
      </c>
      <c r="P1597" s="4" t="s">
        <v>8</v>
      </c>
      <c r="Q1597" s="4" t="s">
        <v>8</v>
      </c>
      <c r="R1597" s="4" t="s">
        <v>17</v>
      </c>
      <c r="S1597" s="4" t="s">
        <v>7</v>
      </c>
      <c r="T1597" s="4" t="s">
        <v>17</v>
      </c>
      <c r="U1597" s="4" t="s">
        <v>17</v>
      </c>
      <c r="V1597" s="4" t="s">
        <v>11</v>
      </c>
    </row>
    <row r="1598" spans="1:22">
      <c r="A1598" t="n">
        <v>13400</v>
      </c>
      <c r="B1598" s="59" t="n">
        <v>19</v>
      </c>
      <c r="C1598" s="7" t="n">
        <v>1002</v>
      </c>
      <c r="D1598" s="7" t="s">
        <v>177</v>
      </c>
      <c r="E1598" s="7" t="s">
        <v>178</v>
      </c>
      <c r="F1598" s="7" t="s">
        <v>18</v>
      </c>
      <c r="G1598" s="7" t="n">
        <v>0</v>
      </c>
      <c r="H1598" s="7" t="n">
        <v>800</v>
      </c>
      <c r="I1598" s="7" t="n">
        <v>-26.8999996185303</v>
      </c>
      <c r="J1598" s="7" t="n">
        <v>0.800000011920929</v>
      </c>
      <c r="K1598" s="7" t="n">
        <v>-55</v>
      </c>
      <c r="L1598" s="7" t="n">
        <v>0</v>
      </c>
      <c r="M1598" s="7" t="n">
        <v>1</v>
      </c>
      <c r="N1598" s="7" t="n">
        <v>1.60000002384186</v>
      </c>
      <c r="O1598" s="7" t="n">
        <v>0.0900000035762787</v>
      </c>
      <c r="P1598" s="7" t="s">
        <v>18</v>
      </c>
      <c r="Q1598" s="7" t="s">
        <v>18</v>
      </c>
      <c r="R1598" s="7" t="n">
        <v>-1</v>
      </c>
      <c r="S1598" s="7" t="n">
        <v>0</v>
      </c>
      <c r="T1598" s="7" t="n">
        <v>0</v>
      </c>
      <c r="U1598" s="7" t="n">
        <v>0</v>
      </c>
      <c r="V1598" s="7" t="n">
        <v>0</v>
      </c>
    </row>
    <row r="1599" spans="1:22">
      <c r="A1599" t="s">
        <v>4</v>
      </c>
      <c r="B1599" s="4" t="s">
        <v>5</v>
      </c>
      <c r="C1599" s="4" t="s">
        <v>11</v>
      </c>
      <c r="D1599" s="4" t="s">
        <v>8</v>
      </c>
      <c r="E1599" s="4" t="s">
        <v>8</v>
      </c>
      <c r="F1599" s="4" t="s">
        <v>8</v>
      </c>
      <c r="G1599" s="4" t="s">
        <v>7</v>
      </c>
      <c r="H1599" s="4" t="s">
        <v>17</v>
      </c>
      <c r="I1599" s="4" t="s">
        <v>15</v>
      </c>
      <c r="J1599" s="4" t="s">
        <v>15</v>
      </c>
      <c r="K1599" s="4" t="s">
        <v>15</v>
      </c>
      <c r="L1599" s="4" t="s">
        <v>15</v>
      </c>
      <c r="M1599" s="4" t="s">
        <v>15</v>
      </c>
      <c r="N1599" s="4" t="s">
        <v>15</v>
      </c>
      <c r="O1599" s="4" t="s">
        <v>15</v>
      </c>
      <c r="P1599" s="4" t="s">
        <v>8</v>
      </c>
      <c r="Q1599" s="4" t="s">
        <v>8</v>
      </c>
      <c r="R1599" s="4" t="s">
        <v>17</v>
      </c>
      <c r="S1599" s="4" t="s">
        <v>7</v>
      </c>
      <c r="T1599" s="4" t="s">
        <v>17</v>
      </c>
      <c r="U1599" s="4" t="s">
        <v>17</v>
      </c>
      <c r="V1599" s="4" t="s">
        <v>11</v>
      </c>
    </row>
    <row r="1600" spans="1:22">
      <c r="A1600" t="n">
        <v>13474</v>
      </c>
      <c r="B1600" s="59" t="n">
        <v>19</v>
      </c>
      <c r="C1600" s="7" t="n">
        <v>1014</v>
      </c>
      <c r="D1600" s="7" t="s">
        <v>173</v>
      </c>
      <c r="E1600" s="7" t="s">
        <v>174</v>
      </c>
      <c r="F1600" s="7" t="s">
        <v>18</v>
      </c>
      <c r="G1600" s="7" t="n">
        <v>0</v>
      </c>
      <c r="H1600" s="7" t="n">
        <v>800</v>
      </c>
      <c r="I1600" s="7" t="n">
        <v>-31.75</v>
      </c>
      <c r="J1600" s="7" t="n">
        <v>0.800000011920929</v>
      </c>
      <c r="K1600" s="7" t="n">
        <v>-52.4500007629395</v>
      </c>
      <c r="L1600" s="7" t="n">
        <v>0</v>
      </c>
      <c r="M1600" s="7" t="n">
        <v>1</v>
      </c>
      <c r="N1600" s="7" t="n">
        <v>1.60000002384186</v>
      </c>
      <c r="O1600" s="7" t="n">
        <v>0.0900000035762787</v>
      </c>
      <c r="P1600" s="7" t="s">
        <v>18</v>
      </c>
      <c r="Q1600" s="7" t="s">
        <v>18</v>
      </c>
      <c r="R1600" s="7" t="n">
        <v>-1</v>
      </c>
      <c r="S1600" s="7" t="n">
        <v>0</v>
      </c>
      <c r="T1600" s="7" t="n">
        <v>0</v>
      </c>
      <c r="U1600" s="7" t="n">
        <v>0</v>
      </c>
      <c r="V1600" s="7" t="n">
        <v>0</v>
      </c>
    </row>
    <row r="1601" spans="1:22">
      <c r="A1601" t="s">
        <v>4</v>
      </c>
      <c r="B1601" s="4" t="s">
        <v>5</v>
      </c>
      <c r="C1601" s="4" t="s">
        <v>11</v>
      </c>
      <c r="D1601" s="4" t="s">
        <v>8</v>
      </c>
      <c r="E1601" s="4" t="s">
        <v>8</v>
      </c>
      <c r="F1601" s="4" t="s">
        <v>8</v>
      </c>
      <c r="G1601" s="4" t="s">
        <v>7</v>
      </c>
      <c r="H1601" s="4" t="s">
        <v>17</v>
      </c>
      <c r="I1601" s="4" t="s">
        <v>15</v>
      </c>
      <c r="J1601" s="4" t="s">
        <v>15</v>
      </c>
      <c r="K1601" s="4" t="s">
        <v>15</v>
      </c>
      <c r="L1601" s="4" t="s">
        <v>15</v>
      </c>
      <c r="M1601" s="4" t="s">
        <v>15</v>
      </c>
      <c r="N1601" s="4" t="s">
        <v>15</v>
      </c>
      <c r="O1601" s="4" t="s">
        <v>15</v>
      </c>
      <c r="P1601" s="4" t="s">
        <v>8</v>
      </c>
      <c r="Q1601" s="4" t="s">
        <v>8</v>
      </c>
      <c r="R1601" s="4" t="s">
        <v>17</v>
      </c>
      <c r="S1601" s="4" t="s">
        <v>7</v>
      </c>
      <c r="T1601" s="4" t="s">
        <v>17</v>
      </c>
      <c r="U1601" s="4" t="s">
        <v>17</v>
      </c>
      <c r="V1601" s="4" t="s">
        <v>11</v>
      </c>
    </row>
    <row r="1602" spans="1:22">
      <c r="A1602" t="n">
        <v>13546</v>
      </c>
      <c r="B1602" s="59" t="n">
        <v>19</v>
      </c>
      <c r="C1602" s="7" t="n">
        <v>1024</v>
      </c>
      <c r="D1602" s="7" t="s">
        <v>175</v>
      </c>
      <c r="E1602" s="7" t="s">
        <v>176</v>
      </c>
      <c r="F1602" s="7" t="s">
        <v>18</v>
      </c>
      <c r="G1602" s="7" t="n">
        <v>0</v>
      </c>
      <c r="H1602" s="7" t="n">
        <v>800</v>
      </c>
      <c r="I1602" s="7" t="n">
        <v>-31.5</v>
      </c>
      <c r="J1602" s="7" t="n">
        <v>0.800000011920929</v>
      </c>
      <c r="K1602" s="7" t="n">
        <v>-52.7000007629395</v>
      </c>
      <c r="L1602" s="7" t="n">
        <v>90</v>
      </c>
      <c r="M1602" s="7" t="n">
        <v>1</v>
      </c>
      <c r="N1602" s="7" t="n">
        <v>1.60000002384186</v>
      </c>
      <c r="O1602" s="7" t="n">
        <v>0.0900000035762787</v>
      </c>
      <c r="P1602" s="7" t="s">
        <v>18</v>
      </c>
      <c r="Q1602" s="7" t="s">
        <v>18</v>
      </c>
      <c r="R1602" s="7" t="n">
        <v>-1</v>
      </c>
      <c r="S1602" s="7" t="n">
        <v>0</v>
      </c>
      <c r="T1602" s="7" t="n">
        <v>0</v>
      </c>
      <c r="U1602" s="7" t="n">
        <v>0</v>
      </c>
      <c r="V1602" s="7" t="n">
        <v>0</v>
      </c>
    </row>
    <row r="1603" spans="1:22">
      <c r="A1603" t="s">
        <v>4</v>
      </c>
      <c r="B1603" s="4" t="s">
        <v>5</v>
      </c>
      <c r="C1603" s="4" t="s">
        <v>11</v>
      </c>
      <c r="D1603" s="4" t="s">
        <v>8</v>
      </c>
      <c r="E1603" s="4" t="s">
        <v>8</v>
      </c>
      <c r="F1603" s="4" t="s">
        <v>8</v>
      </c>
      <c r="G1603" s="4" t="s">
        <v>7</v>
      </c>
      <c r="H1603" s="4" t="s">
        <v>17</v>
      </c>
      <c r="I1603" s="4" t="s">
        <v>15</v>
      </c>
      <c r="J1603" s="4" t="s">
        <v>15</v>
      </c>
      <c r="K1603" s="4" t="s">
        <v>15</v>
      </c>
      <c r="L1603" s="4" t="s">
        <v>15</v>
      </c>
      <c r="M1603" s="4" t="s">
        <v>15</v>
      </c>
      <c r="N1603" s="4" t="s">
        <v>15</v>
      </c>
      <c r="O1603" s="4" t="s">
        <v>15</v>
      </c>
      <c r="P1603" s="4" t="s">
        <v>8</v>
      </c>
      <c r="Q1603" s="4" t="s">
        <v>8</v>
      </c>
      <c r="R1603" s="4" t="s">
        <v>17</v>
      </c>
      <c r="S1603" s="4" t="s">
        <v>7</v>
      </c>
      <c r="T1603" s="4" t="s">
        <v>17</v>
      </c>
      <c r="U1603" s="4" t="s">
        <v>17</v>
      </c>
      <c r="V1603" s="4" t="s">
        <v>11</v>
      </c>
    </row>
    <row r="1604" spans="1:22">
      <c r="A1604" t="n">
        <v>13619</v>
      </c>
      <c r="B1604" s="59" t="n">
        <v>19</v>
      </c>
      <c r="C1604" s="7" t="n">
        <v>1003</v>
      </c>
      <c r="D1604" s="7" t="s">
        <v>177</v>
      </c>
      <c r="E1604" s="7" t="s">
        <v>178</v>
      </c>
      <c r="F1604" s="7" t="s">
        <v>18</v>
      </c>
      <c r="G1604" s="7" t="n">
        <v>0</v>
      </c>
      <c r="H1604" s="7" t="n">
        <v>800</v>
      </c>
      <c r="I1604" s="7" t="n">
        <v>-32</v>
      </c>
      <c r="J1604" s="7" t="n">
        <v>0.800000011920929</v>
      </c>
      <c r="K1604" s="7" t="n">
        <v>-52.5999984741211</v>
      </c>
      <c r="L1604" s="7" t="n">
        <v>0</v>
      </c>
      <c r="M1604" s="7" t="n">
        <v>1</v>
      </c>
      <c r="N1604" s="7" t="n">
        <v>1.60000002384186</v>
      </c>
      <c r="O1604" s="7" t="n">
        <v>0.0900000035762787</v>
      </c>
      <c r="P1604" s="7" t="s">
        <v>18</v>
      </c>
      <c r="Q1604" s="7" t="s">
        <v>18</v>
      </c>
      <c r="R1604" s="7" t="n">
        <v>-1</v>
      </c>
      <c r="S1604" s="7" t="n">
        <v>0</v>
      </c>
      <c r="T1604" s="7" t="n">
        <v>0</v>
      </c>
      <c r="U1604" s="7" t="n">
        <v>0</v>
      </c>
      <c r="V1604" s="7" t="n">
        <v>0</v>
      </c>
    </row>
    <row r="1605" spans="1:22">
      <c r="A1605" t="s">
        <v>4</v>
      </c>
      <c r="B1605" s="4" t="s">
        <v>5</v>
      </c>
      <c r="C1605" s="4" t="s">
        <v>11</v>
      </c>
      <c r="D1605" s="4" t="s">
        <v>8</v>
      </c>
      <c r="E1605" s="4" t="s">
        <v>8</v>
      </c>
      <c r="F1605" s="4" t="s">
        <v>8</v>
      </c>
      <c r="G1605" s="4" t="s">
        <v>7</v>
      </c>
      <c r="H1605" s="4" t="s">
        <v>17</v>
      </c>
      <c r="I1605" s="4" t="s">
        <v>15</v>
      </c>
      <c r="J1605" s="4" t="s">
        <v>15</v>
      </c>
      <c r="K1605" s="4" t="s">
        <v>15</v>
      </c>
      <c r="L1605" s="4" t="s">
        <v>15</v>
      </c>
      <c r="M1605" s="4" t="s">
        <v>15</v>
      </c>
      <c r="N1605" s="4" t="s">
        <v>15</v>
      </c>
      <c r="O1605" s="4" t="s">
        <v>15</v>
      </c>
      <c r="P1605" s="4" t="s">
        <v>8</v>
      </c>
      <c r="Q1605" s="4" t="s">
        <v>8</v>
      </c>
      <c r="R1605" s="4" t="s">
        <v>17</v>
      </c>
      <c r="S1605" s="4" t="s">
        <v>7</v>
      </c>
      <c r="T1605" s="4" t="s">
        <v>17</v>
      </c>
      <c r="U1605" s="4" t="s">
        <v>17</v>
      </c>
      <c r="V1605" s="4" t="s">
        <v>11</v>
      </c>
    </row>
    <row r="1606" spans="1:22">
      <c r="A1606" t="n">
        <v>13693</v>
      </c>
      <c r="B1606" s="59" t="n">
        <v>19</v>
      </c>
      <c r="C1606" s="7" t="n">
        <v>1015</v>
      </c>
      <c r="D1606" s="7" t="s">
        <v>173</v>
      </c>
      <c r="E1606" s="7" t="s">
        <v>174</v>
      </c>
      <c r="F1606" s="7" t="s">
        <v>18</v>
      </c>
      <c r="G1606" s="7" t="n">
        <v>0</v>
      </c>
      <c r="H1606" s="7" t="n">
        <v>800</v>
      </c>
      <c r="I1606" s="7" t="n">
        <v>-33.4500007629395</v>
      </c>
      <c r="J1606" s="7" t="n">
        <v>0.800000011920929</v>
      </c>
      <c r="K1606" s="7" t="n">
        <v>-52.4500007629395</v>
      </c>
      <c r="L1606" s="7" t="n">
        <v>0</v>
      </c>
      <c r="M1606" s="7" t="n">
        <v>1</v>
      </c>
      <c r="N1606" s="7" t="n">
        <v>1.60000002384186</v>
      </c>
      <c r="O1606" s="7" t="n">
        <v>0.0900000035762787</v>
      </c>
      <c r="P1606" s="7" t="s">
        <v>18</v>
      </c>
      <c r="Q1606" s="7" t="s">
        <v>18</v>
      </c>
      <c r="R1606" s="7" t="n">
        <v>-1</v>
      </c>
      <c r="S1606" s="7" t="n">
        <v>0</v>
      </c>
      <c r="T1606" s="7" t="n">
        <v>0</v>
      </c>
      <c r="U1606" s="7" t="n">
        <v>0</v>
      </c>
      <c r="V1606" s="7" t="n">
        <v>0</v>
      </c>
    </row>
    <row r="1607" spans="1:22">
      <c r="A1607" t="s">
        <v>4</v>
      </c>
      <c r="B1607" s="4" t="s">
        <v>5</v>
      </c>
      <c r="C1607" s="4" t="s">
        <v>11</v>
      </c>
      <c r="D1607" s="4" t="s">
        <v>8</v>
      </c>
      <c r="E1607" s="4" t="s">
        <v>8</v>
      </c>
      <c r="F1607" s="4" t="s">
        <v>8</v>
      </c>
      <c r="G1607" s="4" t="s">
        <v>7</v>
      </c>
      <c r="H1607" s="4" t="s">
        <v>17</v>
      </c>
      <c r="I1607" s="4" t="s">
        <v>15</v>
      </c>
      <c r="J1607" s="4" t="s">
        <v>15</v>
      </c>
      <c r="K1607" s="4" t="s">
        <v>15</v>
      </c>
      <c r="L1607" s="4" t="s">
        <v>15</v>
      </c>
      <c r="M1607" s="4" t="s">
        <v>15</v>
      </c>
      <c r="N1607" s="4" t="s">
        <v>15</v>
      </c>
      <c r="O1607" s="4" t="s">
        <v>15</v>
      </c>
      <c r="P1607" s="4" t="s">
        <v>8</v>
      </c>
      <c r="Q1607" s="4" t="s">
        <v>8</v>
      </c>
      <c r="R1607" s="4" t="s">
        <v>17</v>
      </c>
      <c r="S1607" s="4" t="s">
        <v>7</v>
      </c>
      <c r="T1607" s="4" t="s">
        <v>17</v>
      </c>
      <c r="U1607" s="4" t="s">
        <v>17</v>
      </c>
      <c r="V1607" s="4" t="s">
        <v>11</v>
      </c>
    </row>
    <row r="1608" spans="1:22">
      <c r="A1608" t="n">
        <v>13765</v>
      </c>
      <c r="B1608" s="59" t="n">
        <v>19</v>
      </c>
      <c r="C1608" s="7" t="n">
        <v>1025</v>
      </c>
      <c r="D1608" s="7" t="s">
        <v>175</v>
      </c>
      <c r="E1608" s="7" t="s">
        <v>176</v>
      </c>
      <c r="F1608" s="7" t="s">
        <v>18</v>
      </c>
      <c r="G1608" s="7" t="n">
        <v>0</v>
      </c>
      <c r="H1608" s="7" t="n">
        <v>800</v>
      </c>
      <c r="I1608" s="7" t="n">
        <v>-33.2000007629395</v>
      </c>
      <c r="J1608" s="7" t="n">
        <v>0.800000011920929</v>
      </c>
      <c r="K1608" s="7" t="n">
        <v>-52.7000007629395</v>
      </c>
      <c r="L1608" s="7" t="n">
        <v>90</v>
      </c>
      <c r="M1608" s="7" t="n">
        <v>1</v>
      </c>
      <c r="N1608" s="7" t="n">
        <v>1.60000002384186</v>
      </c>
      <c r="O1608" s="7" t="n">
        <v>0.0900000035762787</v>
      </c>
      <c r="P1608" s="7" t="s">
        <v>18</v>
      </c>
      <c r="Q1608" s="7" t="s">
        <v>18</v>
      </c>
      <c r="R1608" s="7" t="n">
        <v>-1</v>
      </c>
      <c r="S1608" s="7" t="n">
        <v>0</v>
      </c>
      <c r="T1608" s="7" t="n">
        <v>0</v>
      </c>
      <c r="U1608" s="7" t="n">
        <v>0</v>
      </c>
      <c r="V1608" s="7" t="n">
        <v>0</v>
      </c>
    </row>
    <row r="1609" spans="1:22">
      <c r="A1609" t="s">
        <v>4</v>
      </c>
      <c r="B1609" s="4" t="s">
        <v>5</v>
      </c>
      <c r="C1609" s="4" t="s">
        <v>11</v>
      </c>
      <c r="D1609" s="4" t="s">
        <v>8</v>
      </c>
      <c r="E1609" s="4" t="s">
        <v>8</v>
      </c>
      <c r="F1609" s="4" t="s">
        <v>8</v>
      </c>
      <c r="G1609" s="4" t="s">
        <v>7</v>
      </c>
      <c r="H1609" s="4" t="s">
        <v>17</v>
      </c>
      <c r="I1609" s="4" t="s">
        <v>15</v>
      </c>
      <c r="J1609" s="4" t="s">
        <v>15</v>
      </c>
      <c r="K1609" s="4" t="s">
        <v>15</v>
      </c>
      <c r="L1609" s="4" t="s">
        <v>15</v>
      </c>
      <c r="M1609" s="4" t="s">
        <v>15</v>
      </c>
      <c r="N1609" s="4" t="s">
        <v>15</v>
      </c>
      <c r="O1609" s="4" t="s">
        <v>15</v>
      </c>
      <c r="P1609" s="4" t="s">
        <v>8</v>
      </c>
      <c r="Q1609" s="4" t="s">
        <v>8</v>
      </c>
      <c r="R1609" s="4" t="s">
        <v>17</v>
      </c>
      <c r="S1609" s="4" t="s">
        <v>7</v>
      </c>
      <c r="T1609" s="4" t="s">
        <v>17</v>
      </c>
      <c r="U1609" s="4" t="s">
        <v>17</v>
      </c>
      <c r="V1609" s="4" t="s">
        <v>11</v>
      </c>
    </row>
    <row r="1610" spans="1:22">
      <c r="A1610" t="n">
        <v>13838</v>
      </c>
      <c r="B1610" s="59" t="n">
        <v>19</v>
      </c>
      <c r="C1610" s="7" t="n">
        <v>1004</v>
      </c>
      <c r="D1610" s="7" t="s">
        <v>177</v>
      </c>
      <c r="E1610" s="7" t="s">
        <v>178</v>
      </c>
      <c r="F1610" s="7" t="s">
        <v>18</v>
      </c>
      <c r="G1610" s="7" t="n">
        <v>0</v>
      </c>
      <c r="H1610" s="7" t="n">
        <v>800</v>
      </c>
      <c r="I1610" s="7" t="n">
        <v>-33.7000007629395</v>
      </c>
      <c r="J1610" s="7" t="n">
        <v>0.800000011920929</v>
      </c>
      <c r="K1610" s="7" t="n">
        <v>-52.5999984741211</v>
      </c>
      <c r="L1610" s="7" t="n">
        <v>0</v>
      </c>
      <c r="M1610" s="7" t="n">
        <v>1</v>
      </c>
      <c r="N1610" s="7" t="n">
        <v>1.60000002384186</v>
      </c>
      <c r="O1610" s="7" t="n">
        <v>0.0900000035762787</v>
      </c>
      <c r="P1610" s="7" t="s">
        <v>18</v>
      </c>
      <c r="Q1610" s="7" t="s">
        <v>18</v>
      </c>
      <c r="R1610" s="7" t="n">
        <v>-1</v>
      </c>
      <c r="S1610" s="7" t="n">
        <v>0</v>
      </c>
      <c r="T1610" s="7" t="n">
        <v>0</v>
      </c>
      <c r="U1610" s="7" t="n">
        <v>0</v>
      </c>
      <c r="V1610" s="7" t="n">
        <v>0</v>
      </c>
    </row>
    <row r="1611" spans="1:22">
      <c r="A1611" t="s">
        <v>4</v>
      </c>
      <c r="B1611" s="4" t="s">
        <v>5</v>
      </c>
      <c r="C1611" s="4" t="s">
        <v>11</v>
      </c>
      <c r="D1611" s="4" t="s">
        <v>8</v>
      </c>
      <c r="E1611" s="4" t="s">
        <v>8</v>
      </c>
      <c r="F1611" s="4" t="s">
        <v>8</v>
      </c>
      <c r="G1611" s="4" t="s">
        <v>7</v>
      </c>
      <c r="H1611" s="4" t="s">
        <v>17</v>
      </c>
      <c r="I1611" s="4" t="s">
        <v>15</v>
      </c>
      <c r="J1611" s="4" t="s">
        <v>15</v>
      </c>
      <c r="K1611" s="4" t="s">
        <v>15</v>
      </c>
      <c r="L1611" s="4" t="s">
        <v>15</v>
      </c>
      <c r="M1611" s="4" t="s">
        <v>15</v>
      </c>
      <c r="N1611" s="4" t="s">
        <v>15</v>
      </c>
      <c r="O1611" s="4" t="s">
        <v>15</v>
      </c>
      <c r="P1611" s="4" t="s">
        <v>8</v>
      </c>
      <c r="Q1611" s="4" t="s">
        <v>8</v>
      </c>
      <c r="R1611" s="4" t="s">
        <v>17</v>
      </c>
      <c r="S1611" s="4" t="s">
        <v>7</v>
      </c>
      <c r="T1611" s="4" t="s">
        <v>17</v>
      </c>
      <c r="U1611" s="4" t="s">
        <v>17</v>
      </c>
      <c r="V1611" s="4" t="s">
        <v>11</v>
      </c>
    </row>
    <row r="1612" spans="1:22">
      <c r="A1612" t="n">
        <v>13912</v>
      </c>
      <c r="B1612" s="59" t="n">
        <v>19</v>
      </c>
      <c r="C1612" s="7" t="n">
        <v>1017</v>
      </c>
      <c r="D1612" s="7" t="s">
        <v>173</v>
      </c>
      <c r="E1612" s="7" t="s">
        <v>174</v>
      </c>
      <c r="F1612" s="7" t="s">
        <v>18</v>
      </c>
      <c r="G1612" s="7" t="n">
        <v>0</v>
      </c>
      <c r="H1612" s="7" t="n">
        <v>800</v>
      </c>
      <c r="I1612" s="7" t="n">
        <v>-26.6499996185303</v>
      </c>
      <c r="J1612" s="7" t="n">
        <v>0.800000011920929</v>
      </c>
      <c r="K1612" s="7" t="n">
        <v>-52.4500007629395</v>
      </c>
      <c r="L1612" s="7" t="n">
        <v>0</v>
      </c>
      <c r="M1612" s="7" t="n">
        <v>1</v>
      </c>
      <c r="N1612" s="7" t="n">
        <v>1.60000002384186</v>
      </c>
      <c r="O1612" s="7" t="n">
        <v>0.0900000035762787</v>
      </c>
      <c r="P1612" s="7" t="s">
        <v>18</v>
      </c>
      <c r="Q1612" s="7" t="s">
        <v>18</v>
      </c>
      <c r="R1612" s="7" t="n">
        <v>-1</v>
      </c>
      <c r="S1612" s="7" t="n">
        <v>0</v>
      </c>
      <c r="T1612" s="7" t="n">
        <v>0</v>
      </c>
      <c r="U1612" s="7" t="n">
        <v>0</v>
      </c>
      <c r="V1612" s="7" t="n">
        <v>0</v>
      </c>
    </row>
    <row r="1613" spans="1:22">
      <c r="A1613" t="s">
        <v>4</v>
      </c>
      <c r="B1613" s="4" t="s">
        <v>5</v>
      </c>
      <c r="C1613" s="4" t="s">
        <v>11</v>
      </c>
      <c r="D1613" s="4" t="s">
        <v>8</v>
      </c>
      <c r="E1613" s="4" t="s">
        <v>8</v>
      </c>
      <c r="F1613" s="4" t="s">
        <v>8</v>
      </c>
      <c r="G1613" s="4" t="s">
        <v>7</v>
      </c>
      <c r="H1613" s="4" t="s">
        <v>17</v>
      </c>
      <c r="I1613" s="4" t="s">
        <v>15</v>
      </c>
      <c r="J1613" s="4" t="s">
        <v>15</v>
      </c>
      <c r="K1613" s="4" t="s">
        <v>15</v>
      </c>
      <c r="L1613" s="4" t="s">
        <v>15</v>
      </c>
      <c r="M1613" s="4" t="s">
        <v>15</v>
      </c>
      <c r="N1613" s="4" t="s">
        <v>15</v>
      </c>
      <c r="O1613" s="4" t="s">
        <v>15</v>
      </c>
      <c r="P1613" s="4" t="s">
        <v>8</v>
      </c>
      <c r="Q1613" s="4" t="s">
        <v>8</v>
      </c>
      <c r="R1613" s="4" t="s">
        <v>17</v>
      </c>
      <c r="S1613" s="4" t="s">
        <v>7</v>
      </c>
      <c r="T1613" s="4" t="s">
        <v>17</v>
      </c>
      <c r="U1613" s="4" t="s">
        <v>17</v>
      </c>
      <c r="V1613" s="4" t="s">
        <v>11</v>
      </c>
    </row>
    <row r="1614" spans="1:22">
      <c r="A1614" t="n">
        <v>13984</v>
      </c>
      <c r="B1614" s="59" t="n">
        <v>19</v>
      </c>
      <c r="C1614" s="7" t="n">
        <v>1027</v>
      </c>
      <c r="D1614" s="7" t="s">
        <v>175</v>
      </c>
      <c r="E1614" s="7" t="s">
        <v>176</v>
      </c>
      <c r="F1614" s="7" t="s">
        <v>18</v>
      </c>
      <c r="G1614" s="7" t="n">
        <v>0</v>
      </c>
      <c r="H1614" s="7" t="n">
        <v>800</v>
      </c>
      <c r="I1614" s="7" t="n">
        <v>-26.3999996185303</v>
      </c>
      <c r="J1614" s="7" t="n">
        <v>0.800000011920929</v>
      </c>
      <c r="K1614" s="7" t="n">
        <v>-52.7000007629395</v>
      </c>
      <c r="L1614" s="7" t="n">
        <v>90</v>
      </c>
      <c r="M1614" s="7" t="n">
        <v>1</v>
      </c>
      <c r="N1614" s="7" t="n">
        <v>1.60000002384186</v>
      </c>
      <c r="O1614" s="7" t="n">
        <v>0.0900000035762787</v>
      </c>
      <c r="P1614" s="7" t="s">
        <v>18</v>
      </c>
      <c r="Q1614" s="7" t="s">
        <v>18</v>
      </c>
      <c r="R1614" s="7" t="n">
        <v>-1</v>
      </c>
      <c r="S1614" s="7" t="n">
        <v>0</v>
      </c>
      <c r="T1614" s="7" t="n">
        <v>0</v>
      </c>
      <c r="U1614" s="7" t="n">
        <v>0</v>
      </c>
      <c r="V1614" s="7" t="n">
        <v>0</v>
      </c>
    </row>
    <row r="1615" spans="1:22">
      <c r="A1615" t="s">
        <v>4</v>
      </c>
      <c r="B1615" s="4" t="s">
        <v>5</v>
      </c>
      <c r="C1615" s="4" t="s">
        <v>11</v>
      </c>
      <c r="D1615" s="4" t="s">
        <v>8</v>
      </c>
      <c r="E1615" s="4" t="s">
        <v>8</v>
      </c>
      <c r="F1615" s="4" t="s">
        <v>8</v>
      </c>
      <c r="G1615" s="4" t="s">
        <v>7</v>
      </c>
      <c r="H1615" s="4" t="s">
        <v>17</v>
      </c>
      <c r="I1615" s="4" t="s">
        <v>15</v>
      </c>
      <c r="J1615" s="4" t="s">
        <v>15</v>
      </c>
      <c r="K1615" s="4" t="s">
        <v>15</v>
      </c>
      <c r="L1615" s="4" t="s">
        <v>15</v>
      </c>
      <c r="M1615" s="4" t="s">
        <v>15</v>
      </c>
      <c r="N1615" s="4" t="s">
        <v>15</v>
      </c>
      <c r="O1615" s="4" t="s">
        <v>15</v>
      </c>
      <c r="P1615" s="4" t="s">
        <v>8</v>
      </c>
      <c r="Q1615" s="4" t="s">
        <v>8</v>
      </c>
      <c r="R1615" s="4" t="s">
        <v>17</v>
      </c>
      <c r="S1615" s="4" t="s">
        <v>7</v>
      </c>
      <c r="T1615" s="4" t="s">
        <v>17</v>
      </c>
      <c r="U1615" s="4" t="s">
        <v>17</v>
      </c>
      <c r="V1615" s="4" t="s">
        <v>11</v>
      </c>
    </row>
    <row r="1616" spans="1:22">
      <c r="A1616" t="n">
        <v>14057</v>
      </c>
      <c r="B1616" s="59" t="n">
        <v>19</v>
      </c>
      <c r="C1616" s="7" t="n">
        <v>1006</v>
      </c>
      <c r="D1616" s="7" t="s">
        <v>177</v>
      </c>
      <c r="E1616" s="7" t="s">
        <v>178</v>
      </c>
      <c r="F1616" s="7" t="s">
        <v>18</v>
      </c>
      <c r="G1616" s="7" t="n">
        <v>0</v>
      </c>
      <c r="H1616" s="7" t="n">
        <v>800</v>
      </c>
      <c r="I1616" s="7" t="n">
        <v>-26.8999996185303</v>
      </c>
      <c r="J1616" s="7" t="n">
        <v>0.800000011920929</v>
      </c>
      <c r="K1616" s="7" t="n">
        <v>-52.5999984741211</v>
      </c>
      <c r="L1616" s="7" t="n">
        <v>0</v>
      </c>
      <c r="M1616" s="7" t="n">
        <v>1</v>
      </c>
      <c r="N1616" s="7" t="n">
        <v>1.60000002384186</v>
      </c>
      <c r="O1616" s="7" t="n">
        <v>0.0900000035762787</v>
      </c>
      <c r="P1616" s="7" t="s">
        <v>18</v>
      </c>
      <c r="Q1616" s="7" t="s">
        <v>18</v>
      </c>
      <c r="R1616" s="7" t="n">
        <v>-1</v>
      </c>
      <c r="S1616" s="7" t="n">
        <v>0</v>
      </c>
      <c r="T1616" s="7" t="n">
        <v>0</v>
      </c>
      <c r="U1616" s="7" t="n">
        <v>0</v>
      </c>
      <c r="V1616" s="7" t="n">
        <v>0</v>
      </c>
    </row>
    <row r="1617" spans="1:22">
      <c r="A1617" t="s">
        <v>4</v>
      </c>
      <c r="B1617" s="4" t="s">
        <v>5</v>
      </c>
      <c r="C1617" s="4" t="s">
        <v>11</v>
      </c>
      <c r="D1617" s="4" t="s">
        <v>8</v>
      </c>
      <c r="E1617" s="4" t="s">
        <v>8</v>
      </c>
      <c r="F1617" s="4" t="s">
        <v>8</v>
      </c>
      <c r="G1617" s="4" t="s">
        <v>7</v>
      </c>
      <c r="H1617" s="4" t="s">
        <v>17</v>
      </c>
      <c r="I1617" s="4" t="s">
        <v>15</v>
      </c>
      <c r="J1617" s="4" t="s">
        <v>15</v>
      </c>
      <c r="K1617" s="4" t="s">
        <v>15</v>
      </c>
      <c r="L1617" s="4" t="s">
        <v>15</v>
      </c>
      <c r="M1617" s="4" t="s">
        <v>15</v>
      </c>
      <c r="N1617" s="4" t="s">
        <v>15</v>
      </c>
      <c r="O1617" s="4" t="s">
        <v>15</v>
      </c>
      <c r="P1617" s="4" t="s">
        <v>8</v>
      </c>
      <c r="Q1617" s="4" t="s">
        <v>8</v>
      </c>
      <c r="R1617" s="4" t="s">
        <v>17</v>
      </c>
      <c r="S1617" s="4" t="s">
        <v>7</v>
      </c>
      <c r="T1617" s="4" t="s">
        <v>17</v>
      </c>
      <c r="U1617" s="4" t="s">
        <v>17</v>
      </c>
      <c r="V1617" s="4" t="s">
        <v>11</v>
      </c>
    </row>
    <row r="1618" spans="1:22">
      <c r="A1618" t="n">
        <v>14131</v>
      </c>
      <c r="B1618" s="59" t="n">
        <v>19</v>
      </c>
      <c r="C1618" s="7" t="n">
        <v>1018</v>
      </c>
      <c r="D1618" s="7" t="s">
        <v>173</v>
      </c>
      <c r="E1618" s="7" t="s">
        <v>174</v>
      </c>
      <c r="F1618" s="7" t="s">
        <v>18</v>
      </c>
      <c r="G1618" s="7" t="n">
        <v>0</v>
      </c>
      <c r="H1618" s="7" t="n">
        <v>800</v>
      </c>
      <c r="I1618" s="7" t="n">
        <v>-28.3500003814697</v>
      </c>
      <c r="J1618" s="7" t="n">
        <v>0.800000011920929</v>
      </c>
      <c r="K1618" s="7" t="n">
        <v>-54.8499984741211</v>
      </c>
      <c r="L1618" s="7" t="n">
        <v>0</v>
      </c>
      <c r="M1618" s="7" t="n">
        <v>1</v>
      </c>
      <c r="N1618" s="7" t="n">
        <v>1.60000002384186</v>
      </c>
      <c r="O1618" s="7" t="n">
        <v>0.0900000035762787</v>
      </c>
      <c r="P1618" s="7" t="s">
        <v>18</v>
      </c>
      <c r="Q1618" s="7" t="s">
        <v>18</v>
      </c>
      <c r="R1618" s="7" t="n">
        <v>-1</v>
      </c>
      <c r="S1618" s="7" t="n">
        <v>0</v>
      </c>
      <c r="T1618" s="7" t="n">
        <v>0</v>
      </c>
      <c r="U1618" s="7" t="n">
        <v>0</v>
      </c>
      <c r="V1618" s="7" t="n">
        <v>0</v>
      </c>
    </row>
    <row r="1619" spans="1:22">
      <c r="A1619" t="s">
        <v>4</v>
      </c>
      <c r="B1619" s="4" t="s">
        <v>5</v>
      </c>
      <c r="C1619" s="4" t="s">
        <v>11</v>
      </c>
      <c r="D1619" s="4" t="s">
        <v>8</v>
      </c>
      <c r="E1619" s="4" t="s">
        <v>8</v>
      </c>
      <c r="F1619" s="4" t="s">
        <v>8</v>
      </c>
      <c r="G1619" s="4" t="s">
        <v>7</v>
      </c>
      <c r="H1619" s="4" t="s">
        <v>17</v>
      </c>
      <c r="I1619" s="4" t="s">
        <v>15</v>
      </c>
      <c r="J1619" s="4" t="s">
        <v>15</v>
      </c>
      <c r="K1619" s="4" t="s">
        <v>15</v>
      </c>
      <c r="L1619" s="4" t="s">
        <v>15</v>
      </c>
      <c r="M1619" s="4" t="s">
        <v>15</v>
      </c>
      <c r="N1619" s="4" t="s">
        <v>15</v>
      </c>
      <c r="O1619" s="4" t="s">
        <v>15</v>
      </c>
      <c r="P1619" s="4" t="s">
        <v>8</v>
      </c>
      <c r="Q1619" s="4" t="s">
        <v>8</v>
      </c>
      <c r="R1619" s="4" t="s">
        <v>17</v>
      </c>
      <c r="S1619" s="4" t="s">
        <v>7</v>
      </c>
      <c r="T1619" s="4" t="s">
        <v>17</v>
      </c>
      <c r="U1619" s="4" t="s">
        <v>17</v>
      </c>
      <c r="V1619" s="4" t="s">
        <v>11</v>
      </c>
    </row>
    <row r="1620" spans="1:22">
      <c r="A1620" t="n">
        <v>14203</v>
      </c>
      <c r="B1620" s="59" t="n">
        <v>19</v>
      </c>
      <c r="C1620" s="7" t="n">
        <v>1028</v>
      </c>
      <c r="D1620" s="7" t="s">
        <v>175</v>
      </c>
      <c r="E1620" s="7" t="s">
        <v>176</v>
      </c>
      <c r="F1620" s="7" t="s">
        <v>18</v>
      </c>
      <c r="G1620" s="7" t="n">
        <v>0</v>
      </c>
      <c r="H1620" s="7" t="n">
        <v>800</v>
      </c>
      <c r="I1620" s="7" t="n">
        <v>-28.1000003814697</v>
      </c>
      <c r="J1620" s="7" t="n">
        <v>0.800000011920929</v>
      </c>
      <c r="K1620" s="7" t="n">
        <v>-55.0999984741211</v>
      </c>
      <c r="L1620" s="7" t="n">
        <v>90</v>
      </c>
      <c r="M1620" s="7" t="n">
        <v>1</v>
      </c>
      <c r="N1620" s="7" t="n">
        <v>1.60000002384186</v>
      </c>
      <c r="O1620" s="7" t="n">
        <v>0.0900000035762787</v>
      </c>
      <c r="P1620" s="7" t="s">
        <v>18</v>
      </c>
      <c r="Q1620" s="7" t="s">
        <v>18</v>
      </c>
      <c r="R1620" s="7" t="n">
        <v>-1</v>
      </c>
      <c r="S1620" s="7" t="n">
        <v>0</v>
      </c>
      <c r="T1620" s="7" t="n">
        <v>0</v>
      </c>
      <c r="U1620" s="7" t="n">
        <v>0</v>
      </c>
      <c r="V1620" s="7" t="n">
        <v>0</v>
      </c>
    </row>
    <row r="1621" spans="1:22">
      <c r="A1621" t="s">
        <v>4</v>
      </c>
      <c r="B1621" s="4" t="s">
        <v>5</v>
      </c>
      <c r="C1621" s="4" t="s">
        <v>11</v>
      </c>
      <c r="D1621" s="4" t="s">
        <v>8</v>
      </c>
      <c r="E1621" s="4" t="s">
        <v>8</v>
      </c>
      <c r="F1621" s="4" t="s">
        <v>8</v>
      </c>
      <c r="G1621" s="4" t="s">
        <v>7</v>
      </c>
      <c r="H1621" s="4" t="s">
        <v>17</v>
      </c>
      <c r="I1621" s="4" t="s">
        <v>15</v>
      </c>
      <c r="J1621" s="4" t="s">
        <v>15</v>
      </c>
      <c r="K1621" s="4" t="s">
        <v>15</v>
      </c>
      <c r="L1621" s="4" t="s">
        <v>15</v>
      </c>
      <c r="M1621" s="4" t="s">
        <v>15</v>
      </c>
      <c r="N1621" s="4" t="s">
        <v>15</v>
      </c>
      <c r="O1621" s="4" t="s">
        <v>15</v>
      </c>
      <c r="P1621" s="4" t="s">
        <v>8</v>
      </c>
      <c r="Q1621" s="4" t="s">
        <v>8</v>
      </c>
      <c r="R1621" s="4" t="s">
        <v>17</v>
      </c>
      <c r="S1621" s="4" t="s">
        <v>7</v>
      </c>
      <c r="T1621" s="4" t="s">
        <v>17</v>
      </c>
      <c r="U1621" s="4" t="s">
        <v>17</v>
      </c>
      <c r="V1621" s="4" t="s">
        <v>11</v>
      </c>
    </row>
    <row r="1622" spans="1:22">
      <c r="A1622" t="n">
        <v>14276</v>
      </c>
      <c r="B1622" s="59" t="n">
        <v>19</v>
      </c>
      <c r="C1622" s="7" t="n">
        <v>1007</v>
      </c>
      <c r="D1622" s="7" t="s">
        <v>177</v>
      </c>
      <c r="E1622" s="7" t="s">
        <v>178</v>
      </c>
      <c r="F1622" s="7" t="s">
        <v>18</v>
      </c>
      <c r="G1622" s="7" t="n">
        <v>0</v>
      </c>
      <c r="H1622" s="7" t="n">
        <v>800</v>
      </c>
      <c r="I1622" s="7" t="n">
        <v>-28.6000003814697</v>
      </c>
      <c r="J1622" s="7" t="n">
        <v>0.800000011920929</v>
      </c>
      <c r="K1622" s="7" t="n">
        <v>-55</v>
      </c>
      <c r="L1622" s="7" t="n">
        <v>0</v>
      </c>
      <c r="M1622" s="7" t="n">
        <v>1</v>
      </c>
      <c r="N1622" s="7" t="n">
        <v>1.60000002384186</v>
      </c>
      <c r="O1622" s="7" t="n">
        <v>0.0900000035762787</v>
      </c>
      <c r="P1622" s="7" t="s">
        <v>18</v>
      </c>
      <c r="Q1622" s="7" t="s">
        <v>18</v>
      </c>
      <c r="R1622" s="7" t="n">
        <v>-1</v>
      </c>
      <c r="S1622" s="7" t="n">
        <v>0</v>
      </c>
      <c r="T1622" s="7" t="n">
        <v>0</v>
      </c>
      <c r="U1622" s="7" t="n">
        <v>0</v>
      </c>
      <c r="V1622" s="7" t="n">
        <v>0</v>
      </c>
    </row>
    <row r="1623" spans="1:22">
      <c r="A1623" t="s">
        <v>4</v>
      </c>
      <c r="B1623" s="4" t="s">
        <v>5</v>
      </c>
      <c r="C1623" s="4" t="s">
        <v>11</v>
      </c>
      <c r="D1623" s="4" t="s">
        <v>8</v>
      </c>
      <c r="E1623" s="4" t="s">
        <v>8</v>
      </c>
      <c r="F1623" s="4" t="s">
        <v>8</v>
      </c>
      <c r="G1623" s="4" t="s">
        <v>7</v>
      </c>
      <c r="H1623" s="4" t="s">
        <v>17</v>
      </c>
      <c r="I1623" s="4" t="s">
        <v>15</v>
      </c>
      <c r="J1623" s="4" t="s">
        <v>15</v>
      </c>
      <c r="K1623" s="4" t="s">
        <v>15</v>
      </c>
      <c r="L1623" s="4" t="s">
        <v>15</v>
      </c>
      <c r="M1623" s="4" t="s">
        <v>15</v>
      </c>
      <c r="N1623" s="4" t="s">
        <v>15</v>
      </c>
      <c r="O1623" s="4" t="s">
        <v>15</v>
      </c>
      <c r="P1623" s="4" t="s">
        <v>8</v>
      </c>
      <c r="Q1623" s="4" t="s">
        <v>8</v>
      </c>
      <c r="R1623" s="4" t="s">
        <v>17</v>
      </c>
      <c r="S1623" s="4" t="s">
        <v>7</v>
      </c>
      <c r="T1623" s="4" t="s">
        <v>17</v>
      </c>
      <c r="U1623" s="4" t="s">
        <v>17</v>
      </c>
      <c r="V1623" s="4" t="s">
        <v>11</v>
      </c>
    </row>
    <row r="1624" spans="1:22">
      <c r="A1624" t="n">
        <v>14350</v>
      </c>
      <c r="B1624" s="59" t="n">
        <v>19</v>
      </c>
      <c r="C1624" s="7" t="n">
        <v>1019</v>
      </c>
      <c r="D1624" s="7" t="s">
        <v>173</v>
      </c>
      <c r="E1624" s="7" t="s">
        <v>174</v>
      </c>
      <c r="F1624" s="7" t="s">
        <v>18</v>
      </c>
      <c r="G1624" s="7" t="n">
        <v>0</v>
      </c>
      <c r="H1624" s="7" t="n">
        <v>800</v>
      </c>
      <c r="I1624" s="7" t="n">
        <v>-30.0499992370605</v>
      </c>
      <c r="J1624" s="7" t="n">
        <v>0.800000011920929</v>
      </c>
      <c r="K1624" s="7" t="n">
        <v>-54.8499984741211</v>
      </c>
      <c r="L1624" s="7" t="n">
        <v>0</v>
      </c>
      <c r="M1624" s="7" t="n">
        <v>1</v>
      </c>
      <c r="N1624" s="7" t="n">
        <v>1.60000002384186</v>
      </c>
      <c r="O1624" s="7" t="n">
        <v>0.0900000035762787</v>
      </c>
      <c r="P1624" s="7" t="s">
        <v>18</v>
      </c>
      <c r="Q1624" s="7" t="s">
        <v>18</v>
      </c>
      <c r="R1624" s="7" t="n">
        <v>-1</v>
      </c>
      <c r="S1624" s="7" t="n">
        <v>0</v>
      </c>
      <c r="T1624" s="7" t="n">
        <v>0</v>
      </c>
      <c r="U1624" s="7" t="n">
        <v>0</v>
      </c>
      <c r="V1624" s="7" t="n">
        <v>0</v>
      </c>
    </row>
    <row r="1625" spans="1:22">
      <c r="A1625" t="s">
        <v>4</v>
      </c>
      <c r="B1625" s="4" t="s">
        <v>5</v>
      </c>
      <c r="C1625" s="4" t="s">
        <v>11</v>
      </c>
      <c r="D1625" s="4" t="s">
        <v>8</v>
      </c>
      <c r="E1625" s="4" t="s">
        <v>8</v>
      </c>
      <c r="F1625" s="4" t="s">
        <v>8</v>
      </c>
      <c r="G1625" s="4" t="s">
        <v>7</v>
      </c>
      <c r="H1625" s="4" t="s">
        <v>17</v>
      </c>
      <c r="I1625" s="4" t="s">
        <v>15</v>
      </c>
      <c r="J1625" s="4" t="s">
        <v>15</v>
      </c>
      <c r="K1625" s="4" t="s">
        <v>15</v>
      </c>
      <c r="L1625" s="4" t="s">
        <v>15</v>
      </c>
      <c r="M1625" s="4" t="s">
        <v>15</v>
      </c>
      <c r="N1625" s="4" t="s">
        <v>15</v>
      </c>
      <c r="O1625" s="4" t="s">
        <v>15</v>
      </c>
      <c r="P1625" s="4" t="s">
        <v>8</v>
      </c>
      <c r="Q1625" s="4" t="s">
        <v>8</v>
      </c>
      <c r="R1625" s="4" t="s">
        <v>17</v>
      </c>
      <c r="S1625" s="4" t="s">
        <v>7</v>
      </c>
      <c r="T1625" s="4" t="s">
        <v>17</v>
      </c>
      <c r="U1625" s="4" t="s">
        <v>17</v>
      </c>
      <c r="V1625" s="4" t="s">
        <v>11</v>
      </c>
    </row>
    <row r="1626" spans="1:22">
      <c r="A1626" t="n">
        <v>14422</v>
      </c>
      <c r="B1626" s="59" t="n">
        <v>19</v>
      </c>
      <c r="C1626" s="7" t="n">
        <v>1029</v>
      </c>
      <c r="D1626" s="7" t="s">
        <v>175</v>
      </c>
      <c r="E1626" s="7" t="s">
        <v>176</v>
      </c>
      <c r="F1626" s="7" t="s">
        <v>18</v>
      </c>
      <c r="G1626" s="7" t="n">
        <v>0</v>
      </c>
      <c r="H1626" s="7" t="n">
        <v>800</v>
      </c>
      <c r="I1626" s="7" t="n">
        <v>-29.7999992370605</v>
      </c>
      <c r="J1626" s="7" t="n">
        <v>0.800000011920929</v>
      </c>
      <c r="K1626" s="7" t="n">
        <v>-55.0999984741211</v>
      </c>
      <c r="L1626" s="7" t="n">
        <v>90</v>
      </c>
      <c r="M1626" s="7" t="n">
        <v>1</v>
      </c>
      <c r="N1626" s="7" t="n">
        <v>1.60000002384186</v>
      </c>
      <c r="O1626" s="7" t="n">
        <v>0.0900000035762787</v>
      </c>
      <c r="P1626" s="7" t="s">
        <v>18</v>
      </c>
      <c r="Q1626" s="7" t="s">
        <v>18</v>
      </c>
      <c r="R1626" s="7" t="n">
        <v>-1</v>
      </c>
      <c r="S1626" s="7" t="n">
        <v>0</v>
      </c>
      <c r="T1626" s="7" t="n">
        <v>0</v>
      </c>
      <c r="U1626" s="7" t="n">
        <v>0</v>
      </c>
      <c r="V1626" s="7" t="n">
        <v>0</v>
      </c>
    </row>
    <row r="1627" spans="1:22">
      <c r="A1627" t="s">
        <v>4</v>
      </c>
      <c r="B1627" s="4" t="s">
        <v>5</v>
      </c>
      <c r="C1627" s="4" t="s">
        <v>11</v>
      </c>
      <c r="D1627" s="4" t="s">
        <v>8</v>
      </c>
      <c r="E1627" s="4" t="s">
        <v>8</v>
      </c>
      <c r="F1627" s="4" t="s">
        <v>8</v>
      </c>
      <c r="G1627" s="4" t="s">
        <v>7</v>
      </c>
      <c r="H1627" s="4" t="s">
        <v>17</v>
      </c>
      <c r="I1627" s="4" t="s">
        <v>15</v>
      </c>
      <c r="J1627" s="4" t="s">
        <v>15</v>
      </c>
      <c r="K1627" s="4" t="s">
        <v>15</v>
      </c>
      <c r="L1627" s="4" t="s">
        <v>15</v>
      </c>
      <c r="M1627" s="4" t="s">
        <v>15</v>
      </c>
      <c r="N1627" s="4" t="s">
        <v>15</v>
      </c>
      <c r="O1627" s="4" t="s">
        <v>15</v>
      </c>
      <c r="P1627" s="4" t="s">
        <v>8</v>
      </c>
      <c r="Q1627" s="4" t="s">
        <v>8</v>
      </c>
      <c r="R1627" s="4" t="s">
        <v>17</v>
      </c>
      <c r="S1627" s="4" t="s">
        <v>7</v>
      </c>
      <c r="T1627" s="4" t="s">
        <v>17</v>
      </c>
      <c r="U1627" s="4" t="s">
        <v>17</v>
      </c>
      <c r="V1627" s="4" t="s">
        <v>11</v>
      </c>
    </row>
    <row r="1628" spans="1:22">
      <c r="A1628" t="n">
        <v>14495</v>
      </c>
      <c r="B1628" s="59" t="n">
        <v>19</v>
      </c>
      <c r="C1628" s="7" t="n">
        <v>1008</v>
      </c>
      <c r="D1628" s="7" t="s">
        <v>177</v>
      </c>
      <c r="E1628" s="7" t="s">
        <v>178</v>
      </c>
      <c r="F1628" s="7" t="s">
        <v>18</v>
      </c>
      <c r="G1628" s="7" t="n">
        <v>0</v>
      </c>
      <c r="H1628" s="7" t="n">
        <v>800</v>
      </c>
      <c r="I1628" s="7" t="n">
        <v>-30.2999992370605</v>
      </c>
      <c r="J1628" s="7" t="n">
        <v>0.800000011920929</v>
      </c>
      <c r="K1628" s="7" t="n">
        <v>-55</v>
      </c>
      <c r="L1628" s="7" t="n">
        <v>0</v>
      </c>
      <c r="M1628" s="7" t="n">
        <v>1</v>
      </c>
      <c r="N1628" s="7" t="n">
        <v>1.60000002384186</v>
      </c>
      <c r="O1628" s="7" t="n">
        <v>0.0900000035762787</v>
      </c>
      <c r="P1628" s="7" t="s">
        <v>18</v>
      </c>
      <c r="Q1628" s="7" t="s">
        <v>18</v>
      </c>
      <c r="R1628" s="7" t="n">
        <v>-1</v>
      </c>
      <c r="S1628" s="7" t="n">
        <v>0</v>
      </c>
      <c r="T1628" s="7" t="n">
        <v>0</v>
      </c>
      <c r="U1628" s="7" t="n">
        <v>0</v>
      </c>
      <c r="V1628" s="7" t="n">
        <v>0</v>
      </c>
    </row>
    <row r="1629" spans="1:22">
      <c r="A1629" t="s">
        <v>4</v>
      </c>
      <c r="B1629" s="4" t="s">
        <v>5</v>
      </c>
      <c r="C1629" s="4" t="s">
        <v>11</v>
      </c>
      <c r="D1629" s="4" t="s">
        <v>8</v>
      </c>
      <c r="E1629" s="4" t="s">
        <v>8</v>
      </c>
      <c r="F1629" s="4" t="s">
        <v>8</v>
      </c>
      <c r="G1629" s="4" t="s">
        <v>7</v>
      </c>
      <c r="H1629" s="4" t="s">
        <v>17</v>
      </c>
      <c r="I1629" s="4" t="s">
        <v>15</v>
      </c>
      <c r="J1629" s="4" t="s">
        <v>15</v>
      </c>
      <c r="K1629" s="4" t="s">
        <v>15</v>
      </c>
      <c r="L1629" s="4" t="s">
        <v>15</v>
      </c>
      <c r="M1629" s="4" t="s">
        <v>15</v>
      </c>
      <c r="N1629" s="4" t="s">
        <v>15</v>
      </c>
      <c r="O1629" s="4" t="s">
        <v>15</v>
      </c>
      <c r="P1629" s="4" t="s">
        <v>8</v>
      </c>
      <c r="Q1629" s="4" t="s">
        <v>8</v>
      </c>
      <c r="R1629" s="4" t="s">
        <v>17</v>
      </c>
      <c r="S1629" s="4" t="s">
        <v>7</v>
      </c>
      <c r="T1629" s="4" t="s">
        <v>17</v>
      </c>
      <c r="U1629" s="4" t="s">
        <v>17</v>
      </c>
      <c r="V1629" s="4" t="s">
        <v>11</v>
      </c>
    </row>
    <row r="1630" spans="1:22">
      <c r="A1630" t="n">
        <v>14569</v>
      </c>
      <c r="B1630" s="59" t="n">
        <v>19</v>
      </c>
      <c r="C1630" s="7" t="n">
        <v>1010</v>
      </c>
      <c r="D1630" s="7" t="s">
        <v>179</v>
      </c>
      <c r="E1630" s="7" t="s">
        <v>180</v>
      </c>
      <c r="F1630" s="7" t="s">
        <v>18</v>
      </c>
      <c r="G1630" s="7" t="n">
        <v>0</v>
      </c>
      <c r="H1630" s="7" t="n">
        <v>800</v>
      </c>
      <c r="I1630" s="7" t="n">
        <v>-30.0499992370605</v>
      </c>
      <c r="J1630" s="7" t="n">
        <v>0.800000011920929</v>
      </c>
      <c r="K1630" s="7" t="n">
        <v>-54.8499984741211</v>
      </c>
      <c r="L1630" s="7" t="n">
        <v>0</v>
      </c>
      <c r="M1630" s="7" t="n">
        <v>0.899999976158142</v>
      </c>
      <c r="N1630" s="7" t="n">
        <v>1.60000002384186</v>
      </c>
      <c r="O1630" s="7" t="n">
        <v>0.0900000035762787</v>
      </c>
      <c r="P1630" s="7" t="s">
        <v>18</v>
      </c>
      <c r="Q1630" s="7" t="s">
        <v>18</v>
      </c>
      <c r="R1630" s="7" t="n">
        <v>-1</v>
      </c>
      <c r="S1630" s="7" t="n">
        <v>0</v>
      </c>
      <c r="T1630" s="7" t="n">
        <v>0</v>
      </c>
      <c r="U1630" s="7" t="n">
        <v>0</v>
      </c>
      <c r="V1630" s="7" t="n">
        <v>0</v>
      </c>
    </row>
    <row r="1631" spans="1:22">
      <c r="A1631" t="s">
        <v>4</v>
      </c>
      <c r="B1631" s="4" t="s">
        <v>5</v>
      </c>
      <c r="C1631" s="4" t="s">
        <v>11</v>
      </c>
      <c r="D1631" s="4" t="s">
        <v>8</v>
      </c>
      <c r="E1631" s="4" t="s">
        <v>8</v>
      </c>
      <c r="F1631" s="4" t="s">
        <v>8</v>
      </c>
      <c r="G1631" s="4" t="s">
        <v>7</v>
      </c>
      <c r="H1631" s="4" t="s">
        <v>17</v>
      </c>
      <c r="I1631" s="4" t="s">
        <v>15</v>
      </c>
      <c r="J1631" s="4" t="s">
        <v>15</v>
      </c>
      <c r="K1631" s="4" t="s">
        <v>15</v>
      </c>
      <c r="L1631" s="4" t="s">
        <v>15</v>
      </c>
      <c r="M1631" s="4" t="s">
        <v>15</v>
      </c>
      <c r="N1631" s="4" t="s">
        <v>15</v>
      </c>
      <c r="O1631" s="4" t="s">
        <v>15</v>
      </c>
      <c r="P1631" s="4" t="s">
        <v>8</v>
      </c>
      <c r="Q1631" s="4" t="s">
        <v>8</v>
      </c>
      <c r="R1631" s="4" t="s">
        <v>17</v>
      </c>
      <c r="S1631" s="4" t="s">
        <v>7</v>
      </c>
      <c r="T1631" s="4" t="s">
        <v>17</v>
      </c>
      <c r="U1631" s="4" t="s">
        <v>17</v>
      </c>
      <c r="V1631" s="4" t="s">
        <v>11</v>
      </c>
    </row>
    <row r="1632" spans="1:22">
      <c r="A1632" t="n">
        <v>14639</v>
      </c>
      <c r="B1632" s="59" t="n">
        <v>19</v>
      </c>
      <c r="C1632" s="7" t="n">
        <v>1020</v>
      </c>
      <c r="D1632" s="7" t="s">
        <v>173</v>
      </c>
      <c r="E1632" s="7" t="s">
        <v>174</v>
      </c>
      <c r="F1632" s="7" t="s">
        <v>18</v>
      </c>
      <c r="G1632" s="7" t="n">
        <v>0</v>
      </c>
      <c r="H1632" s="7" t="n">
        <v>800</v>
      </c>
      <c r="I1632" s="7" t="n">
        <v>-31.75</v>
      </c>
      <c r="J1632" s="7" t="n">
        <v>0.800000011920929</v>
      </c>
      <c r="K1632" s="7" t="n">
        <v>-54.8499984741211</v>
      </c>
      <c r="L1632" s="7" t="n">
        <v>0</v>
      </c>
      <c r="M1632" s="7" t="n">
        <v>1</v>
      </c>
      <c r="N1632" s="7" t="n">
        <v>1.60000002384186</v>
      </c>
      <c r="O1632" s="7" t="n">
        <v>0.0900000035762787</v>
      </c>
      <c r="P1632" s="7" t="s">
        <v>18</v>
      </c>
      <c r="Q1632" s="7" t="s">
        <v>18</v>
      </c>
      <c r="R1632" s="7" t="n">
        <v>-1</v>
      </c>
      <c r="S1632" s="7" t="n">
        <v>0</v>
      </c>
      <c r="T1632" s="7" t="n">
        <v>0</v>
      </c>
      <c r="U1632" s="7" t="n">
        <v>0</v>
      </c>
      <c r="V1632" s="7" t="n">
        <v>0</v>
      </c>
    </row>
    <row r="1633" spans="1:22">
      <c r="A1633" t="s">
        <v>4</v>
      </c>
      <c r="B1633" s="4" t="s">
        <v>5</v>
      </c>
      <c r="C1633" s="4" t="s">
        <v>11</v>
      </c>
      <c r="D1633" s="4" t="s">
        <v>8</v>
      </c>
      <c r="E1633" s="4" t="s">
        <v>8</v>
      </c>
      <c r="F1633" s="4" t="s">
        <v>8</v>
      </c>
      <c r="G1633" s="4" t="s">
        <v>7</v>
      </c>
      <c r="H1633" s="4" t="s">
        <v>17</v>
      </c>
      <c r="I1633" s="4" t="s">
        <v>15</v>
      </c>
      <c r="J1633" s="4" t="s">
        <v>15</v>
      </c>
      <c r="K1633" s="4" t="s">
        <v>15</v>
      </c>
      <c r="L1633" s="4" t="s">
        <v>15</v>
      </c>
      <c r="M1633" s="4" t="s">
        <v>15</v>
      </c>
      <c r="N1633" s="4" t="s">
        <v>15</v>
      </c>
      <c r="O1633" s="4" t="s">
        <v>15</v>
      </c>
      <c r="P1633" s="4" t="s">
        <v>8</v>
      </c>
      <c r="Q1633" s="4" t="s">
        <v>8</v>
      </c>
      <c r="R1633" s="4" t="s">
        <v>17</v>
      </c>
      <c r="S1633" s="4" t="s">
        <v>7</v>
      </c>
      <c r="T1633" s="4" t="s">
        <v>17</v>
      </c>
      <c r="U1633" s="4" t="s">
        <v>17</v>
      </c>
      <c r="V1633" s="4" t="s">
        <v>11</v>
      </c>
    </row>
    <row r="1634" spans="1:22">
      <c r="A1634" t="n">
        <v>14711</v>
      </c>
      <c r="B1634" s="59" t="n">
        <v>19</v>
      </c>
      <c r="C1634" s="7" t="n">
        <v>1030</v>
      </c>
      <c r="D1634" s="7" t="s">
        <v>175</v>
      </c>
      <c r="E1634" s="7" t="s">
        <v>176</v>
      </c>
      <c r="F1634" s="7" t="s">
        <v>18</v>
      </c>
      <c r="G1634" s="7" t="n">
        <v>0</v>
      </c>
      <c r="H1634" s="7" t="n">
        <v>800</v>
      </c>
      <c r="I1634" s="7" t="n">
        <v>-31.5</v>
      </c>
      <c r="J1634" s="7" t="n">
        <v>0.800000011920929</v>
      </c>
      <c r="K1634" s="7" t="n">
        <v>-55.0999984741211</v>
      </c>
      <c r="L1634" s="7" t="n">
        <v>90</v>
      </c>
      <c r="M1634" s="7" t="n">
        <v>1</v>
      </c>
      <c r="N1634" s="7" t="n">
        <v>1.60000002384186</v>
      </c>
      <c r="O1634" s="7" t="n">
        <v>0.0900000035762787</v>
      </c>
      <c r="P1634" s="7" t="s">
        <v>18</v>
      </c>
      <c r="Q1634" s="7" t="s">
        <v>18</v>
      </c>
      <c r="R1634" s="7" t="n">
        <v>-1</v>
      </c>
      <c r="S1634" s="7" t="n">
        <v>0</v>
      </c>
      <c r="T1634" s="7" t="n">
        <v>0</v>
      </c>
      <c r="U1634" s="7" t="n">
        <v>0</v>
      </c>
      <c r="V1634" s="7" t="n">
        <v>0</v>
      </c>
    </row>
    <row r="1635" spans="1:22">
      <c r="A1635" t="s">
        <v>4</v>
      </c>
      <c r="B1635" s="4" t="s">
        <v>5</v>
      </c>
      <c r="C1635" s="4" t="s">
        <v>11</v>
      </c>
      <c r="D1635" s="4" t="s">
        <v>8</v>
      </c>
      <c r="E1635" s="4" t="s">
        <v>8</v>
      </c>
      <c r="F1635" s="4" t="s">
        <v>8</v>
      </c>
      <c r="G1635" s="4" t="s">
        <v>7</v>
      </c>
      <c r="H1635" s="4" t="s">
        <v>17</v>
      </c>
      <c r="I1635" s="4" t="s">
        <v>15</v>
      </c>
      <c r="J1635" s="4" t="s">
        <v>15</v>
      </c>
      <c r="K1635" s="4" t="s">
        <v>15</v>
      </c>
      <c r="L1635" s="4" t="s">
        <v>15</v>
      </c>
      <c r="M1635" s="4" t="s">
        <v>15</v>
      </c>
      <c r="N1635" s="4" t="s">
        <v>15</v>
      </c>
      <c r="O1635" s="4" t="s">
        <v>15</v>
      </c>
      <c r="P1635" s="4" t="s">
        <v>8</v>
      </c>
      <c r="Q1635" s="4" t="s">
        <v>8</v>
      </c>
      <c r="R1635" s="4" t="s">
        <v>17</v>
      </c>
      <c r="S1635" s="4" t="s">
        <v>7</v>
      </c>
      <c r="T1635" s="4" t="s">
        <v>17</v>
      </c>
      <c r="U1635" s="4" t="s">
        <v>17</v>
      </c>
      <c r="V1635" s="4" t="s">
        <v>11</v>
      </c>
    </row>
    <row r="1636" spans="1:22">
      <c r="A1636" t="n">
        <v>14784</v>
      </c>
      <c r="B1636" s="59" t="n">
        <v>19</v>
      </c>
      <c r="C1636" s="7" t="n">
        <v>1009</v>
      </c>
      <c r="D1636" s="7" t="s">
        <v>177</v>
      </c>
      <c r="E1636" s="7" t="s">
        <v>178</v>
      </c>
      <c r="F1636" s="7" t="s">
        <v>18</v>
      </c>
      <c r="G1636" s="7" t="n">
        <v>0</v>
      </c>
      <c r="H1636" s="7" t="n">
        <v>800</v>
      </c>
      <c r="I1636" s="7" t="n">
        <v>-32</v>
      </c>
      <c r="J1636" s="7" t="n">
        <v>0.800000011920929</v>
      </c>
      <c r="K1636" s="7" t="n">
        <v>-55</v>
      </c>
      <c r="L1636" s="7" t="n">
        <v>0</v>
      </c>
      <c r="M1636" s="7" t="n">
        <v>1</v>
      </c>
      <c r="N1636" s="7" t="n">
        <v>1.60000002384186</v>
      </c>
      <c r="O1636" s="7" t="n">
        <v>0.0900000035762787</v>
      </c>
      <c r="P1636" s="7" t="s">
        <v>18</v>
      </c>
      <c r="Q1636" s="7" t="s">
        <v>18</v>
      </c>
      <c r="R1636" s="7" t="n">
        <v>-1</v>
      </c>
      <c r="S1636" s="7" t="n">
        <v>0</v>
      </c>
      <c r="T1636" s="7" t="n">
        <v>0</v>
      </c>
      <c r="U1636" s="7" t="n">
        <v>0</v>
      </c>
      <c r="V1636" s="7" t="n">
        <v>0</v>
      </c>
    </row>
    <row r="1637" spans="1:22">
      <c r="A1637" t="s">
        <v>4</v>
      </c>
      <c r="B1637" s="4" t="s">
        <v>5</v>
      </c>
      <c r="C1637" s="4" t="s">
        <v>11</v>
      </c>
      <c r="D1637" s="4" t="s">
        <v>8</v>
      </c>
      <c r="E1637" s="4" t="s">
        <v>8</v>
      </c>
      <c r="F1637" s="4" t="s">
        <v>8</v>
      </c>
      <c r="G1637" s="4" t="s">
        <v>7</v>
      </c>
      <c r="H1637" s="4" t="s">
        <v>17</v>
      </c>
      <c r="I1637" s="4" t="s">
        <v>15</v>
      </c>
      <c r="J1637" s="4" t="s">
        <v>15</v>
      </c>
      <c r="K1637" s="4" t="s">
        <v>15</v>
      </c>
      <c r="L1637" s="4" t="s">
        <v>15</v>
      </c>
      <c r="M1637" s="4" t="s">
        <v>15</v>
      </c>
      <c r="N1637" s="4" t="s">
        <v>15</v>
      </c>
      <c r="O1637" s="4" t="s">
        <v>15</v>
      </c>
      <c r="P1637" s="4" t="s">
        <v>8</v>
      </c>
      <c r="Q1637" s="4" t="s">
        <v>8</v>
      </c>
      <c r="R1637" s="4" t="s">
        <v>17</v>
      </c>
      <c r="S1637" s="4" t="s">
        <v>7</v>
      </c>
      <c r="T1637" s="4" t="s">
        <v>17</v>
      </c>
      <c r="U1637" s="4" t="s">
        <v>17</v>
      </c>
      <c r="V1637" s="4" t="s">
        <v>11</v>
      </c>
    </row>
    <row r="1638" spans="1:22">
      <c r="A1638" t="n">
        <v>14858</v>
      </c>
      <c r="B1638" s="59" t="n">
        <v>19</v>
      </c>
      <c r="C1638" s="7" t="n">
        <v>1016</v>
      </c>
      <c r="D1638" s="7" t="s">
        <v>173</v>
      </c>
      <c r="E1638" s="7" t="s">
        <v>174</v>
      </c>
      <c r="F1638" s="7" t="s">
        <v>18</v>
      </c>
      <c r="G1638" s="7" t="n">
        <v>0</v>
      </c>
      <c r="H1638" s="7" t="n">
        <v>800</v>
      </c>
      <c r="I1638" s="7" t="n">
        <v>-33.4500007629395</v>
      </c>
      <c r="J1638" s="7" t="n">
        <v>0.800000011920929</v>
      </c>
      <c r="K1638" s="7" t="n">
        <v>-54.8499984741211</v>
      </c>
      <c r="L1638" s="7" t="n">
        <v>0</v>
      </c>
      <c r="M1638" s="7" t="n">
        <v>1</v>
      </c>
      <c r="N1638" s="7" t="n">
        <v>1.60000002384186</v>
      </c>
      <c r="O1638" s="7" t="n">
        <v>0.0900000035762787</v>
      </c>
      <c r="P1638" s="7" t="s">
        <v>18</v>
      </c>
      <c r="Q1638" s="7" t="s">
        <v>18</v>
      </c>
      <c r="R1638" s="7" t="n">
        <v>-1</v>
      </c>
      <c r="S1638" s="7" t="n">
        <v>0</v>
      </c>
      <c r="T1638" s="7" t="n">
        <v>0</v>
      </c>
      <c r="U1638" s="7" t="n">
        <v>0</v>
      </c>
      <c r="V1638" s="7" t="n">
        <v>0</v>
      </c>
    </row>
    <row r="1639" spans="1:22">
      <c r="A1639" t="s">
        <v>4</v>
      </c>
      <c r="B1639" s="4" t="s">
        <v>5</v>
      </c>
      <c r="C1639" s="4" t="s">
        <v>11</v>
      </c>
      <c r="D1639" s="4" t="s">
        <v>8</v>
      </c>
      <c r="E1639" s="4" t="s">
        <v>8</v>
      </c>
      <c r="F1639" s="4" t="s">
        <v>8</v>
      </c>
      <c r="G1639" s="4" t="s">
        <v>7</v>
      </c>
      <c r="H1639" s="4" t="s">
        <v>17</v>
      </c>
      <c r="I1639" s="4" t="s">
        <v>15</v>
      </c>
      <c r="J1639" s="4" t="s">
        <v>15</v>
      </c>
      <c r="K1639" s="4" t="s">
        <v>15</v>
      </c>
      <c r="L1639" s="4" t="s">
        <v>15</v>
      </c>
      <c r="M1639" s="4" t="s">
        <v>15</v>
      </c>
      <c r="N1639" s="4" t="s">
        <v>15</v>
      </c>
      <c r="O1639" s="4" t="s">
        <v>15</v>
      </c>
      <c r="P1639" s="4" t="s">
        <v>8</v>
      </c>
      <c r="Q1639" s="4" t="s">
        <v>8</v>
      </c>
      <c r="R1639" s="4" t="s">
        <v>17</v>
      </c>
      <c r="S1639" s="4" t="s">
        <v>7</v>
      </c>
      <c r="T1639" s="4" t="s">
        <v>17</v>
      </c>
      <c r="U1639" s="4" t="s">
        <v>17</v>
      </c>
      <c r="V1639" s="4" t="s">
        <v>11</v>
      </c>
    </row>
    <row r="1640" spans="1:22">
      <c r="A1640" t="n">
        <v>14930</v>
      </c>
      <c r="B1640" s="59" t="n">
        <v>19</v>
      </c>
      <c r="C1640" s="7" t="n">
        <v>1026</v>
      </c>
      <c r="D1640" s="7" t="s">
        <v>175</v>
      </c>
      <c r="E1640" s="7" t="s">
        <v>176</v>
      </c>
      <c r="F1640" s="7" t="s">
        <v>18</v>
      </c>
      <c r="G1640" s="7" t="n">
        <v>0</v>
      </c>
      <c r="H1640" s="7" t="n">
        <v>800</v>
      </c>
      <c r="I1640" s="7" t="n">
        <v>-33.2000007629395</v>
      </c>
      <c r="J1640" s="7" t="n">
        <v>0.800000011920929</v>
      </c>
      <c r="K1640" s="7" t="n">
        <v>-55.0999984741211</v>
      </c>
      <c r="L1640" s="7" t="n">
        <v>90</v>
      </c>
      <c r="M1640" s="7" t="n">
        <v>1</v>
      </c>
      <c r="N1640" s="7" t="n">
        <v>1.60000002384186</v>
      </c>
      <c r="O1640" s="7" t="n">
        <v>0.0900000035762787</v>
      </c>
      <c r="P1640" s="7" t="s">
        <v>18</v>
      </c>
      <c r="Q1640" s="7" t="s">
        <v>18</v>
      </c>
      <c r="R1640" s="7" t="n">
        <v>-1</v>
      </c>
      <c r="S1640" s="7" t="n">
        <v>0</v>
      </c>
      <c r="T1640" s="7" t="n">
        <v>0</v>
      </c>
      <c r="U1640" s="7" t="n">
        <v>0</v>
      </c>
      <c r="V1640" s="7" t="n">
        <v>0</v>
      </c>
    </row>
    <row r="1641" spans="1:22">
      <c r="A1641" t="s">
        <v>4</v>
      </c>
      <c r="B1641" s="4" t="s">
        <v>5</v>
      </c>
      <c r="C1641" s="4" t="s">
        <v>11</v>
      </c>
      <c r="D1641" s="4" t="s">
        <v>8</v>
      </c>
      <c r="E1641" s="4" t="s">
        <v>8</v>
      </c>
      <c r="F1641" s="4" t="s">
        <v>8</v>
      </c>
      <c r="G1641" s="4" t="s">
        <v>7</v>
      </c>
      <c r="H1641" s="4" t="s">
        <v>17</v>
      </c>
      <c r="I1641" s="4" t="s">
        <v>15</v>
      </c>
      <c r="J1641" s="4" t="s">
        <v>15</v>
      </c>
      <c r="K1641" s="4" t="s">
        <v>15</v>
      </c>
      <c r="L1641" s="4" t="s">
        <v>15</v>
      </c>
      <c r="M1641" s="4" t="s">
        <v>15</v>
      </c>
      <c r="N1641" s="4" t="s">
        <v>15</v>
      </c>
      <c r="O1641" s="4" t="s">
        <v>15</v>
      </c>
      <c r="P1641" s="4" t="s">
        <v>8</v>
      </c>
      <c r="Q1641" s="4" t="s">
        <v>8</v>
      </c>
      <c r="R1641" s="4" t="s">
        <v>17</v>
      </c>
      <c r="S1641" s="4" t="s">
        <v>7</v>
      </c>
      <c r="T1641" s="4" t="s">
        <v>17</v>
      </c>
      <c r="U1641" s="4" t="s">
        <v>17</v>
      </c>
      <c r="V1641" s="4" t="s">
        <v>11</v>
      </c>
    </row>
    <row r="1642" spans="1:22">
      <c r="A1642" t="n">
        <v>15003</v>
      </c>
      <c r="B1642" s="59" t="n">
        <v>19</v>
      </c>
      <c r="C1642" s="7" t="n">
        <v>1005</v>
      </c>
      <c r="D1642" s="7" t="s">
        <v>177</v>
      </c>
      <c r="E1642" s="7" t="s">
        <v>178</v>
      </c>
      <c r="F1642" s="7" t="s">
        <v>18</v>
      </c>
      <c r="G1642" s="7" t="n">
        <v>0</v>
      </c>
      <c r="H1642" s="7" t="n">
        <v>800</v>
      </c>
      <c r="I1642" s="7" t="n">
        <v>-33.7000007629395</v>
      </c>
      <c r="J1642" s="7" t="n">
        <v>0.800000011920929</v>
      </c>
      <c r="K1642" s="7" t="n">
        <v>-55</v>
      </c>
      <c r="L1642" s="7" t="n">
        <v>0</v>
      </c>
      <c r="M1642" s="7" t="n">
        <v>1</v>
      </c>
      <c r="N1642" s="7" t="n">
        <v>1.60000002384186</v>
      </c>
      <c r="O1642" s="7" t="n">
        <v>0.0900000035762787</v>
      </c>
      <c r="P1642" s="7" t="s">
        <v>18</v>
      </c>
      <c r="Q1642" s="7" t="s">
        <v>18</v>
      </c>
      <c r="R1642" s="7" t="n">
        <v>-1</v>
      </c>
      <c r="S1642" s="7" t="n">
        <v>0</v>
      </c>
      <c r="T1642" s="7" t="n">
        <v>0</v>
      </c>
      <c r="U1642" s="7" t="n">
        <v>0</v>
      </c>
      <c r="V1642" s="7" t="n">
        <v>0</v>
      </c>
    </row>
    <row r="1643" spans="1:22">
      <c r="A1643" t="s">
        <v>4</v>
      </c>
      <c r="B1643" s="4" t="s">
        <v>5</v>
      </c>
      <c r="C1643" s="4" t="s">
        <v>11</v>
      </c>
      <c r="D1643" s="4" t="s">
        <v>7</v>
      </c>
      <c r="E1643" s="4" t="s">
        <v>7</v>
      </c>
      <c r="F1643" s="4" t="s">
        <v>8</v>
      </c>
    </row>
    <row r="1644" spans="1:22">
      <c r="A1644" t="n">
        <v>15077</v>
      </c>
      <c r="B1644" s="50" t="n">
        <v>20</v>
      </c>
      <c r="C1644" s="7" t="n">
        <v>1011</v>
      </c>
      <c r="D1644" s="7" t="n">
        <v>3</v>
      </c>
      <c r="E1644" s="7" t="n">
        <v>10</v>
      </c>
      <c r="F1644" s="7" t="s">
        <v>172</v>
      </c>
    </row>
    <row r="1645" spans="1:22">
      <c r="A1645" t="s">
        <v>4</v>
      </c>
      <c r="B1645" s="4" t="s">
        <v>5</v>
      </c>
      <c r="C1645" s="4" t="s">
        <v>11</v>
      </c>
    </row>
    <row r="1646" spans="1:22">
      <c r="A1646" t="n">
        <v>15095</v>
      </c>
      <c r="B1646" s="26" t="n">
        <v>16</v>
      </c>
      <c r="C1646" s="7" t="n">
        <v>0</v>
      </c>
    </row>
    <row r="1647" spans="1:22">
      <c r="A1647" t="s">
        <v>4</v>
      </c>
      <c r="B1647" s="4" t="s">
        <v>5</v>
      </c>
      <c r="C1647" s="4" t="s">
        <v>11</v>
      </c>
      <c r="D1647" s="4" t="s">
        <v>7</v>
      </c>
      <c r="E1647" s="4" t="s">
        <v>7</v>
      </c>
      <c r="F1647" s="4" t="s">
        <v>8</v>
      </c>
    </row>
    <row r="1648" spans="1:22">
      <c r="A1648" t="n">
        <v>15098</v>
      </c>
      <c r="B1648" s="50" t="n">
        <v>20</v>
      </c>
      <c r="C1648" s="7" t="n">
        <v>1012</v>
      </c>
      <c r="D1648" s="7" t="n">
        <v>3</v>
      </c>
      <c r="E1648" s="7" t="n">
        <v>10</v>
      </c>
      <c r="F1648" s="7" t="s">
        <v>172</v>
      </c>
    </row>
    <row r="1649" spans="1:22">
      <c r="A1649" t="s">
        <v>4</v>
      </c>
      <c r="B1649" s="4" t="s">
        <v>5</v>
      </c>
      <c r="C1649" s="4" t="s">
        <v>11</v>
      </c>
    </row>
    <row r="1650" spans="1:22">
      <c r="A1650" t="n">
        <v>15116</v>
      </c>
      <c r="B1650" s="26" t="n">
        <v>16</v>
      </c>
      <c r="C1650" s="7" t="n">
        <v>0</v>
      </c>
    </row>
    <row r="1651" spans="1:22">
      <c r="A1651" t="s">
        <v>4</v>
      </c>
      <c r="B1651" s="4" t="s">
        <v>5</v>
      </c>
      <c r="C1651" s="4" t="s">
        <v>11</v>
      </c>
      <c r="D1651" s="4" t="s">
        <v>7</v>
      </c>
      <c r="E1651" s="4" t="s">
        <v>7</v>
      </c>
      <c r="F1651" s="4" t="s">
        <v>8</v>
      </c>
    </row>
    <row r="1652" spans="1:22">
      <c r="A1652" t="n">
        <v>15119</v>
      </c>
      <c r="B1652" s="50" t="n">
        <v>20</v>
      </c>
      <c r="C1652" s="7" t="n">
        <v>1013</v>
      </c>
      <c r="D1652" s="7" t="n">
        <v>3</v>
      </c>
      <c r="E1652" s="7" t="n">
        <v>10</v>
      </c>
      <c r="F1652" s="7" t="s">
        <v>172</v>
      </c>
    </row>
    <row r="1653" spans="1:22">
      <c r="A1653" t="s">
        <v>4</v>
      </c>
      <c r="B1653" s="4" t="s">
        <v>5</v>
      </c>
      <c r="C1653" s="4" t="s">
        <v>11</v>
      </c>
    </row>
    <row r="1654" spans="1:22">
      <c r="A1654" t="n">
        <v>15137</v>
      </c>
      <c r="B1654" s="26" t="n">
        <v>16</v>
      </c>
      <c r="C1654" s="7" t="n">
        <v>0</v>
      </c>
    </row>
    <row r="1655" spans="1:22">
      <c r="A1655" t="s">
        <v>4</v>
      </c>
      <c r="B1655" s="4" t="s">
        <v>5</v>
      </c>
      <c r="C1655" s="4" t="s">
        <v>11</v>
      </c>
      <c r="D1655" s="4" t="s">
        <v>7</v>
      </c>
      <c r="E1655" s="4" t="s">
        <v>7</v>
      </c>
      <c r="F1655" s="4" t="s">
        <v>8</v>
      </c>
    </row>
    <row r="1656" spans="1:22">
      <c r="A1656" t="n">
        <v>15140</v>
      </c>
      <c r="B1656" s="50" t="n">
        <v>20</v>
      </c>
      <c r="C1656" s="7" t="n">
        <v>1014</v>
      </c>
      <c r="D1656" s="7" t="n">
        <v>3</v>
      </c>
      <c r="E1656" s="7" t="n">
        <v>10</v>
      </c>
      <c r="F1656" s="7" t="s">
        <v>172</v>
      </c>
    </row>
    <row r="1657" spans="1:22">
      <c r="A1657" t="s">
        <v>4</v>
      </c>
      <c r="B1657" s="4" t="s">
        <v>5</v>
      </c>
      <c r="C1657" s="4" t="s">
        <v>11</v>
      </c>
    </row>
    <row r="1658" spans="1:22">
      <c r="A1658" t="n">
        <v>15158</v>
      </c>
      <c r="B1658" s="26" t="n">
        <v>16</v>
      </c>
      <c r="C1658" s="7" t="n">
        <v>0</v>
      </c>
    </row>
    <row r="1659" spans="1:22">
      <c r="A1659" t="s">
        <v>4</v>
      </c>
      <c r="B1659" s="4" t="s">
        <v>5</v>
      </c>
      <c r="C1659" s="4" t="s">
        <v>11</v>
      </c>
      <c r="D1659" s="4" t="s">
        <v>7</v>
      </c>
      <c r="E1659" s="4" t="s">
        <v>7</v>
      </c>
      <c r="F1659" s="4" t="s">
        <v>8</v>
      </c>
    </row>
    <row r="1660" spans="1:22">
      <c r="A1660" t="n">
        <v>15161</v>
      </c>
      <c r="B1660" s="50" t="n">
        <v>20</v>
      </c>
      <c r="C1660" s="7" t="n">
        <v>1015</v>
      </c>
      <c r="D1660" s="7" t="n">
        <v>3</v>
      </c>
      <c r="E1660" s="7" t="n">
        <v>10</v>
      </c>
      <c r="F1660" s="7" t="s">
        <v>172</v>
      </c>
    </row>
    <row r="1661" spans="1:22">
      <c r="A1661" t="s">
        <v>4</v>
      </c>
      <c r="B1661" s="4" t="s">
        <v>5</v>
      </c>
      <c r="C1661" s="4" t="s">
        <v>11</v>
      </c>
    </row>
    <row r="1662" spans="1:22">
      <c r="A1662" t="n">
        <v>15179</v>
      </c>
      <c r="B1662" s="26" t="n">
        <v>16</v>
      </c>
      <c r="C1662" s="7" t="n">
        <v>0</v>
      </c>
    </row>
    <row r="1663" spans="1:22">
      <c r="A1663" t="s">
        <v>4</v>
      </c>
      <c r="B1663" s="4" t="s">
        <v>5</v>
      </c>
      <c r="C1663" s="4" t="s">
        <v>11</v>
      </c>
      <c r="D1663" s="4" t="s">
        <v>7</v>
      </c>
      <c r="E1663" s="4" t="s">
        <v>7</v>
      </c>
      <c r="F1663" s="4" t="s">
        <v>8</v>
      </c>
    </row>
    <row r="1664" spans="1:22">
      <c r="A1664" t="n">
        <v>15182</v>
      </c>
      <c r="B1664" s="50" t="n">
        <v>20</v>
      </c>
      <c r="C1664" s="7" t="n">
        <v>1016</v>
      </c>
      <c r="D1664" s="7" t="n">
        <v>3</v>
      </c>
      <c r="E1664" s="7" t="n">
        <v>10</v>
      </c>
      <c r="F1664" s="7" t="s">
        <v>172</v>
      </c>
    </row>
    <row r="1665" spans="1:6">
      <c r="A1665" t="s">
        <v>4</v>
      </c>
      <c r="B1665" s="4" t="s">
        <v>5</v>
      </c>
      <c r="C1665" s="4" t="s">
        <v>11</v>
      </c>
    </row>
    <row r="1666" spans="1:6">
      <c r="A1666" t="n">
        <v>15200</v>
      </c>
      <c r="B1666" s="26" t="n">
        <v>16</v>
      </c>
      <c r="C1666" s="7" t="n">
        <v>0</v>
      </c>
    </row>
    <row r="1667" spans="1:6">
      <c r="A1667" t="s">
        <v>4</v>
      </c>
      <c r="B1667" s="4" t="s">
        <v>5</v>
      </c>
      <c r="C1667" s="4" t="s">
        <v>11</v>
      </c>
      <c r="D1667" s="4" t="s">
        <v>7</v>
      </c>
      <c r="E1667" s="4" t="s">
        <v>7</v>
      </c>
      <c r="F1667" s="4" t="s">
        <v>8</v>
      </c>
    </row>
    <row r="1668" spans="1:6">
      <c r="A1668" t="n">
        <v>15203</v>
      </c>
      <c r="B1668" s="50" t="n">
        <v>20</v>
      </c>
      <c r="C1668" s="7" t="n">
        <v>1017</v>
      </c>
      <c r="D1668" s="7" t="n">
        <v>3</v>
      </c>
      <c r="E1668" s="7" t="n">
        <v>10</v>
      </c>
      <c r="F1668" s="7" t="s">
        <v>172</v>
      </c>
    </row>
    <row r="1669" spans="1:6">
      <c r="A1669" t="s">
        <v>4</v>
      </c>
      <c r="B1669" s="4" t="s">
        <v>5</v>
      </c>
      <c r="C1669" s="4" t="s">
        <v>11</v>
      </c>
    </row>
    <row r="1670" spans="1:6">
      <c r="A1670" t="n">
        <v>15221</v>
      </c>
      <c r="B1670" s="26" t="n">
        <v>16</v>
      </c>
      <c r="C1670" s="7" t="n">
        <v>0</v>
      </c>
    </row>
    <row r="1671" spans="1:6">
      <c r="A1671" t="s">
        <v>4</v>
      </c>
      <c r="B1671" s="4" t="s">
        <v>5</v>
      </c>
      <c r="C1671" s="4" t="s">
        <v>11</v>
      </c>
      <c r="D1671" s="4" t="s">
        <v>7</v>
      </c>
      <c r="E1671" s="4" t="s">
        <v>7</v>
      </c>
      <c r="F1671" s="4" t="s">
        <v>8</v>
      </c>
    </row>
    <row r="1672" spans="1:6">
      <c r="A1672" t="n">
        <v>15224</v>
      </c>
      <c r="B1672" s="50" t="n">
        <v>20</v>
      </c>
      <c r="C1672" s="7" t="n">
        <v>1018</v>
      </c>
      <c r="D1672" s="7" t="n">
        <v>3</v>
      </c>
      <c r="E1672" s="7" t="n">
        <v>10</v>
      </c>
      <c r="F1672" s="7" t="s">
        <v>172</v>
      </c>
    </row>
    <row r="1673" spans="1:6">
      <c r="A1673" t="s">
        <v>4</v>
      </c>
      <c r="B1673" s="4" t="s">
        <v>5</v>
      </c>
      <c r="C1673" s="4" t="s">
        <v>11</v>
      </c>
    </row>
    <row r="1674" spans="1:6">
      <c r="A1674" t="n">
        <v>15242</v>
      </c>
      <c r="B1674" s="26" t="n">
        <v>16</v>
      </c>
      <c r="C1674" s="7" t="n">
        <v>0</v>
      </c>
    </row>
    <row r="1675" spans="1:6">
      <c r="A1675" t="s">
        <v>4</v>
      </c>
      <c r="B1675" s="4" t="s">
        <v>5</v>
      </c>
      <c r="C1675" s="4" t="s">
        <v>11</v>
      </c>
      <c r="D1675" s="4" t="s">
        <v>7</v>
      </c>
      <c r="E1675" s="4" t="s">
        <v>7</v>
      </c>
      <c r="F1675" s="4" t="s">
        <v>8</v>
      </c>
    </row>
    <row r="1676" spans="1:6">
      <c r="A1676" t="n">
        <v>15245</v>
      </c>
      <c r="B1676" s="50" t="n">
        <v>20</v>
      </c>
      <c r="C1676" s="7" t="n">
        <v>1019</v>
      </c>
      <c r="D1676" s="7" t="n">
        <v>3</v>
      </c>
      <c r="E1676" s="7" t="n">
        <v>10</v>
      </c>
      <c r="F1676" s="7" t="s">
        <v>172</v>
      </c>
    </row>
    <row r="1677" spans="1:6">
      <c r="A1677" t="s">
        <v>4</v>
      </c>
      <c r="B1677" s="4" t="s">
        <v>5</v>
      </c>
      <c r="C1677" s="4" t="s">
        <v>11</v>
      </c>
    </row>
    <row r="1678" spans="1:6">
      <c r="A1678" t="n">
        <v>15263</v>
      </c>
      <c r="B1678" s="26" t="n">
        <v>16</v>
      </c>
      <c r="C1678" s="7" t="n">
        <v>0</v>
      </c>
    </row>
    <row r="1679" spans="1:6">
      <c r="A1679" t="s">
        <v>4</v>
      </c>
      <c r="B1679" s="4" t="s">
        <v>5</v>
      </c>
      <c r="C1679" s="4" t="s">
        <v>11</v>
      </c>
      <c r="D1679" s="4" t="s">
        <v>7</v>
      </c>
      <c r="E1679" s="4" t="s">
        <v>7</v>
      </c>
      <c r="F1679" s="4" t="s">
        <v>8</v>
      </c>
    </row>
    <row r="1680" spans="1:6">
      <c r="A1680" t="n">
        <v>15266</v>
      </c>
      <c r="B1680" s="50" t="n">
        <v>20</v>
      </c>
      <c r="C1680" s="7" t="n">
        <v>1020</v>
      </c>
      <c r="D1680" s="7" t="n">
        <v>3</v>
      </c>
      <c r="E1680" s="7" t="n">
        <v>10</v>
      </c>
      <c r="F1680" s="7" t="s">
        <v>172</v>
      </c>
    </row>
    <row r="1681" spans="1:6">
      <c r="A1681" t="s">
        <v>4</v>
      </c>
      <c r="B1681" s="4" t="s">
        <v>5</v>
      </c>
      <c r="C1681" s="4" t="s">
        <v>11</v>
      </c>
    </row>
    <row r="1682" spans="1:6">
      <c r="A1682" t="n">
        <v>15284</v>
      </c>
      <c r="B1682" s="26" t="n">
        <v>16</v>
      </c>
      <c r="C1682" s="7" t="n">
        <v>0</v>
      </c>
    </row>
    <row r="1683" spans="1:6">
      <c r="A1683" t="s">
        <v>4</v>
      </c>
      <c r="B1683" s="4" t="s">
        <v>5</v>
      </c>
      <c r="C1683" s="4" t="s">
        <v>11</v>
      </c>
      <c r="D1683" s="4" t="s">
        <v>7</v>
      </c>
      <c r="E1683" s="4" t="s">
        <v>7</v>
      </c>
      <c r="F1683" s="4" t="s">
        <v>8</v>
      </c>
    </row>
    <row r="1684" spans="1:6">
      <c r="A1684" t="n">
        <v>15287</v>
      </c>
      <c r="B1684" s="50" t="n">
        <v>20</v>
      </c>
      <c r="C1684" s="7" t="n">
        <v>1021</v>
      </c>
      <c r="D1684" s="7" t="n">
        <v>3</v>
      </c>
      <c r="E1684" s="7" t="n">
        <v>10</v>
      </c>
      <c r="F1684" s="7" t="s">
        <v>172</v>
      </c>
    </row>
    <row r="1685" spans="1:6">
      <c r="A1685" t="s">
        <v>4</v>
      </c>
      <c r="B1685" s="4" t="s">
        <v>5</v>
      </c>
      <c r="C1685" s="4" t="s">
        <v>11</v>
      </c>
    </row>
    <row r="1686" spans="1:6">
      <c r="A1686" t="n">
        <v>15305</v>
      </c>
      <c r="B1686" s="26" t="n">
        <v>16</v>
      </c>
      <c r="C1686" s="7" t="n">
        <v>0</v>
      </c>
    </row>
    <row r="1687" spans="1:6">
      <c r="A1687" t="s">
        <v>4</v>
      </c>
      <c r="B1687" s="4" t="s">
        <v>5</v>
      </c>
      <c r="C1687" s="4" t="s">
        <v>11</v>
      </c>
      <c r="D1687" s="4" t="s">
        <v>7</v>
      </c>
      <c r="E1687" s="4" t="s">
        <v>7</v>
      </c>
      <c r="F1687" s="4" t="s">
        <v>8</v>
      </c>
    </row>
    <row r="1688" spans="1:6">
      <c r="A1688" t="n">
        <v>15308</v>
      </c>
      <c r="B1688" s="50" t="n">
        <v>20</v>
      </c>
      <c r="C1688" s="7" t="n">
        <v>1022</v>
      </c>
      <c r="D1688" s="7" t="n">
        <v>3</v>
      </c>
      <c r="E1688" s="7" t="n">
        <v>10</v>
      </c>
      <c r="F1688" s="7" t="s">
        <v>172</v>
      </c>
    </row>
    <row r="1689" spans="1:6">
      <c r="A1689" t="s">
        <v>4</v>
      </c>
      <c r="B1689" s="4" t="s">
        <v>5</v>
      </c>
      <c r="C1689" s="4" t="s">
        <v>11</v>
      </c>
    </row>
    <row r="1690" spans="1:6">
      <c r="A1690" t="n">
        <v>15326</v>
      </c>
      <c r="B1690" s="26" t="n">
        <v>16</v>
      </c>
      <c r="C1690" s="7" t="n">
        <v>0</v>
      </c>
    </row>
    <row r="1691" spans="1:6">
      <c r="A1691" t="s">
        <v>4</v>
      </c>
      <c r="B1691" s="4" t="s">
        <v>5</v>
      </c>
      <c r="C1691" s="4" t="s">
        <v>11</v>
      </c>
      <c r="D1691" s="4" t="s">
        <v>7</v>
      </c>
      <c r="E1691" s="4" t="s">
        <v>7</v>
      </c>
      <c r="F1691" s="4" t="s">
        <v>8</v>
      </c>
    </row>
    <row r="1692" spans="1:6">
      <c r="A1692" t="n">
        <v>15329</v>
      </c>
      <c r="B1692" s="50" t="n">
        <v>20</v>
      </c>
      <c r="C1692" s="7" t="n">
        <v>1023</v>
      </c>
      <c r="D1692" s="7" t="n">
        <v>3</v>
      </c>
      <c r="E1692" s="7" t="n">
        <v>10</v>
      </c>
      <c r="F1692" s="7" t="s">
        <v>172</v>
      </c>
    </row>
    <row r="1693" spans="1:6">
      <c r="A1693" t="s">
        <v>4</v>
      </c>
      <c r="B1693" s="4" t="s">
        <v>5</v>
      </c>
      <c r="C1693" s="4" t="s">
        <v>11</v>
      </c>
    </row>
    <row r="1694" spans="1:6">
      <c r="A1694" t="n">
        <v>15347</v>
      </c>
      <c r="B1694" s="26" t="n">
        <v>16</v>
      </c>
      <c r="C1694" s="7" t="n">
        <v>0</v>
      </c>
    </row>
    <row r="1695" spans="1:6">
      <c r="A1695" t="s">
        <v>4</v>
      </c>
      <c r="B1695" s="4" t="s">
        <v>5</v>
      </c>
      <c r="C1695" s="4" t="s">
        <v>11</v>
      </c>
      <c r="D1695" s="4" t="s">
        <v>7</v>
      </c>
      <c r="E1695" s="4" t="s">
        <v>7</v>
      </c>
      <c r="F1695" s="4" t="s">
        <v>8</v>
      </c>
    </row>
    <row r="1696" spans="1:6">
      <c r="A1696" t="n">
        <v>15350</v>
      </c>
      <c r="B1696" s="50" t="n">
        <v>20</v>
      </c>
      <c r="C1696" s="7" t="n">
        <v>1024</v>
      </c>
      <c r="D1696" s="7" t="n">
        <v>3</v>
      </c>
      <c r="E1696" s="7" t="n">
        <v>10</v>
      </c>
      <c r="F1696" s="7" t="s">
        <v>172</v>
      </c>
    </row>
    <row r="1697" spans="1:6">
      <c r="A1697" t="s">
        <v>4</v>
      </c>
      <c r="B1697" s="4" t="s">
        <v>5</v>
      </c>
      <c r="C1697" s="4" t="s">
        <v>11</v>
      </c>
    </row>
    <row r="1698" spans="1:6">
      <c r="A1698" t="n">
        <v>15368</v>
      </c>
      <c r="B1698" s="26" t="n">
        <v>16</v>
      </c>
      <c r="C1698" s="7" t="n">
        <v>0</v>
      </c>
    </row>
    <row r="1699" spans="1:6">
      <c r="A1699" t="s">
        <v>4</v>
      </c>
      <c r="B1699" s="4" t="s">
        <v>5</v>
      </c>
      <c r="C1699" s="4" t="s">
        <v>11</v>
      </c>
      <c r="D1699" s="4" t="s">
        <v>7</v>
      </c>
      <c r="E1699" s="4" t="s">
        <v>7</v>
      </c>
      <c r="F1699" s="4" t="s">
        <v>8</v>
      </c>
    </row>
    <row r="1700" spans="1:6">
      <c r="A1700" t="n">
        <v>15371</v>
      </c>
      <c r="B1700" s="50" t="n">
        <v>20</v>
      </c>
      <c r="C1700" s="7" t="n">
        <v>1025</v>
      </c>
      <c r="D1700" s="7" t="n">
        <v>3</v>
      </c>
      <c r="E1700" s="7" t="n">
        <v>10</v>
      </c>
      <c r="F1700" s="7" t="s">
        <v>172</v>
      </c>
    </row>
    <row r="1701" spans="1:6">
      <c r="A1701" t="s">
        <v>4</v>
      </c>
      <c r="B1701" s="4" t="s">
        <v>5</v>
      </c>
      <c r="C1701" s="4" t="s">
        <v>11</v>
      </c>
    </row>
    <row r="1702" spans="1:6">
      <c r="A1702" t="n">
        <v>15389</v>
      </c>
      <c r="B1702" s="26" t="n">
        <v>16</v>
      </c>
      <c r="C1702" s="7" t="n">
        <v>0</v>
      </c>
    </row>
    <row r="1703" spans="1:6">
      <c r="A1703" t="s">
        <v>4</v>
      </c>
      <c r="B1703" s="4" t="s">
        <v>5</v>
      </c>
      <c r="C1703" s="4" t="s">
        <v>11</v>
      </c>
      <c r="D1703" s="4" t="s">
        <v>7</v>
      </c>
      <c r="E1703" s="4" t="s">
        <v>7</v>
      </c>
      <c r="F1703" s="4" t="s">
        <v>8</v>
      </c>
    </row>
    <row r="1704" spans="1:6">
      <c r="A1704" t="n">
        <v>15392</v>
      </c>
      <c r="B1704" s="50" t="n">
        <v>20</v>
      </c>
      <c r="C1704" s="7" t="n">
        <v>1026</v>
      </c>
      <c r="D1704" s="7" t="n">
        <v>3</v>
      </c>
      <c r="E1704" s="7" t="n">
        <v>10</v>
      </c>
      <c r="F1704" s="7" t="s">
        <v>172</v>
      </c>
    </row>
    <row r="1705" spans="1:6">
      <c r="A1705" t="s">
        <v>4</v>
      </c>
      <c r="B1705" s="4" t="s">
        <v>5</v>
      </c>
      <c r="C1705" s="4" t="s">
        <v>11</v>
      </c>
    </row>
    <row r="1706" spans="1:6">
      <c r="A1706" t="n">
        <v>15410</v>
      </c>
      <c r="B1706" s="26" t="n">
        <v>16</v>
      </c>
      <c r="C1706" s="7" t="n">
        <v>0</v>
      </c>
    </row>
    <row r="1707" spans="1:6">
      <c r="A1707" t="s">
        <v>4</v>
      </c>
      <c r="B1707" s="4" t="s">
        <v>5</v>
      </c>
      <c r="C1707" s="4" t="s">
        <v>11</v>
      </c>
      <c r="D1707" s="4" t="s">
        <v>7</v>
      </c>
      <c r="E1707" s="4" t="s">
        <v>7</v>
      </c>
      <c r="F1707" s="4" t="s">
        <v>8</v>
      </c>
    </row>
    <row r="1708" spans="1:6">
      <c r="A1708" t="n">
        <v>15413</v>
      </c>
      <c r="B1708" s="50" t="n">
        <v>20</v>
      </c>
      <c r="C1708" s="7" t="n">
        <v>1027</v>
      </c>
      <c r="D1708" s="7" t="n">
        <v>3</v>
      </c>
      <c r="E1708" s="7" t="n">
        <v>10</v>
      </c>
      <c r="F1708" s="7" t="s">
        <v>172</v>
      </c>
    </row>
    <row r="1709" spans="1:6">
      <c r="A1709" t="s">
        <v>4</v>
      </c>
      <c r="B1709" s="4" t="s">
        <v>5</v>
      </c>
      <c r="C1709" s="4" t="s">
        <v>11</v>
      </c>
    </row>
    <row r="1710" spans="1:6">
      <c r="A1710" t="n">
        <v>15431</v>
      </c>
      <c r="B1710" s="26" t="n">
        <v>16</v>
      </c>
      <c r="C1710" s="7" t="n">
        <v>0</v>
      </c>
    </row>
    <row r="1711" spans="1:6">
      <c r="A1711" t="s">
        <v>4</v>
      </c>
      <c r="B1711" s="4" t="s">
        <v>5</v>
      </c>
      <c r="C1711" s="4" t="s">
        <v>11</v>
      </c>
      <c r="D1711" s="4" t="s">
        <v>7</v>
      </c>
      <c r="E1711" s="4" t="s">
        <v>7</v>
      </c>
      <c r="F1711" s="4" t="s">
        <v>8</v>
      </c>
    </row>
    <row r="1712" spans="1:6">
      <c r="A1712" t="n">
        <v>15434</v>
      </c>
      <c r="B1712" s="50" t="n">
        <v>20</v>
      </c>
      <c r="C1712" s="7" t="n">
        <v>1028</v>
      </c>
      <c r="D1712" s="7" t="n">
        <v>3</v>
      </c>
      <c r="E1712" s="7" t="n">
        <v>10</v>
      </c>
      <c r="F1712" s="7" t="s">
        <v>172</v>
      </c>
    </row>
    <row r="1713" spans="1:6">
      <c r="A1713" t="s">
        <v>4</v>
      </c>
      <c r="B1713" s="4" t="s">
        <v>5</v>
      </c>
      <c r="C1713" s="4" t="s">
        <v>11</v>
      </c>
    </row>
    <row r="1714" spans="1:6">
      <c r="A1714" t="n">
        <v>15452</v>
      </c>
      <c r="B1714" s="26" t="n">
        <v>16</v>
      </c>
      <c r="C1714" s="7" t="n">
        <v>0</v>
      </c>
    </row>
    <row r="1715" spans="1:6">
      <c r="A1715" t="s">
        <v>4</v>
      </c>
      <c r="B1715" s="4" t="s">
        <v>5</v>
      </c>
      <c r="C1715" s="4" t="s">
        <v>11</v>
      </c>
      <c r="D1715" s="4" t="s">
        <v>7</v>
      </c>
      <c r="E1715" s="4" t="s">
        <v>7</v>
      </c>
      <c r="F1715" s="4" t="s">
        <v>8</v>
      </c>
    </row>
    <row r="1716" spans="1:6">
      <c r="A1716" t="n">
        <v>15455</v>
      </c>
      <c r="B1716" s="50" t="n">
        <v>20</v>
      </c>
      <c r="C1716" s="7" t="n">
        <v>1029</v>
      </c>
      <c r="D1716" s="7" t="n">
        <v>3</v>
      </c>
      <c r="E1716" s="7" t="n">
        <v>10</v>
      </c>
      <c r="F1716" s="7" t="s">
        <v>172</v>
      </c>
    </row>
    <row r="1717" spans="1:6">
      <c r="A1717" t="s">
        <v>4</v>
      </c>
      <c r="B1717" s="4" t="s">
        <v>5</v>
      </c>
      <c r="C1717" s="4" t="s">
        <v>11</v>
      </c>
    </row>
    <row r="1718" spans="1:6">
      <c r="A1718" t="n">
        <v>15473</v>
      </c>
      <c r="B1718" s="26" t="n">
        <v>16</v>
      </c>
      <c r="C1718" s="7" t="n">
        <v>0</v>
      </c>
    </row>
    <row r="1719" spans="1:6">
      <c r="A1719" t="s">
        <v>4</v>
      </c>
      <c r="B1719" s="4" t="s">
        <v>5</v>
      </c>
      <c r="C1719" s="4" t="s">
        <v>11</v>
      </c>
      <c r="D1719" s="4" t="s">
        <v>7</v>
      </c>
      <c r="E1719" s="4" t="s">
        <v>7</v>
      </c>
      <c r="F1719" s="4" t="s">
        <v>8</v>
      </c>
    </row>
    <row r="1720" spans="1:6">
      <c r="A1720" t="n">
        <v>15476</v>
      </c>
      <c r="B1720" s="50" t="n">
        <v>20</v>
      </c>
      <c r="C1720" s="7" t="n">
        <v>1030</v>
      </c>
      <c r="D1720" s="7" t="n">
        <v>3</v>
      </c>
      <c r="E1720" s="7" t="n">
        <v>10</v>
      </c>
      <c r="F1720" s="7" t="s">
        <v>172</v>
      </c>
    </row>
    <row r="1721" spans="1:6">
      <c r="A1721" t="s">
        <v>4</v>
      </c>
      <c r="B1721" s="4" t="s">
        <v>5</v>
      </c>
      <c r="C1721" s="4" t="s">
        <v>11</v>
      </c>
    </row>
    <row r="1722" spans="1:6">
      <c r="A1722" t="n">
        <v>15494</v>
      </c>
      <c r="B1722" s="26" t="n">
        <v>16</v>
      </c>
      <c r="C1722" s="7" t="n">
        <v>0</v>
      </c>
    </row>
    <row r="1723" spans="1:6">
      <c r="A1723" t="s">
        <v>4</v>
      </c>
      <c r="B1723" s="4" t="s">
        <v>5</v>
      </c>
      <c r="C1723" s="4" t="s">
        <v>11</v>
      </c>
      <c r="D1723" s="4" t="s">
        <v>7</v>
      </c>
      <c r="E1723" s="4" t="s">
        <v>7</v>
      </c>
      <c r="F1723" s="4" t="s">
        <v>8</v>
      </c>
    </row>
    <row r="1724" spans="1:6">
      <c r="A1724" t="n">
        <v>15497</v>
      </c>
      <c r="B1724" s="50" t="n">
        <v>20</v>
      </c>
      <c r="C1724" s="7" t="n">
        <v>1000</v>
      </c>
      <c r="D1724" s="7" t="n">
        <v>3</v>
      </c>
      <c r="E1724" s="7" t="n">
        <v>10</v>
      </c>
      <c r="F1724" s="7" t="s">
        <v>172</v>
      </c>
    </row>
    <row r="1725" spans="1:6">
      <c r="A1725" t="s">
        <v>4</v>
      </c>
      <c r="B1725" s="4" t="s">
        <v>5</v>
      </c>
      <c r="C1725" s="4" t="s">
        <v>11</v>
      </c>
    </row>
    <row r="1726" spans="1:6">
      <c r="A1726" t="n">
        <v>15515</v>
      </c>
      <c r="B1726" s="26" t="n">
        <v>16</v>
      </c>
      <c r="C1726" s="7" t="n">
        <v>0</v>
      </c>
    </row>
    <row r="1727" spans="1:6">
      <c r="A1727" t="s">
        <v>4</v>
      </c>
      <c r="B1727" s="4" t="s">
        <v>5</v>
      </c>
      <c r="C1727" s="4" t="s">
        <v>11</v>
      </c>
      <c r="D1727" s="4" t="s">
        <v>7</v>
      </c>
      <c r="E1727" s="4" t="s">
        <v>7</v>
      </c>
      <c r="F1727" s="4" t="s">
        <v>8</v>
      </c>
    </row>
    <row r="1728" spans="1:6">
      <c r="A1728" t="n">
        <v>15518</v>
      </c>
      <c r="B1728" s="50" t="n">
        <v>20</v>
      </c>
      <c r="C1728" s="7" t="n">
        <v>1001</v>
      </c>
      <c r="D1728" s="7" t="n">
        <v>3</v>
      </c>
      <c r="E1728" s="7" t="n">
        <v>10</v>
      </c>
      <c r="F1728" s="7" t="s">
        <v>172</v>
      </c>
    </row>
    <row r="1729" spans="1:6">
      <c r="A1729" t="s">
        <v>4</v>
      </c>
      <c r="B1729" s="4" t="s">
        <v>5</v>
      </c>
      <c r="C1729" s="4" t="s">
        <v>11</v>
      </c>
    </row>
    <row r="1730" spans="1:6">
      <c r="A1730" t="n">
        <v>15536</v>
      </c>
      <c r="B1730" s="26" t="n">
        <v>16</v>
      </c>
      <c r="C1730" s="7" t="n">
        <v>0</v>
      </c>
    </row>
    <row r="1731" spans="1:6">
      <c r="A1731" t="s">
        <v>4</v>
      </c>
      <c r="B1731" s="4" t="s">
        <v>5</v>
      </c>
      <c r="C1731" s="4" t="s">
        <v>11</v>
      </c>
      <c r="D1731" s="4" t="s">
        <v>7</v>
      </c>
      <c r="E1731" s="4" t="s">
        <v>7</v>
      </c>
      <c r="F1731" s="4" t="s">
        <v>8</v>
      </c>
    </row>
    <row r="1732" spans="1:6">
      <c r="A1732" t="n">
        <v>15539</v>
      </c>
      <c r="B1732" s="50" t="n">
        <v>20</v>
      </c>
      <c r="C1732" s="7" t="n">
        <v>1002</v>
      </c>
      <c r="D1732" s="7" t="n">
        <v>3</v>
      </c>
      <c r="E1732" s="7" t="n">
        <v>10</v>
      </c>
      <c r="F1732" s="7" t="s">
        <v>172</v>
      </c>
    </row>
    <row r="1733" spans="1:6">
      <c r="A1733" t="s">
        <v>4</v>
      </c>
      <c r="B1733" s="4" t="s">
        <v>5</v>
      </c>
      <c r="C1733" s="4" t="s">
        <v>11</v>
      </c>
    </row>
    <row r="1734" spans="1:6">
      <c r="A1734" t="n">
        <v>15557</v>
      </c>
      <c r="B1734" s="26" t="n">
        <v>16</v>
      </c>
      <c r="C1734" s="7" t="n">
        <v>0</v>
      </c>
    </row>
    <row r="1735" spans="1:6">
      <c r="A1735" t="s">
        <v>4</v>
      </c>
      <c r="B1735" s="4" t="s">
        <v>5</v>
      </c>
      <c r="C1735" s="4" t="s">
        <v>11</v>
      </c>
      <c r="D1735" s="4" t="s">
        <v>7</v>
      </c>
      <c r="E1735" s="4" t="s">
        <v>7</v>
      </c>
      <c r="F1735" s="4" t="s">
        <v>8</v>
      </c>
    </row>
    <row r="1736" spans="1:6">
      <c r="A1736" t="n">
        <v>15560</v>
      </c>
      <c r="B1736" s="50" t="n">
        <v>20</v>
      </c>
      <c r="C1736" s="7" t="n">
        <v>1003</v>
      </c>
      <c r="D1736" s="7" t="n">
        <v>3</v>
      </c>
      <c r="E1736" s="7" t="n">
        <v>10</v>
      </c>
      <c r="F1736" s="7" t="s">
        <v>172</v>
      </c>
    </row>
    <row r="1737" spans="1:6">
      <c r="A1737" t="s">
        <v>4</v>
      </c>
      <c r="B1737" s="4" t="s">
        <v>5</v>
      </c>
      <c r="C1737" s="4" t="s">
        <v>11</v>
      </c>
    </row>
    <row r="1738" spans="1:6">
      <c r="A1738" t="n">
        <v>15578</v>
      </c>
      <c r="B1738" s="26" t="n">
        <v>16</v>
      </c>
      <c r="C1738" s="7" t="n">
        <v>0</v>
      </c>
    </row>
    <row r="1739" spans="1:6">
      <c r="A1739" t="s">
        <v>4</v>
      </c>
      <c r="B1739" s="4" t="s">
        <v>5</v>
      </c>
      <c r="C1739" s="4" t="s">
        <v>11</v>
      </c>
      <c r="D1739" s="4" t="s">
        <v>7</v>
      </c>
      <c r="E1739" s="4" t="s">
        <v>7</v>
      </c>
      <c r="F1739" s="4" t="s">
        <v>8</v>
      </c>
    </row>
    <row r="1740" spans="1:6">
      <c r="A1740" t="n">
        <v>15581</v>
      </c>
      <c r="B1740" s="50" t="n">
        <v>20</v>
      </c>
      <c r="C1740" s="7" t="n">
        <v>1004</v>
      </c>
      <c r="D1740" s="7" t="n">
        <v>3</v>
      </c>
      <c r="E1740" s="7" t="n">
        <v>10</v>
      </c>
      <c r="F1740" s="7" t="s">
        <v>172</v>
      </c>
    </row>
    <row r="1741" spans="1:6">
      <c r="A1741" t="s">
        <v>4</v>
      </c>
      <c r="B1741" s="4" t="s">
        <v>5</v>
      </c>
      <c r="C1741" s="4" t="s">
        <v>11</v>
      </c>
    </row>
    <row r="1742" spans="1:6">
      <c r="A1742" t="n">
        <v>15599</v>
      </c>
      <c r="B1742" s="26" t="n">
        <v>16</v>
      </c>
      <c r="C1742" s="7" t="n">
        <v>0</v>
      </c>
    </row>
    <row r="1743" spans="1:6">
      <c r="A1743" t="s">
        <v>4</v>
      </c>
      <c r="B1743" s="4" t="s">
        <v>5</v>
      </c>
      <c r="C1743" s="4" t="s">
        <v>11</v>
      </c>
      <c r="D1743" s="4" t="s">
        <v>7</v>
      </c>
      <c r="E1743" s="4" t="s">
        <v>7</v>
      </c>
      <c r="F1743" s="4" t="s">
        <v>8</v>
      </c>
    </row>
    <row r="1744" spans="1:6">
      <c r="A1744" t="n">
        <v>15602</v>
      </c>
      <c r="B1744" s="50" t="n">
        <v>20</v>
      </c>
      <c r="C1744" s="7" t="n">
        <v>1005</v>
      </c>
      <c r="D1744" s="7" t="n">
        <v>3</v>
      </c>
      <c r="E1744" s="7" t="n">
        <v>10</v>
      </c>
      <c r="F1744" s="7" t="s">
        <v>172</v>
      </c>
    </row>
    <row r="1745" spans="1:6">
      <c r="A1745" t="s">
        <v>4</v>
      </c>
      <c r="B1745" s="4" t="s">
        <v>5</v>
      </c>
      <c r="C1745" s="4" t="s">
        <v>11</v>
      </c>
    </row>
    <row r="1746" spans="1:6">
      <c r="A1746" t="n">
        <v>15620</v>
      </c>
      <c r="B1746" s="26" t="n">
        <v>16</v>
      </c>
      <c r="C1746" s="7" t="n">
        <v>0</v>
      </c>
    </row>
    <row r="1747" spans="1:6">
      <c r="A1747" t="s">
        <v>4</v>
      </c>
      <c r="B1747" s="4" t="s">
        <v>5</v>
      </c>
      <c r="C1747" s="4" t="s">
        <v>11</v>
      </c>
      <c r="D1747" s="4" t="s">
        <v>7</v>
      </c>
      <c r="E1747" s="4" t="s">
        <v>7</v>
      </c>
      <c r="F1747" s="4" t="s">
        <v>8</v>
      </c>
    </row>
    <row r="1748" spans="1:6">
      <c r="A1748" t="n">
        <v>15623</v>
      </c>
      <c r="B1748" s="50" t="n">
        <v>20</v>
      </c>
      <c r="C1748" s="7" t="n">
        <v>1006</v>
      </c>
      <c r="D1748" s="7" t="n">
        <v>3</v>
      </c>
      <c r="E1748" s="7" t="n">
        <v>10</v>
      </c>
      <c r="F1748" s="7" t="s">
        <v>172</v>
      </c>
    </row>
    <row r="1749" spans="1:6">
      <c r="A1749" t="s">
        <v>4</v>
      </c>
      <c r="B1749" s="4" t="s">
        <v>5</v>
      </c>
      <c r="C1749" s="4" t="s">
        <v>11</v>
      </c>
    </row>
    <row r="1750" spans="1:6">
      <c r="A1750" t="n">
        <v>15641</v>
      </c>
      <c r="B1750" s="26" t="n">
        <v>16</v>
      </c>
      <c r="C1750" s="7" t="n">
        <v>0</v>
      </c>
    </row>
    <row r="1751" spans="1:6">
      <c r="A1751" t="s">
        <v>4</v>
      </c>
      <c r="B1751" s="4" t="s">
        <v>5</v>
      </c>
      <c r="C1751" s="4" t="s">
        <v>11</v>
      </c>
      <c r="D1751" s="4" t="s">
        <v>7</v>
      </c>
      <c r="E1751" s="4" t="s">
        <v>7</v>
      </c>
      <c r="F1751" s="4" t="s">
        <v>8</v>
      </c>
    </row>
    <row r="1752" spans="1:6">
      <c r="A1752" t="n">
        <v>15644</v>
      </c>
      <c r="B1752" s="50" t="n">
        <v>20</v>
      </c>
      <c r="C1752" s="7" t="n">
        <v>1007</v>
      </c>
      <c r="D1752" s="7" t="n">
        <v>3</v>
      </c>
      <c r="E1752" s="7" t="n">
        <v>10</v>
      </c>
      <c r="F1752" s="7" t="s">
        <v>172</v>
      </c>
    </row>
    <row r="1753" spans="1:6">
      <c r="A1753" t="s">
        <v>4</v>
      </c>
      <c r="B1753" s="4" t="s">
        <v>5</v>
      </c>
      <c r="C1753" s="4" t="s">
        <v>11</v>
      </c>
    </row>
    <row r="1754" spans="1:6">
      <c r="A1754" t="n">
        <v>15662</v>
      </c>
      <c r="B1754" s="26" t="n">
        <v>16</v>
      </c>
      <c r="C1754" s="7" t="n">
        <v>0</v>
      </c>
    </row>
    <row r="1755" spans="1:6">
      <c r="A1755" t="s">
        <v>4</v>
      </c>
      <c r="B1755" s="4" t="s">
        <v>5</v>
      </c>
      <c r="C1755" s="4" t="s">
        <v>11</v>
      </c>
      <c r="D1755" s="4" t="s">
        <v>7</v>
      </c>
      <c r="E1755" s="4" t="s">
        <v>7</v>
      </c>
      <c r="F1755" s="4" t="s">
        <v>8</v>
      </c>
    </row>
    <row r="1756" spans="1:6">
      <c r="A1756" t="n">
        <v>15665</v>
      </c>
      <c r="B1756" s="50" t="n">
        <v>20</v>
      </c>
      <c r="C1756" s="7" t="n">
        <v>1008</v>
      </c>
      <c r="D1756" s="7" t="n">
        <v>3</v>
      </c>
      <c r="E1756" s="7" t="n">
        <v>10</v>
      </c>
      <c r="F1756" s="7" t="s">
        <v>172</v>
      </c>
    </row>
    <row r="1757" spans="1:6">
      <c r="A1757" t="s">
        <v>4</v>
      </c>
      <c r="B1757" s="4" t="s">
        <v>5</v>
      </c>
      <c r="C1757" s="4" t="s">
        <v>11</v>
      </c>
    </row>
    <row r="1758" spans="1:6">
      <c r="A1758" t="n">
        <v>15683</v>
      </c>
      <c r="B1758" s="26" t="n">
        <v>16</v>
      </c>
      <c r="C1758" s="7" t="n">
        <v>0</v>
      </c>
    </row>
    <row r="1759" spans="1:6">
      <c r="A1759" t="s">
        <v>4</v>
      </c>
      <c r="B1759" s="4" t="s">
        <v>5</v>
      </c>
      <c r="C1759" s="4" t="s">
        <v>11</v>
      </c>
      <c r="D1759" s="4" t="s">
        <v>7</v>
      </c>
      <c r="E1759" s="4" t="s">
        <v>7</v>
      </c>
      <c r="F1759" s="4" t="s">
        <v>8</v>
      </c>
    </row>
    <row r="1760" spans="1:6">
      <c r="A1760" t="n">
        <v>15686</v>
      </c>
      <c r="B1760" s="50" t="n">
        <v>20</v>
      </c>
      <c r="C1760" s="7" t="n">
        <v>1009</v>
      </c>
      <c r="D1760" s="7" t="n">
        <v>3</v>
      </c>
      <c r="E1760" s="7" t="n">
        <v>10</v>
      </c>
      <c r="F1760" s="7" t="s">
        <v>172</v>
      </c>
    </row>
    <row r="1761" spans="1:6">
      <c r="A1761" t="s">
        <v>4</v>
      </c>
      <c r="B1761" s="4" t="s">
        <v>5</v>
      </c>
      <c r="C1761" s="4" t="s">
        <v>11</v>
      </c>
    </row>
    <row r="1762" spans="1:6">
      <c r="A1762" t="n">
        <v>15704</v>
      </c>
      <c r="B1762" s="26" t="n">
        <v>16</v>
      </c>
      <c r="C1762" s="7" t="n">
        <v>0</v>
      </c>
    </row>
    <row r="1763" spans="1:6">
      <c r="A1763" t="s">
        <v>4</v>
      </c>
      <c r="B1763" s="4" t="s">
        <v>5</v>
      </c>
      <c r="C1763" s="4" t="s">
        <v>11</v>
      </c>
      <c r="D1763" s="4" t="s">
        <v>17</v>
      </c>
    </row>
    <row r="1764" spans="1:6">
      <c r="A1764" t="n">
        <v>15707</v>
      </c>
      <c r="B1764" s="41" t="n">
        <v>43</v>
      </c>
      <c r="C1764" s="7" t="n">
        <v>1011</v>
      </c>
      <c r="D1764" s="7" t="n">
        <v>131072</v>
      </c>
    </row>
    <row r="1765" spans="1:6">
      <c r="A1765" t="s">
        <v>4</v>
      </c>
      <c r="B1765" s="4" t="s">
        <v>5</v>
      </c>
      <c r="C1765" s="4" t="s">
        <v>11</v>
      </c>
      <c r="D1765" s="4" t="s">
        <v>17</v>
      </c>
    </row>
    <row r="1766" spans="1:6">
      <c r="A1766" t="n">
        <v>15714</v>
      </c>
      <c r="B1766" s="41" t="n">
        <v>43</v>
      </c>
      <c r="C1766" s="7" t="n">
        <v>1012</v>
      </c>
      <c r="D1766" s="7" t="n">
        <v>131072</v>
      </c>
    </row>
    <row r="1767" spans="1:6">
      <c r="A1767" t="s">
        <v>4</v>
      </c>
      <c r="B1767" s="4" t="s">
        <v>5</v>
      </c>
      <c r="C1767" s="4" t="s">
        <v>11</v>
      </c>
      <c r="D1767" s="4" t="s">
        <v>17</v>
      </c>
    </row>
    <row r="1768" spans="1:6">
      <c r="A1768" t="n">
        <v>15721</v>
      </c>
      <c r="B1768" s="41" t="n">
        <v>43</v>
      </c>
      <c r="C1768" s="7" t="n">
        <v>1013</v>
      </c>
      <c r="D1768" s="7" t="n">
        <v>131072</v>
      </c>
    </row>
    <row r="1769" spans="1:6">
      <c r="A1769" t="s">
        <v>4</v>
      </c>
      <c r="B1769" s="4" t="s">
        <v>5</v>
      </c>
      <c r="C1769" s="4" t="s">
        <v>11</v>
      </c>
      <c r="D1769" s="4" t="s">
        <v>17</v>
      </c>
    </row>
    <row r="1770" spans="1:6">
      <c r="A1770" t="n">
        <v>15728</v>
      </c>
      <c r="B1770" s="41" t="n">
        <v>43</v>
      </c>
      <c r="C1770" s="7" t="n">
        <v>1014</v>
      </c>
      <c r="D1770" s="7" t="n">
        <v>131072</v>
      </c>
    </row>
    <row r="1771" spans="1:6">
      <c r="A1771" t="s">
        <v>4</v>
      </c>
      <c r="B1771" s="4" t="s">
        <v>5</v>
      </c>
      <c r="C1771" s="4" t="s">
        <v>11</v>
      </c>
      <c r="D1771" s="4" t="s">
        <v>17</v>
      </c>
    </row>
    <row r="1772" spans="1:6">
      <c r="A1772" t="n">
        <v>15735</v>
      </c>
      <c r="B1772" s="41" t="n">
        <v>43</v>
      </c>
      <c r="C1772" s="7" t="n">
        <v>1015</v>
      </c>
      <c r="D1772" s="7" t="n">
        <v>131072</v>
      </c>
    </row>
    <row r="1773" spans="1:6">
      <c r="A1773" t="s">
        <v>4</v>
      </c>
      <c r="B1773" s="4" t="s">
        <v>5</v>
      </c>
      <c r="C1773" s="4" t="s">
        <v>11</v>
      </c>
      <c r="D1773" s="4" t="s">
        <v>17</v>
      </c>
    </row>
    <row r="1774" spans="1:6">
      <c r="A1774" t="n">
        <v>15742</v>
      </c>
      <c r="B1774" s="41" t="n">
        <v>43</v>
      </c>
      <c r="C1774" s="7" t="n">
        <v>1016</v>
      </c>
      <c r="D1774" s="7" t="n">
        <v>131072</v>
      </c>
    </row>
    <row r="1775" spans="1:6">
      <c r="A1775" t="s">
        <v>4</v>
      </c>
      <c r="B1775" s="4" t="s">
        <v>5</v>
      </c>
      <c r="C1775" s="4" t="s">
        <v>11</v>
      </c>
      <c r="D1775" s="4" t="s">
        <v>17</v>
      </c>
    </row>
    <row r="1776" spans="1:6">
      <c r="A1776" t="n">
        <v>15749</v>
      </c>
      <c r="B1776" s="41" t="n">
        <v>43</v>
      </c>
      <c r="C1776" s="7" t="n">
        <v>1017</v>
      </c>
      <c r="D1776" s="7" t="n">
        <v>131072</v>
      </c>
    </row>
    <row r="1777" spans="1:4">
      <c r="A1777" t="s">
        <v>4</v>
      </c>
      <c r="B1777" s="4" t="s">
        <v>5</v>
      </c>
      <c r="C1777" s="4" t="s">
        <v>11</v>
      </c>
      <c r="D1777" s="4" t="s">
        <v>17</v>
      </c>
    </row>
    <row r="1778" spans="1:4">
      <c r="A1778" t="n">
        <v>15756</v>
      </c>
      <c r="B1778" s="41" t="n">
        <v>43</v>
      </c>
      <c r="C1778" s="7" t="n">
        <v>1018</v>
      </c>
      <c r="D1778" s="7" t="n">
        <v>131072</v>
      </c>
    </row>
    <row r="1779" spans="1:4">
      <c r="A1779" t="s">
        <v>4</v>
      </c>
      <c r="B1779" s="4" t="s">
        <v>5</v>
      </c>
      <c r="C1779" s="4" t="s">
        <v>11</v>
      </c>
      <c r="D1779" s="4" t="s">
        <v>17</v>
      </c>
    </row>
    <row r="1780" spans="1:4">
      <c r="A1780" t="n">
        <v>15763</v>
      </c>
      <c r="B1780" s="41" t="n">
        <v>43</v>
      </c>
      <c r="C1780" s="7" t="n">
        <v>1019</v>
      </c>
      <c r="D1780" s="7" t="n">
        <v>131072</v>
      </c>
    </row>
    <row r="1781" spans="1:4">
      <c r="A1781" t="s">
        <v>4</v>
      </c>
      <c r="B1781" s="4" t="s">
        <v>5</v>
      </c>
      <c r="C1781" s="4" t="s">
        <v>11</v>
      </c>
      <c r="D1781" s="4" t="s">
        <v>17</v>
      </c>
    </row>
    <row r="1782" spans="1:4">
      <c r="A1782" t="n">
        <v>15770</v>
      </c>
      <c r="B1782" s="41" t="n">
        <v>43</v>
      </c>
      <c r="C1782" s="7" t="n">
        <v>1020</v>
      </c>
      <c r="D1782" s="7" t="n">
        <v>131072</v>
      </c>
    </row>
    <row r="1783" spans="1:4">
      <c r="A1783" t="s">
        <v>4</v>
      </c>
      <c r="B1783" s="4" t="s">
        <v>5</v>
      </c>
      <c r="C1783" s="4" t="s">
        <v>11</v>
      </c>
      <c r="D1783" s="4" t="s">
        <v>17</v>
      </c>
    </row>
    <row r="1784" spans="1:4">
      <c r="A1784" t="n">
        <v>15777</v>
      </c>
      <c r="B1784" s="41" t="n">
        <v>43</v>
      </c>
      <c r="C1784" s="7" t="n">
        <v>1021</v>
      </c>
      <c r="D1784" s="7" t="n">
        <v>131072</v>
      </c>
    </row>
    <row r="1785" spans="1:4">
      <c r="A1785" t="s">
        <v>4</v>
      </c>
      <c r="B1785" s="4" t="s">
        <v>5</v>
      </c>
      <c r="C1785" s="4" t="s">
        <v>11</v>
      </c>
      <c r="D1785" s="4" t="s">
        <v>17</v>
      </c>
    </row>
    <row r="1786" spans="1:4">
      <c r="A1786" t="n">
        <v>15784</v>
      </c>
      <c r="B1786" s="41" t="n">
        <v>43</v>
      </c>
      <c r="C1786" s="7" t="n">
        <v>1022</v>
      </c>
      <c r="D1786" s="7" t="n">
        <v>131072</v>
      </c>
    </row>
    <row r="1787" spans="1:4">
      <c r="A1787" t="s">
        <v>4</v>
      </c>
      <c r="B1787" s="4" t="s">
        <v>5</v>
      </c>
      <c r="C1787" s="4" t="s">
        <v>11</v>
      </c>
      <c r="D1787" s="4" t="s">
        <v>17</v>
      </c>
    </row>
    <row r="1788" spans="1:4">
      <c r="A1788" t="n">
        <v>15791</v>
      </c>
      <c r="B1788" s="41" t="n">
        <v>43</v>
      </c>
      <c r="C1788" s="7" t="n">
        <v>1023</v>
      </c>
      <c r="D1788" s="7" t="n">
        <v>131072</v>
      </c>
    </row>
    <row r="1789" spans="1:4">
      <c r="A1789" t="s">
        <v>4</v>
      </c>
      <c r="B1789" s="4" t="s">
        <v>5</v>
      </c>
      <c r="C1789" s="4" t="s">
        <v>11</v>
      </c>
      <c r="D1789" s="4" t="s">
        <v>17</v>
      </c>
    </row>
    <row r="1790" spans="1:4">
      <c r="A1790" t="n">
        <v>15798</v>
      </c>
      <c r="B1790" s="41" t="n">
        <v>43</v>
      </c>
      <c r="C1790" s="7" t="n">
        <v>1024</v>
      </c>
      <c r="D1790" s="7" t="n">
        <v>131072</v>
      </c>
    </row>
    <row r="1791" spans="1:4">
      <c r="A1791" t="s">
        <v>4</v>
      </c>
      <c r="B1791" s="4" t="s">
        <v>5</v>
      </c>
      <c r="C1791" s="4" t="s">
        <v>11</v>
      </c>
      <c r="D1791" s="4" t="s">
        <v>17</v>
      </c>
    </row>
    <row r="1792" spans="1:4">
      <c r="A1792" t="n">
        <v>15805</v>
      </c>
      <c r="B1792" s="41" t="n">
        <v>43</v>
      </c>
      <c r="C1792" s="7" t="n">
        <v>1025</v>
      </c>
      <c r="D1792" s="7" t="n">
        <v>131072</v>
      </c>
    </row>
    <row r="1793" spans="1:4">
      <c r="A1793" t="s">
        <v>4</v>
      </c>
      <c r="B1793" s="4" t="s">
        <v>5</v>
      </c>
      <c r="C1793" s="4" t="s">
        <v>11</v>
      </c>
      <c r="D1793" s="4" t="s">
        <v>17</v>
      </c>
    </row>
    <row r="1794" spans="1:4">
      <c r="A1794" t="n">
        <v>15812</v>
      </c>
      <c r="B1794" s="41" t="n">
        <v>43</v>
      </c>
      <c r="C1794" s="7" t="n">
        <v>1026</v>
      </c>
      <c r="D1794" s="7" t="n">
        <v>131072</v>
      </c>
    </row>
    <row r="1795" spans="1:4">
      <c r="A1795" t="s">
        <v>4</v>
      </c>
      <c r="B1795" s="4" t="s">
        <v>5</v>
      </c>
      <c r="C1795" s="4" t="s">
        <v>11</v>
      </c>
      <c r="D1795" s="4" t="s">
        <v>17</v>
      </c>
    </row>
    <row r="1796" spans="1:4">
      <c r="A1796" t="n">
        <v>15819</v>
      </c>
      <c r="B1796" s="41" t="n">
        <v>43</v>
      </c>
      <c r="C1796" s="7" t="n">
        <v>1027</v>
      </c>
      <c r="D1796" s="7" t="n">
        <v>131072</v>
      </c>
    </row>
    <row r="1797" spans="1:4">
      <c r="A1797" t="s">
        <v>4</v>
      </c>
      <c r="B1797" s="4" t="s">
        <v>5</v>
      </c>
      <c r="C1797" s="4" t="s">
        <v>11</v>
      </c>
      <c r="D1797" s="4" t="s">
        <v>17</v>
      </c>
    </row>
    <row r="1798" spans="1:4">
      <c r="A1798" t="n">
        <v>15826</v>
      </c>
      <c r="B1798" s="41" t="n">
        <v>43</v>
      </c>
      <c r="C1798" s="7" t="n">
        <v>1028</v>
      </c>
      <c r="D1798" s="7" t="n">
        <v>131072</v>
      </c>
    </row>
    <row r="1799" spans="1:4">
      <c r="A1799" t="s">
        <v>4</v>
      </c>
      <c r="B1799" s="4" t="s">
        <v>5</v>
      </c>
      <c r="C1799" s="4" t="s">
        <v>11</v>
      </c>
      <c r="D1799" s="4" t="s">
        <v>17</v>
      </c>
    </row>
    <row r="1800" spans="1:4">
      <c r="A1800" t="n">
        <v>15833</v>
      </c>
      <c r="B1800" s="41" t="n">
        <v>43</v>
      </c>
      <c r="C1800" s="7" t="n">
        <v>1029</v>
      </c>
      <c r="D1800" s="7" t="n">
        <v>131072</v>
      </c>
    </row>
    <row r="1801" spans="1:4">
      <c r="A1801" t="s">
        <v>4</v>
      </c>
      <c r="B1801" s="4" t="s">
        <v>5</v>
      </c>
      <c r="C1801" s="4" t="s">
        <v>11</v>
      </c>
      <c r="D1801" s="4" t="s">
        <v>17</v>
      </c>
    </row>
    <row r="1802" spans="1:4">
      <c r="A1802" t="n">
        <v>15840</v>
      </c>
      <c r="B1802" s="41" t="n">
        <v>43</v>
      </c>
      <c r="C1802" s="7" t="n">
        <v>1030</v>
      </c>
      <c r="D1802" s="7" t="n">
        <v>131072</v>
      </c>
    </row>
    <row r="1803" spans="1:4">
      <c r="A1803" t="s">
        <v>4</v>
      </c>
      <c r="B1803" s="4" t="s">
        <v>5</v>
      </c>
      <c r="C1803" s="4" t="s">
        <v>11</v>
      </c>
      <c r="D1803" s="4" t="s">
        <v>17</v>
      </c>
    </row>
    <row r="1804" spans="1:4">
      <c r="A1804" t="n">
        <v>15847</v>
      </c>
      <c r="B1804" s="41" t="n">
        <v>43</v>
      </c>
      <c r="C1804" s="7" t="n">
        <v>1000</v>
      </c>
      <c r="D1804" s="7" t="n">
        <v>131072</v>
      </c>
    </row>
    <row r="1805" spans="1:4">
      <c r="A1805" t="s">
        <v>4</v>
      </c>
      <c r="B1805" s="4" t="s">
        <v>5</v>
      </c>
      <c r="C1805" s="4" t="s">
        <v>11</v>
      </c>
      <c r="D1805" s="4" t="s">
        <v>17</v>
      </c>
    </row>
    <row r="1806" spans="1:4">
      <c r="A1806" t="n">
        <v>15854</v>
      </c>
      <c r="B1806" s="41" t="n">
        <v>43</v>
      </c>
      <c r="C1806" s="7" t="n">
        <v>1001</v>
      </c>
      <c r="D1806" s="7" t="n">
        <v>131072</v>
      </c>
    </row>
    <row r="1807" spans="1:4">
      <c r="A1807" t="s">
        <v>4</v>
      </c>
      <c r="B1807" s="4" t="s">
        <v>5</v>
      </c>
      <c r="C1807" s="4" t="s">
        <v>11</v>
      </c>
      <c r="D1807" s="4" t="s">
        <v>17</v>
      </c>
    </row>
    <row r="1808" spans="1:4">
      <c r="A1808" t="n">
        <v>15861</v>
      </c>
      <c r="B1808" s="41" t="n">
        <v>43</v>
      </c>
      <c r="C1808" s="7" t="n">
        <v>1002</v>
      </c>
      <c r="D1808" s="7" t="n">
        <v>131072</v>
      </c>
    </row>
    <row r="1809" spans="1:4">
      <c r="A1809" t="s">
        <v>4</v>
      </c>
      <c r="B1809" s="4" t="s">
        <v>5</v>
      </c>
      <c r="C1809" s="4" t="s">
        <v>11</v>
      </c>
      <c r="D1809" s="4" t="s">
        <v>17</v>
      </c>
    </row>
    <row r="1810" spans="1:4">
      <c r="A1810" t="n">
        <v>15868</v>
      </c>
      <c r="B1810" s="41" t="n">
        <v>43</v>
      </c>
      <c r="C1810" s="7" t="n">
        <v>1003</v>
      </c>
      <c r="D1810" s="7" t="n">
        <v>131072</v>
      </c>
    </row>
    <row r="1811" spans="1:4">
      <c r="A1811" t="s">
        <v>4</v>
      </c>
      <c r="B1811" s="4" t="s">
        <v>5</v>
      </c>
      <c r="C1811" s="4" t="s">
        <v>11</v>
      </c>
      <c r="D1811" s="4" t="s">
        <v>17</v>
      </c>
    </row>
    <row r="1812" spans="1:4">
      <c r="A1812" t="n">
        <v>15875</v>
      </c>
      <c r="B1812" s="41" t="n">
        <v>43</v>
      </c>
      <c r="C1812" s="7" t="n">
        <v>1004</v>
      </c>
      <c r="D1812" s="7" t="n">
        <v>131072</v>
      </c>
    </row>
    <row r="1813" spans="1:4">
      <c r="A1813" t="s">
        <v>4</v>
      </c>
      <c r="B1813" s="4" t="s">
        <v>5</v>
      </c>
      <c r="C1813" s="4" t="s">
        <v>11</v>
      </c>
      <c r="D1813" s="4" t="s">
        <v>17</v>
      </c>
    </row>
    <row r="1814" spans="1:4">
      <c r="A1814" t="n">
        <v>15882</v>
      </c>
      <c r="B1814" s="41" t="n">
        <v>43</v>
      </c>
      <c r="C1814" s="7" t="n">
        <v>1005</v>
      </c>
      <c r="D1814" s="7" t="n">
        <v>131072</v>
      </c>
    </row>
    <row r="1815" spans="1:4">
      <c r="A1815" t="s">
        <v>4</v>
      </c>
      <c r="B1815" s="4" t="s">
        <v>5</v>
      </c>
      <c r="C1815" s="4" t="s">
        <v>11</v>
      </c>
      <c r="D1815" s="4" t="s">
        <v>17</v>
      </c>
    </row>
    <row r="1816" spans="1:4">
      <c r="A1816" t="n">
        <v>15889</v>
      </c>
      <c r="B1816" s="41" t="n">
        <v>43</v>
      </c>
      <c r="C1816" s="7" t="n">
        <v>1006</v>
      </c>
      <c r="D1816" s="7" t="n">
        <v>131072</v>
      </c>
    </row>
    <row r="1817" spans="1:4">
      <c r="A1817" t="s">
        <v>4</v>
      </c>
      <c r="B1817" s="4" t="s">
        <v>5</v>
      </c>
      <c r="C1817" s="4" t="s">
        <v>11</v>
      </c>
      <c r="D1817" s="4" t="s">
        <v>17</v>
      </c>
    </row>
    <row r="1818" spans="1:4">
      <c r="A1818" t="n">
        <v>15896</v>
      </c>
      <c r="B1818" s="41" t="n">
        <v>43</v>
      </c>
      <c r="C1818" s="7" t="n">
        <v>1007</v>
      </c>
      <c r="D1818" s="7" t="n">
        <v>131072</v>
      </c>
    </row>
    <row r="1819" spans="1:4">
      <c r="A1819" t="s">
        <v>4</v>
      </c>
      <c r="B1819" s="4" t="s">
        <v>5</v>
      </c>
      <c r="C1819" s="4" t="s">
        <v>11</v>
      </c>
      <c r="D1819" s="4" t="s">
        <v>17</v>
      </c>
    </row>
    <row r="1820" spans="1:4">
      <c r="A1820" t="n">
        <v>15903</v>
      </c>
      <c r="B1820" s="41" t="n">
        <v>43</v>
      </c>
      <c r="C1820" s="7" t="n">
        <v>1008</v>
      </c>
      <c r="D1820" s="7" t="n">
        <v>131072</v>
      </c>
    </row>
    <row r="1821" spans="1:4">
      <c r="A1821" t="s">
        <v>4</v>
      </c>
      <c r="B1821" s="4" t="s">
        <v>5</v>
      </c>
      <c r="C1821" s="4" t="s">
        <v>11</v>
      </c>
      <c r="D1821" s="4" t="s">
        <v>17</v>
      </c>
    </row>
    <row r="1822" spans="1:4">
      <c r="A1822" t="n">
        <v>15910</v>
      </c>
      <c r="B1822" s="41" t="n">
        <v>43</v>
      </c>
      <c r="C1822" s="7" t="n">
        <v>1009</v>
      </c>
      <c r="D1822" s="7" t="n">
        <v>131072</v>
      </c>
    </row>
    <row r="1823" spans="1:4">
      <c r="A1823" t="s">
        <v>4</v>
      </c>
      <c r="B1823" s="4" t="s">
        <v>5</v>
      </c>
      <c r="C1823" s="4" t="s">
        <v>11</v>
      </c>
      <c r="D1823" s="4" t="s">
        <v>8</v>
      </c>
      <c r="E1823" s="4" t="s">
        <v>7</v>
      </c>
      <c r="F1823" s="4" t="s">
        <v>7</v>
      </c>
      <c r="G1823" s="4" t="s">
        <v>7</v>
      </c>
      <c r="H1823" s="4" t="s">
        <v>7</v>
      </c>
      <c r="I1823" s="4" t="s">
        <v>7</v>
      </c>
      <c r="J1823" s="4" t="s">
        <v>15</v>
      </c>
      <c r="K1823" s="4" t="s">
        <v>15</v>
      </c>
      <c r="L1823" s="4" t="s">
        <v>15</v>
      </c>
      <c r="M1823" s="4" t="s">
        <v>15</v>
      </c>
      <c r="N1823" s="4" t="s">
        <v>7</v>
      </c>
    </row>
    <row r="1824" spans="1:4">
      <c r="A1824" t="n">
        <v>15917</v>
      </c>
      <c r="B1824" s="60" t="n">
        <v>34</v>
      </c>
      <c r="C1824" s="7" t="n">
        <v>1011</v>
      </c>
      <c r="D1824" s="7" t="s">
        <v>181</v>
      </c>
      <c r="E1824" s="7" t="n">
        <v>1</v>
      </c>
      <c r="F1824" s="7" t="n">
        <v>0</v>
      </c>
      <c r="G1824" s="7" t="n">
        <v>0</v>
      </c>
      <c r="H1824" s="7" t="n">
        <v>0</v>
      </c>
      <c r="I1824" s="7" t="n">
        <v>0</v>
      </c>
      <c r="J1824" s="7" t="n">
        <v>0</v>
      </c>
      <c r="K1824" s="7" t="n">
        <v>-1</v>
      </c>
      <c r="L1824" s="7" t="n">
        <v>-1</v>
      </c>
      <c r="M1824" s="7" t="n">
        <v>-1</v>
      </c>
      <c r="N1824" s="7" t="n">
        <v>0</v>
      </c>
    </row>
    <row r="1825" spans="1:14">
      <c r="A1825" t="s">
        <v>4</v>
      </c>
      <c r="B1825" s="4" t="s">
        <v>5</v>
      </c>
      <c r="C1825" s="4" t="s">
        <v>11</v>
      </c>
      <c r="D1825" s="4" t="s">
        <v>8</v>
      </c>
      <c r="E1825" s="4" t="s">
        <v>7</v>
      </c>
      <c r="F1825" s="4" t="s">
        <v>7</v>
      </c>
      <c r="G1825" s="4" t="s">
        <v>7</v>
      </c>
      <c r="H1825" s="4" t="s">
        <v>7</v>
      </c>
      <c r="I1825" s="4" t="s">
        <v>7</v>
      </c>
      <c r="J1825" s="4" t="s">
        <v>15</v>
      </c>
      <c r="K1825" s="4" t="s">
        <v>15</v>
      </c>
      <c r="L1825" s="4" t="s">
        <v>15</v>
      </c>
      <c r="M1825" s="4" t="s">
        <v>15</v>
      </c>
      <c r="N1825" s="4" t="s">
        <v>7</v>
      </c>
    </row>
    <row r="1826" spans="1:14">
      <c r="A1826" t="n">
        <v>15947</v>
      </c>
      <c r="B1826" s="60" t="n">
        <v>34</v>
      </c>
      <c r="C1826" s="7" t="n">
        <v>1012</v>
      </c>
      <c r="D1826" s="7" t="s">
        <v>181</v>
      </c>
      <c r="E1826" s="7" t="n">
        <v>1</v>
      </c>
      <c r="F1826" s="7" t="n">
        <v>0</v>
      </c>
      <c r="G1826" s="7" t="n">
        <v>0</v>
      </c>
      <c r="H1826" s="7" t="n">
        <v>0</v>
      </c>
      <c r="I1826" s="7" t="n">
        <v>0</v>
      </c>
      <c r="J1826" s="7" t="n">
        <v>0</v>
      </c>
      <c r="K1826" s="7" t="n">
        <v>-1</v>
      </c>
      <c r="L1826" s="7" t="n">
        <v>-1</v>
      </c>
      <c r="M1826" s="7" t="n">
        <v>-1</v>
      </c>
      <c r="N1826" s="7" t="n">
        <v>0</v>
      </c>
    </row>
    <row r="1827" spans="1:14">
      <c r="A1827" t="s">
        <v>4</v>
      </c>
      <c r="B1827" s="4" t="s">
        <v>5</v>
      </c>
      <c r="C1827" s="4" t="s">
        <v>11</v>
      </c>
      <c r="D1827" s="4" t="s">
        <v>8</v>
      </c>
      <c r="E1827" s="4" t="s">
        <v>7</v>
      </c>
      <c r="F1827" s="4" t="s">
        <v>7</v>
      </c>
      <c r="G1827" s="4" t="s">
        <v>7</v>
      </c>
      <c r="H1827" s="4" t="s">
        <v>7</v>
      </c>
      <c r="I1827" s="4" t="s">
        <v>7</v>
      </c>
      <c r="J1827" s="4" t="s">
        <v>15</v>
      </c>
      <c r="K1827" s="4" t="s">
        <v>15</v>
      </c>
      <c r="L1827" s="4" t="s">
        <v>15</v>
      </c>
      <c r="M1827" s="4" t="s">
        <v>15</v>
      </c>
      <c r="N1827" s="4" t="s">
        <v>7</v>
      </c>
    </row>
    <row r="1828" spans="1:14">
      <c r="A1828" t="n">
        <v>15977</v>
      </c>
      <c r="B1828" s="60" t="n">
        <v>34</v>
      </c>
      <c r="C1828" s="7" t="n">
        <v>1013</v>
      </c>
      <c r="D1828" s="7" t="s">
        <v>181</v>
      </c>
      <c r="E1828" s="7" t="n">
        <v>1</v>
      </c>
      <c r="F1828" s="7" t="n">
        <v>0</v>
      </c>
      <c r="G1828" s="7" t="n">
        <v>0</v>
      </c>
      <c r="H1828" s="7" t="n">
        <v>0</v>
      </c>
      <c r="I1828" s="7" t="n">
        <v>0</v>
      </c>
      <c r="J1828" s="7" t="n">
        <v>0</v>
      </c>
      <c r="K1828" s="7" t="n">
        <v>-1</v>
      </c>
      <c r="L1828" s="7" t="n">
        <v>-1</v>
      </c>
      <c r="M1828" s="7" t="n">
        <v>-1</v>
      </c>
      <c r="N1828" s="7" t="n">
        <v>0</v>
      </c>
    </row>
    <row r="1829" spans="1:14">
      <c r="A1829" t="s">
        <v>4</v>
      </c>
      <c r="B1829" s="4" t="s">
        <v>5</v>
      </c>
      <c r="C1829" s="4" t="s">
        <v>11</v>
      </c>
      <c r="D1829" s="4" t="s">
        <v>8</v>
      </c>
      <c r="E1829" s="4" t="s">
        <v>7</v>
      </c>
      <c r="F1829" s="4" t="s">
        <v>7</v>
      </c>
      <c r="G1829" s="4" t="s">
        <v>7</v>
      </c>
      <c r="H1829" s="4" t="s">
        <v>7</v>
      </c>
      <c r="I1829" s="4" t="s">
        <v>7</v>
      </c>
      <c r="J1829" s="4" t="s">
        <v>15</v>
      </c>
      <c r="K1829" s="4" t="s">
        <v>15</v>
      </c>
      <c r="L1829" s="4" t="s">
        <v>15</v>
      </c>
      <c r="M1829" s="4" t="s">
        <v>15</v>
      </c>
      <c r="N1829" s="4" t="s">
        <v>7</v>
      </c>
    </row>
    <row r="1830" spans="1:14">
      <c r="A1830" t="n">
        <v>16007</v>
      </c>
      <c r="B1830" s="60" t="n">
        <v>34</v>
      </c>
      <c r="C1830" s="7" t="n">
        <v>1014</v>
      </c>
      <c r="D1830" s="7" t="s">
        <v>181</v>
      </c>
      <c r="E1830" s="7" t="n">
        <v>1</v>
      </c>
      <c r="F1830" s="7" t="n">
        <v>0</v>
      </c>
      <c r="G1830" s="7" t="n">
        <v>0</v>
      </c>
      <c r="H1830" s="7" t="n">
        <v>0</v>
      </c>
      <c r="I1830" s="7" t="n">
        <v>0</v>
      </c>
      <c r="J1830" s="7" t="n">
        <v>0</v>
      </c>
      <c r="K1830" s="7" t="n">
        <v>-1</v>
      </c>
      <c r="L1830" s="7" t="n">
        <v>-1</v>
      </c>
      <c r="M1830" s="7" t="n">
        <v>-1</v>
      </c>
      <c r="N1830" s="7" t="n">
        <v>0</v>
      </c>
    </row>
    <row r="1831" spans="1:14">
      <c r="A1831" t="s">
        <v>4</v>
      </c>
      <c r="B1831" s="4" t="s">
        <v>5</v>
      </c>
      <c r="C1831" s="4" t="s">
        <v>11</v>
      </c>
      <c r="D1831" s="4" t="s">
        <v>8</v>
      </c>
      <c r="E1831" s="4" t="s">
        <v>7</v>
      </c>
      <c r="F1831" s="4" t="s">
        <v>7</v>
      </c>
      <c r="G1831" s="4" t="s">
        <v>7</v>
      </c>
      <c r="H1831" s="4" t="s">
        <v>7</v>
      </c>
      <c r="I1831" s="4" t="s">
        <v>7</v>
      </c>
      <c r="J1831" s="4" t="s">
        <v>15</v>
      </c>
      <c r="K1831" s="4" t="s">
        <v>15</v>
      </c>
      <c r="L1831" s="4" t="s">
        <v>15</v>
      </c>
      <c r="M1831" s="4" t="s">
        <v>15</v>
      </c>
      <c r="N1831" s="4" t="s">
        <v>7</v>
      </c>
    </row>
    <row r="1832" spans="1:14">
      <c r="A1832" t="n">
        <v>16037</v>
      </c>
      <c r="B1832" s="60" t="n">
        <v>34</v>
      </c>
      <c r="C1832" s="7" t="n">
        <v>1015</v>
      </c>
      <c r="D1832" s="7" t="s">
        <v>181</v>
      </c>
      <c r="E1832" s="7" t="n">
        <v>1</v>
      </c>
      <c r="F1832" s="7" t="n">
        <v>0</v>
      </c>
      <c r="G1832" s="7" t="n">
        <v>0</v>
      </c>
      <c r="H1832" s="7" t="n">
        <v>0</v>
      </c>
      <c r="I1832" s="7" t="n">
        <v>0</v>
      </c>
      <c r="J1832" s="7" t="n">
        <v>0</v>
      </c>
      <c r="K1832" s="7" t="n">
        <v>-1</v>
      </c>
      <c r="L1832" s="7" t="n">
        <v>-1</v>
      </c>
      <c r="M1832" s="7" t="n">
        <v>-1</v>
      </c>
      <c r="N1832" s="7" t="n">
        <v>0</v>
      </c>
    </row>
    <row r="1833" spans="1:14">
      <c r="A1833" t="s">
        <v>4</v>
      </c>
      <c r="B1833" s="4" t="s">
        <v>5</v>
      </c>
      <c r="C1833" s="4" t="s">
        <v>11</v>
      </c>
      <c r="D1833" s="4" t="s">
        <v>8</v>
      </c>
      <c r="E1833" s="4" t="s">
        <v>7</v>
      </c>
      <c r="F1833" s="4" t="s">
        <v>7</v>
      </c>
      <c r="G1833" s="4" t="s">
        <v>7</v>
      </c>
      <c r="H1833" s="4" t="s">
        <v>7</v>
      </c>
      <c r="I1833" s="4" t="s">
        <v>7</v>
      </c>
      <c r="J1833" s="4" t="s">
        <v>15</v>
      </c>
      <c r="K1833" s="4" t="s">
        <v>15</v>
      </c>
      <c r="L1833" s="4" t="s">
        <v>15</v>
      </c>
      <c r="M1833" s="4" t="s">
        <v>15</v>
      </c>
      <c r="N1833" s="4" t="s">
        <v>7</v>
      </c>
    </row>
    <row r="1834" spans="1:14">
      <c r="A1834" t="n">
        <v>16067</v>
      </c>
      <c r="B1834" s="60" t="n">
        <v>34</v>
      </c>
      <c r="C1834" s="7" t="n">
        <v>1017</v>
      </c>
      <c r="D1834" s="7" t="s">
        <v>181</v>
      </c>
      <c r="E1834" s="7" t="n">
        <v>1</v>
      </c>
      <c r="F1834" s="7" t="n">
        <v>0</v>
      </c>
      <c r="G1834" s="7" t="n">
        <v>0</v>
      </c>
      <c r="H1834" s="7" t="n">
        <v>0</v>
      </c>
      <c r="I1834" s="7" t="n">
        <v>0</v>
      </c>
      <c r="J1834" s="7" t="n">
        <v>0</v>
      </c>
      <c r="K1834" s="7" t="n">
        <v>-1</v>
      </c>
      <c r="L1834" s="7" t="n">
        <v>-1</v>
      </c>
      <c r="M1834" s="7" t="n">
        <v>-1</v>
      </c>
      <c r="N1834" s="7" t="n">
        <v>0</v>
      </c>
    </row>
    <row r="1835" spans="1:14">
      <c r="A1835" t="s">
        <v>4</v>
      </c>
      <c r="B1835" s="4" t="s">
        <v>5</v>
      </c>
      <c r="C1835" s="4" t="s">
        <v>11</v>
      </c>
      <c r="D1835" s="4" t="s">
        <v>8</v>
      </c>
      <c r="E1835" s="4" t="s">
        <v>7</v>
      </c>
      <c r="F1835" s="4" t="s">
        <v>7</v>
      </c>
      <c r="G1835" s="4" t="s">
        <v>7</v>
      </c>
      <c r="H1835" s="4" t="s">
        <v>7</v>
      </c>
      <c r="I1835" s="4" t="s">
        <v>7</v>
      </c>
      <c r="J1835" s="4" t="s">
        <v>15</v>
      </c>
      <c r="K1835" s="4" t="s">
        <v>15</v>
      </c>
      <c r="L1835" s="4" t="s">
        <v>15</v>
      </c>
      <c r="M1835" s="4" t="s">
        <v>15</v>
      </c>
      <c r="N1835" s="4" t="s">
        <v>7</v>
      </c>
    </row>
    <row r="1836" spans="1:14">
      <c r="A1836" t="n">
        <v>16097</v>
      </c>
      <c r="B1836" s="60" t="n">
        <v>34</v>
      </c>
      <c r="C1836" s="7" t="n">
        <v>1018</v>
      </c>
      <c r="D1836" s="7" t="s">
        <v>181</v>
      </c>
      <c r="E1836" s="7" t="n">
        <v>1</v>
      </c>
      <c r="F1836" s="7" t="n">
        <v>0</v>
      </c>
      <c r="G1836" s="7" t="n">
        <v>0</v>
      </c>
      <c r="H1836" s="7" t="n">
        <v>0</v>
      </c>
      <c r="I1836" s="7" t="n">
        <v>0</v>
      </c>
      <c r="J1836" s="7" t="n">
        <v>0</v>
      </c>
      <c r="K1836" s="7" t="n">
        <v>-1</v>
      </c>
      <c r="L1836" s="7" t="n">
        <v>-1</v>
      </c>
      <c r="M1836" s="7" t="n">
        <v>-1</v>
      </c>
      <c r="N1836" s="7" t="n">
        <v>0</v>
      </c>
    </row>
    <row r="1837" spans="1:14">
      <c r="A1837" t="s">
        <v>4</v>
      </c>
      <c r="B1837" s="4" t="s">
        <v>5</v>
      </c>
      <c r="C1837" s="4" t="s">
        <v>11</v>
      </c>
      <c r="D1837" s="4" t="s">
        <v>8</v>
      </c>
      <c r="E1837" s="4" t="s">
        <v>7</v>
      </c>
      <c r="F1837" s="4" t="s">
        <v>7</v>
      </c>
      <c r="G1837" s="4" t="s">
        <v>7</v>
      </c>
      <c r="H1837" s="4" t="s">
        <v>7</v>
      </c>
      <c r="I1837" s="4" t="s">
        <v>7</v>
      </c>
      <c r="J1837" s="4" t="s">
        <v>15</v>
      </c>
      <c r="K1837" s="4" t="s">
        <v>15</v>
      </c>
      <c r="L1837" s="4" t="s">
        <v>15</v>
      </c>
      <c r="M1837" s="4" t="s">
        <v>15</v>
      </c>
      <c r="N1837" s="4" t="s">
        <v>7</v>
      </c>
    </row>
    <row r="1838" spans="1:14">
      <c r="A1838" t="n">
        <v>16127</v>
      </c>
      <c r="B1838" s="60" t="n">
        <v>34</v>
      </c>
      <c r="C1838" s="7" t="n">
        <v>1019</v>
      </c>
      <c r="D1838" s="7" t="s">
        <v>181</v>
      </c>
      <c r="E1838" s="7" t="n">
        <v>1</v>
      </c>
      <c r="F1838" s="7" t="n">
        <v>0</v>
      </c>
      <c r="G1838" s="7" t="n">
        <v>0</v>
      </c>
      <c r="H1838" s="7" t="n">
        <v>0</v>
      </c>
      <c r="I1838" s="7" t="n">
        <v>0</v>
      </c>
      <c r="J1838" s="7" t="n">
        <v>0</v>
      </c>
      <c r="K1838" s="7" t="n">
        <v>-1</v>
      </c>
      <c r="L1838" s="7" t="n">
        <v>-1</v>
      </c>
      <c r="M1838" s="7" t="n">
        <v>-1</v>
      </c>
      <c r="N1838" s="7" t="n">
        <v>0</v>
      </c>
    </row>
    <row r="1839" spans="1:14">
      <c r="A1839" t="s">
        <v>4</v>
      </c>
      <c r="B1839" s="4" t="s">
        <v>5</v>
      </c>
      <c r="C1839" s="4" t="s">
        <v>11</v>
      </c>
      <c r="D1839" s="4" t="s">
        <v>8</v>
      </c>
      <c r="E1839" s="4" t="s">
        <v>7</v>
      </c>
      <c r="F1839" s="4" t="s">
        <v>7</v>
      </c>
      <c r="G1839" s="4" t="s">
        <v>7</v>
      </c>
      <c r="H1839" s="4" t="s">
        <v>7</v>
      </c>
      <c r="I1839" s="4" t="s">
        <v>7</v>
      </c>
      <c r="J1839" s="4" t="s">
        <v>15</v>
      </c>
      <c r="K1839" s="4" t="s">
        <v>15</v>
      </c>
      <c r="L1839" s="4" t="s">
        <v>15</v>
      </c>
      <c r="M1839" s="4" t="s">
        <v>15</v>
      </c>
      <c r="N1839" s="4" t="s">
        <v>7</v>
      </c>
    </row>
    <row r="1840" spans="1:14">
      <c r="A1840" t="n">
        <v>16157</v>
      </c>
      <c r="B1840" s="60" t="n">
        <v>34</v>
      </c>
      <c r="C1840" s="7" t="n">
        <v>1020</v>
      </c>
      <c r="D1840" s="7" t="s">
        <v>181</v>
      </c>
      <c r="E1840" s="7" t="n">
        <v>1</v>
      </c>
      <c r="F1840" s="7" t="n">
        <v>0</v>
      </c>
      <c r="G1840" s="7" t="n">
        <v>0</v>
      </c>
      <c r="H1840" s="7" t="n">
        <v>0</v>
      </c>
      <c r="I1840" s="7" t="n">
        <v>0</v>
      </c>
      <c r="J1840" s="7" t="n">
        <v>0</v>
      </c>
      <c r="K1840" s="7" t="n">
        <v>-1</v>
      </c>
      <c r="L1840" s="7" t="n">
        <v>-1</v>
      </c>
      <c r="M1840" s="7" t="n">
        <v>-1</v>
      </c>
      <c r="N1840" s="7" t="n">
        <v>0</v>
      </c>
    </row>
    <row r="1841" spans="1:14">
      <c r="A1841" t="s">
        <v>4</v>
      </c>
      <c r="B1841" s="4" t="s">
        <v>5</v>
      </c>
      <c r="C1841" s="4" t="s">
        <v>11</v>
      </c>
      <c r="D1841" s="4" t="s">
        <v>8</v>
      </c>
      <c r="E1841" s="4" t="s">
        <v>7</v>
      </c>
      <c r="F1841" s="4" t="s">
        <v>7</v>
      </c>
      <c r="G1841" s="4" t="s">
        <v>7</v>
      </c>
      <c r="H1841" s="4" t="s">
        <v>7</v>
      </c>
      <c r="I1841" s="4" t="s">
        <v>7</v>
      </c>
      <c r="J1841" s="4" t="s">
        <v>15</v>
      </c>
      <c r="K1841" s="4" t="s">
        <v>15</v>
      </c>
      <c r="L1841" s="4" t="s">
        <v>15</v>
      </c>
      <c r="M1841" s="4" t="s">
        <v>15</v>
      </c>
      <c r="N1841" s="4" t="s">
        <v>7</v>
      </c>
    </row>
    <row r="1842" spans="1:14">
      <c r="A1842" t="n">
        <v>16187</v>
      </c>
      <c r="B1842" s="60" t="n">
        <v>34</v>
      </c>
      <c r="C1842" s="7" t="n">
        <v>1016</v>
      </c>
      <c r="D1842" s="7" t="s">
        <v>181</v>
      </c>
      <c r="E1842" s="7" t="n">
        <v>1</v>
      </c>
      <c r="F1842" s="7" t="n">
        <v>0</v>
      </c>
      <c r="G1842" s="7" t="n">
        <v>0</v>
      </c>
      <c r="H1842" s="7" t="n">
        <v>0</v>
      </c>
      <c r="I1842" s="7" t="n">
        <v>0</v>
      </c>
      <c r="J1842" s="7" t="n">
        <v>0</v>
      </c>
      <c r="K1842" s="7" t="n">
        <v>-1</v>
      </c>
      <c r="L1842" s="7" t="n">
        <v>-1</v>
      </c>
      <c r="M1842" s="7" t="n">
        <v>-1</v>
      </c>
      <c r="N1842" s="7" t="n">
        <v>0</v>
      </c>
    </row>
    <row r="1843" spans="1:14">
      <c r="A1843" t="s">
        <v>4</v>
      </c>
      <c r="B1843" s="4" t="s">
        <v>5</v>
      </c>
      <c r="C1843" s="4" t="s">
        <v>7</v>
      </c>
      <c r="D1843" s="4" t="s">
        <v>8</v>
      </c>
      <c r="E1843" s="4" t="s">
        <v>11</v>
      </c>
    </row>
    <row r="1844" spans="1:14">
      <c r="A1844" t="n">
        <v>16217</v>
      </c>
      <c r="B1844" s="17" t="n">
        <v>94</v>
      </c>
      <c r="C1844" s="7" t="n">
        <v>0</v>
      </c>
      <c r="D1844" s="7" t="s">
        <v>182</v>
      </c>
      <c r="E1844" s="7" t="n">
        <v>1</v>
      </c>
    </row>
    <row r="1845" spans="1:14">
      <c r="A1845" t="s">
        <v>4</v>
      </c>
      <c r="B1845" s="4" t="s">
        <v>5</v>
      </c>
      <c r="C1845" s="4" t="s">
        <v>7</v>
      </c>
      <c r="D1845" s="4" t="s">
        <v>8</v>
      </c>
      <c r="E1845" s="4" t="s">
        <v>11</v>
      </c>
    </row>
    <row r="1846" spans="1:14">
      <c r="A1846" t="n">
        <v>16229</v>
      </c>
      <c r="B1846" s="17" t="n">
        <v>94</v>
      </c>
      <c r="C1846" s="7" t="n">
        <v>0</v>
      </c>
      <c r="D1846" s="7" t="s">
        <v>182</v>
      </c>
      <c r="E1846" s="7" t="n">
        <v>2</v>
      </c>
    </row>
    <row r="1847" spans="1:14">
      <c r="A1847" t="s">
        <v>4</v>
      </c>
      <c r="B1847" s="4" t="s">
        <v>5</v>
      </c>
      <c r="C1847" s="4" t="s">
        <v>7</v>
      </c>
      <c r="D1847" s="4" t="s">
        <v>8</v>
      </c>
      <c r="E1847" s="4" t="s">
        <v>11</v>
      </c>
    </row>
    <row r="1848" spans="1:14">
      <c r="A1848" t="n">
        <v>16241</v>
      </c>
      <c r="B1848" s="17" t="n">
        <v>94</v>
      </c>
      <c r="C1848" s="7" t="n">
        <v>1</v>
      </c>
      <c r="D1848" s="7" t="s">
        <v>182</v>
      </c>
      <c r="E1848" s="7" t="n">
        <v>4</v>
      </c>
    </row>
    <row r="1849" spans="1:14">
      <c r="A1849" t="s">
        <v>4</v>
      </c>
      <c r="B1849" s="4" t="s">
        <v>5</v>
      </c>
      <c r="C1849" s="4" t="s">
        <v>7</v>
      </c>
      <c r="D1849" s="4" t="s">
        <v>8</v>
      </c>
    </row>
    <row r="1850" spans="1:14">
      <c r="A1850" t="n">
        <v>16253</v>
      </c>
      <c r="B1850" s="17" t="n">
        <v>94</v>
      </c>
      <c r="C1850" s="7" t="n">
        <v>5</v>
      </c>
      <c r="D1850" s="7" t="s">
        <v>182</v>
      </c>
    </row>
    <row r="1851" spans="1:14">
      <c r="A1851" t="s">
        <v>4</v>
      </c>
      <c r="B1851" s="4" t="s">
        <v>5</v>
      </c>
      <c r="C1851" s="4" t="s">
        <v>7</v>
      </c>
      <c r="D1851" s="4" t="s">
        <v>8</v>
      </c>
      <c r="E1851" s="4" t="s">
        <v>11</v>
      </c>
    </row>
    <row r="1852" spans="1:14">
      <c r="A1852" t="n">
        <v>16263</v>
      </c>
      <c r="B1852" s="17" t="n">
        <v>94</v>
      </c>
      <c r="C1852" s="7" t="n">
        <v>0</v>
      </c>
      <c r="D1852" s="7" t="s">
        <v>183</v>
      </c>
      <c r="E1852" s="7" t="n">
        <v>1</v>
      </c>
    </row>
    <row r="1853" spans="1:14">
      <c r="A1853" t="s">
        <v>4</v>
      </c>
      <c r="B1853" s="4" t="s">
        <v>5</v>
      </c>
      <c r="C1853" s="4" t="s">
        <v>7</v>
      </c>
      <c r="D1853" s="4" t="s">
        <v>8</v>
      </c>
      <c r="E1853" s="4" t="s">
        <v>11</v>
      </c>
    </row>
    <row r="1854" spans="1:14">
      <c r="A1854" t="n">
        <v>16275</v>
      </c>
      <c r="B1854" s="17" t="n">
        <v>94</v>
      </c>
      <c r="C1854" s="7" t="n">
        <v>0</v>
      </c>
      <c r="D1854" s="7" t="s">
        <v>183</v>
      </c>
      <c r="E1854" s="7" t="n">
        <v>2</v>
      </c>
    </row>
    <row r="1855" spans="1:14">
      <c r="A1855" t="s">
        <v>4</v>
      </c>
      <c r="B1855" s="4" t="s">
        <v>5</v>
      </c>
      <c r="C1855" s="4" t="s">
        <v>7</v>
      </c>
      <c r="D1855" s="4" t="s">
        <v>8</v>
      </c>
      <c r="E1855" s="4" t="s">
        <v>11</v>
      </c>
    </row>
    <row r="1856" spans="1:14">
      <c r="A1856" t="n">
        <v>16287</v>
      </c>
      <c r="B1856" s="17" t="n">
        <v>94</v>
      </c>
      <c r="C1856" s="7" t="n">
        <v>1</v>
      </c>
      <c r="D1856" s="7" t="s">
        <v>183</v>
      </c>
      <c r="E1856" s="7" t="n">
        <v>4</v>
      </c>
    </row>
    <row r="1857" spans="1:14">
      <c r="A1857" t="s">
        <v>4</v>
      </c>
      <c r="B1857" s="4" t="s">
        <v>5</v>
      </c>
      <c r="C1857" s="4" t="s">
        <v>7</v>
      </c>
      <c r="D1857" s="4" t="s">
        <v>8</v>
      </c>
    </row>
    <row r="1858" spans="1:14">
      <c r="A1858" t="n">
        <v>16299</v>
      </c>
      <c r="B1858" s="17" t="n">
        <v>94</v>
      </c>
      <c r="C1858" s="7" t="n">
        <v>5</v>
      </c>
      <c r="D1858" s="7" t="s">
        <v>183</v>
      </c>
    </row>
    <row r="1859" spans="1:14">
      <c r="A1859" t="s">
        <v>4</v>
      </c>
      <c r="B1859" s="4" t="s">
        <v>5</v>
      </c>
      <c r="C1859" s="4" t="s">
        <v>7</v>
      </c>
      <c r="D1859" s="4" t="s">
        <v>8</v>
      </c>
      <c r="E1859" s="4" t="s">
        <v>11</v>
      </c>
    </row>
    <row r="1860" spans="1:14">
      <c r="A1860" t="n">
        <v>16309</v>
      </c>
      <c r="B1860" s="17" t="n">
        <v>94</v>
      </c>
      <c r="C1860" s="7" t="n">
        <v>0</v>
      </c>
      <c r="D1860" s="7" t="s">
        <v>184</v>
      </c>
      <c r="E1860" s="7" t="n">
        <v>1</v>
      </c>
    </row>
    <row r="1861" spans="1:14">
      <c r="A1861" t="s">
        <v>4</v>
      </c>
      <c r="B1861" s="4" t="s">
        <v>5</v>
      </c>
      <c r="C1861" s="4" t="s">
        <v>7</v>
      </c>
      <c r="D1861" s="4" t="s">
        <v>8</v>
      </c>
      <c r="E1861" s="4" t="s">
        <v>11</v>
      </c>
    </row>
    <row r="1862" spans="1:14">
      <c r="A1862" t="n">
        <v>16321</v>
      </c>
      <c r="B1862" s="17" t="n">
        <v>94</v>
      </c>
      <c r="C1862" s="7" t="n">
        <v>0</v>
      </c>
      <c r="D1862" s="7" t="s">
        <v>184</v>
      </c>
      <c r="E1862" s="7" t="n">
        <v>2</v>
      </c>
    </row>
    <row r="1863" spans="1:14">
      <c r="A1863" t="s">
        <v>4</v>
      </c>
      <c r="B1863" s="4" t="s">
        <v>5</v>
      </c>
      <c r="C1863" s="4" t="s">
        <v>7</v>
      </c>
      <c r="D1863" s="4" t="s">
        <v>8</v>
      </c>
      <c r="E1863" s="4" t="s">
        <v>11</v>
      </c>
    </row>
    <row r="1864" spans="1:14">
      <c r="A1864" t="n">
        <v>16333</v>
      </c>
      <c r="B1864" s="17" t="n">
        <v>94</v>
      </c>
      <c r="C1864" s="7" t="n">
        <v>1</v>
      </c>
      <c r="D1864" s="7" t="s">
        <v>184</v>
      </c>
      <c r="E1864" s="7" t="n">
        <v>4</v>
      </c>
    </row>
    <row r="1865" spans="1:14">
      <c r="A1865" t="s">
        <v>4</v>
      </c>
      <c r="B1865" s="4" t="s">
        <v>5</v>
      </c>
      <c r="C1865" s="4" t="s">
        <v>7</v>
      </c>
      <c r="D1865" s="4" t="s">
        <v>8</v>
      </c>
    </row>
    <row r="1866" spans="1:14">
      <c r="A1866" t="n">
        <v>16345</v>
      </c>
      <c r="B1866" s="17" t="n">
        <v>94</v>
      </c>
      <c r="C1866" s="7" t="n">
        <v>5</v>
      </c>
      <c r="D1866" s="7" t="s">
        <v>184</v>
      </c>
    </row>
    <row r="1867" spans="1:14">
      <c r="A1867" t="s">
        <v>4</v>
      </c>
      <c r="B1867" s="4" t="s">
        <v>5</v>
      </c>
      <c r="C1867" s="4" t="s">
        <v>7</v>
      </c>
      <c r="D1867" s="4" t="s">
        <v>8</v>
      </c>
      <c r="E1867" s="4" t="s">
        <v>11</v>
      </c>
    </row>
    <row r="1868" spans="1:14">
      <c r="A1868" t="n">
        <v>16355</v>
      </c>
      <c r="B1868" s="17" t="n">
        <v>94</v>
      </c>
      <c r="C1868" s="7" t="n">
        <v>1</v>
      </c>
      <c r="D1868" s="7" t="s">
        <v>182</v>
      </c>
      <c r="E1868" s="7" t="n">
        <v>1</v>
      </c>
    </row>
    <row r="1869" spans="1:14">
      <c r="A1869" t="s">
        <v>4</v>
      </c>
      <c r="B1869" s="4" t="s">
        <v>5</v>
      </c>
      <c r="C1869" s="4" t="s">
        <v>7</v>
      </c>
      <c r="D1869" s="4" t="s">
        <v>8</v>
      </c>
      <c r="E1869" s="4" t="s">
        <v>11</v>
      </c>
    </row>
    <row r="1870" spans="1:14">
      <c r="A1870" t="n">
        <v>16367</v>
      </c>
      <c r="B1870" s="17" t="n">
        <v>94</v>
      </c>
      <c r="C1870" s="7" t="n">
        <v>1</v>
      </c>
      <c r="D1870" s="7" t="s">
        <v>182</v>
      </c>
      <c r="E1870" s="7" t="n">
        <v>2</v>
      </c>
    </row>
    <row r="1871" spans="1:14">
      <c r="A1871" t="s">
        <v>4</v>
      </c>
      <c r="B1871" s="4" t="s">
        <v>5</v>
      </c>
      <c r="C1871" s="4" t="s">
        <v>7</v>
      </c>
      <c r="D1871" s="4" t="s">
        <v>8</v>
      </c>
      <c r="E1871" s="4" t="s">
        <v>11</v>
      </c>
    </row>
    <row r="1872" spans="1:14">
      <c r="A1872" t="n">
        <v>16379</v>
      </c>
      <c r="B1872" s="17" t="n">
        <v>94</v>
      </c>
      <c r="C1872" s="7" t="n">
        <v>0</v>
      </c>
      <c r="D1872" s="7" t="s">
        <v>182</v>
      </c>
      <c r="E1872" s="7" t="n">
        <v>4</v>
      </c>
    </row>
    <row r="1873" spans="1:5">
      <c r="A1873" t="s">
        <v>4</v>
      </c>
      <c r="B1873" s="4" t="s">
        <v>5</v>
      </c>
      <c r="C1873" s="4" t="s">
        <v>7</v>
      </c>
      <c r="D1873" s="4" t="s">
        <v>8</v>
      </c>
      <c r="E1873" s="4" t="s">
        <v>11</v>
      </c>
    </row>
    <row r="1874" spans="1:5">
      <c r="A1874" t="n">
        <v>16391</v>
      </c>
      <c r="B1874" s="17" t="n">
        <v>94</v>
      </c>
      <c r="C1874" s="7" t="n">
        <v>1</v>
      </c>
      <c r="D1874" s="7" t="s">
        <v>183</v>
      </c>
      <c r="E1874" s="7" t="n">
        <v>1</v>
      </c>
    </row>
    <row r="1875" spans="1:5">
      <c r="A1875" t="s">
        <v>4</v>
      </c>
      <c r="B1875" s="4" t="s">
        <v>5</v>
      </c>
      <c r="C1875" s="4" t="s">
        <v>7</v>
      </c>
      <c r="D1875" s="4" t="s">
        <v>8</v>
      </c>
      <c r="E1875" s="4" t="s">
        <v>11</v>
      </c>
    </row>
    <row r="1876" spans="1:5">
      <c r="A1876" t="n">
        <v>16403</v>
      </c>
      <c r="B1876" s="17" t="n">
        <v>94</v>
      </c>
      <c r="C1876" s="7" t="n">
        <v>1</v>
      </c>
      <c r="D1876" s="7" t="s">
        <v>183</v>
      </c>
      <c r="E1876" s="7" t="n">
        <v>2</v>
      </c>
    </row>
    <row r="1877" spans="1:5">
      <c r="A1877" t="s">
        <v>4</v>
      </c>
      <c r="B1877" s="4" t="s">
        <v>5</v>
      </c>
      <c r="C1877" s="4" t="s">
        <v>7</v>
      </c>
      <c r="D1877" s="4" t="s">
        <v>8</v>
      </c>
      <c r="E1877" s="4" t="s">
        <v>11</v>
      </c>
    </row>
    <row r="1878" spans="1:5">
      <c r="A1878" t="n">
        <v>16415</v>
      </c>
      <c r="B1878" s="17" t="n">
        <v>94</v>
      </c>
      <c r="C1878" s="7" t="n">
        <v>0</v>
      </c>
      <c r="D1878" s="7" t="s">
        <v>183</v>
      </c>
      <c r="E1878" s="7" t="n">
        <v>4</v>
      </c>
    </row>
    <row r="1879" spans="1:5">
      <c r="A1879" t="s">
        <v>4</v>
      </c>
      <c r="B1879" s="4" t="s">
        <v>5</v>
      </c>
      <c r="C1879" s="4" t="s">
        <v>7</v>
      </c>
      <c r="D1879" s="4" t="s">
        <v>8</v>
      </c>
      <c r="E1879" s="4" t="s">
        <v>11</v>
      </c>
    </row>
    <row r="1880" spans="1:5">
      <c r="A1880" t="n">
        <v>16427</v>
      </c>
      <c r="B1880" s="17" t="n">
        <v>94</v>
      </c>
      <c r="C1880" s="7" t="n">
        <v>1</v>
      </c>
      <c r="D1880" s="7" t="s">
        <v>184</v>
      </c>
      <c r="E1880" s="7" t="n">
        <v>1</v>
      </c>
    </row>
    <row r="1881" spans="1:5">
      <c r="A1881" t="s">
        <v>4</v>
      </c>
      <c r="B1881" s="4" t="s">
        <v>5</v>
      </c>
      <c r="C1881" s="4" t="s">
        <v>7</v>
      </c>
      <c r="D1881" s="4" t="s">
        <v>8</v>
      </c>
      <c r="E1881" s="4" t="s">
        <v>11</v>
      </c>
    </row>
    <row r="1882" spans="1:5">
      <c r="A1882" t="n">
        <v>16439</v>
      </c>
      <c r="B1882" s="17" t="n">
        <v>94</v>
      </c>
      <c r="C1882" s="7" t="n">
        <v>1</v>
      </c>
      <c r="D1882" s="7" t="s">
        <v>184</v>
      </c>
      <c r="E1882" s="7" t="n">
        <v>2</v>
      </c>
    </row>
    <row r="1883" spans="1:5">
      <c r="A1883" t="s">
        <v>4</v>
      </c>
      <c r="B1883" s="4" t="s">
        <v>5</v>
      </c>
      <c r="C1883" s="4" t="s">
        <v>7</v>
      </c>
      <c r="D1883" s="4" t="s">
        <v>8</v>
      </c>
      <c r="E1883" s="4" t="s">
        <v>11</v>
      </c>
    </row>
    <row r="1884" spans="1:5">
      <c r="A1884" t="n">
        <v>16451</v>
      </c>
      <c r="B1884" s="17" t="n">
        <v>94</v>
      </c>
      <c r="C1884" s="7" t="n">
        <v>0</v>
      </c>
      <c r="D1884" s="7" t="s">
        <v>184</v>
      </c>
      <c r="E1884" s="7" t="n">
        <v>4</v>
      </c>
    </row>
    <row r="1885" spans="1:5">
      <c r="A1885" t="s">
        <v>4</v>
      </c>
      <c r="B1885" s="4" t="s">
        <v>5</v>
      </c>
      <c r="C1885" s="4" t="s">
        <v>7</v>
      </c>
      <c r="D1885" s="4" t="s">
        <v>8</v>
      </c>
      <c r="E1885" s="4" t="s">
        <v>11</v>
      </c>
    </row>
    <row r="1886" spans="1:5">
      <c r="A1886" t="n">
        <v>16463</v>
      </c>
      <c r="B1886" s="17" t="n">
        <v>94</v>
      </c>
      <c r="C1886" s="7" t="n">
        <v>0</v>
      </c>
      <c r="D1886" s="7" t="s">
        <v>185</v>
      </c>
      <c r="E1886" s="7" t="n">
        <v>1</v>
      </c>
    </row>
    <row r="1887" spans="1:5">
      <c r="A1887" t="s">
        <v>4</v>
      </c>
      <c r="B1887" s="4" t="s">
        <v>5</v>
      </c>
      <c r="C1887" s="4" t="s">
        <v>7</v>
      </c>
      <c r="D1887" s="4" t="s">
        <v>8</v>
      </c>
      <c r="E1887" s="4" t="s">
        <v>11</v>
      </c>
    </row>
    <row r="1888" spans="1:5">
      <c r="A1888" t="n">
        <v>16479</v>
      </c>
      <c r="B1888" s="17" t="n">
        <v>94</v>
      </c>
      <c r="C1888" s="7" t="n">
        <v>0</v>
      </c>
      <c r="D1888" s="7" t="s">
        <v>185</v>
      </c>
      <c r="E1888" s="7" t="n">
        <v>2</v>
      </c>
    </row>
    <row r="1889" spans="1:5">
      <c r="A1889" t="s">
        <v>4</v>
      </c>
      <c r="B1889" s="4" t="s">
        <v>5</v>
      </c>
      <c r="C1889" s="4" t="s">
        <v>7</v>
      </c>
      <c r="D1889" s="4" t="s">
        <v>8</v>
      </c>
      <c r="E1889" s="4" t="s">
        <v>11</v>
      </c>
    </row>
    <row r="1890" spans="1:5">
      <c r="A1890" t="n">
        <v>16495</v>
      </c>
      <c r="B1890" s="17" t="n">
        <v>94</v>
      </c>
      <c r="C1890" s="7" t="n">
        <v>1</v>
      </c>
      <c r="D1890" s="7" t="s">
        <v>185</v>
      </c>
      <c r="E1890" s="7" t="n">
        <v>4</v>
      </c>
    </row>
    <row r="1891" spans="1:5">
      <c r="A1891" t="s">
        <v>4</v>
      </c>
      <c r="B1891" s="4" t="s">
        <v>5</v>
      </c>
      <c r="C1891" s="4" t="s">
        <v>7</v>
      </c>
      <c r="D1891" s="4" t="s">
        <v>8</v>
      </c>
    </row>
    <row r="1892" spans="1:5">
      <c r="A1892" t="n">
        <v>16511</v>
      </c>
      <c r="B1892" s="17" t="n">
        <v>94</v>
      </c>
      <c r="C1892" s="7" t="n">
        <v>5</v>
      </c>
      <c r="D1892" s="7" t="s">
        <v>185</v>
      </c>
    </row>
    <row r="1893" spans="1:5">
      <c r="A1893" t="s">
        <v>4</v>
      </c>
      <c r="B1893" s="4" t="s">
        <v>5</v>
      </c>
      <c r="C1893" s="4" t="s">
        <v>7</v>
      </c>
      <c r="D1893" s="4" t="s">
        <v>8</v>
      </c>
      <c r="E1893" s="4" t="s">
        <v>11</v>
      </c>
    </row>
    <row r="1894" spans="1:5">
      <c r="A1894" t="n">
        <v>16525</v>
      </c>
      <c r="B1894" s="17" t="n">
        <v>94</v>
      </c>
      <c r="C1894" s="7" t="n">
        <v>1</v>
      </c>
      <c r="D1894" s="7" t="s">
        <v>185</v>
      </c>
      <c r="E1894" s="7" t="n">
        <v>1</v>
      </c>
    </row>
    <row r="1895" spans="1:5">
      <c r="A1895" t="s">
        <v>4</v>
      </c>
      <c r="B1895" s="4" t="s">
        <v>5</v>
      </c>
      <c r="C1895" s="4" t="s">
        <v>7</v>
      </c>
      <c r="D1895" s="4" t="s">
        <v>8</v>
      </c>
      <c r="E1895" s="4" t="s">
        <v>11</v>
      </c>
    </row>
    <row r="1896" spans="1:5">
      <c r="A1896" t="n">
        <v>16541</v>
      </c>
      <c r="B1896" s="17" t="n">
        <v>94</v>
      </c>
      <c r="C1896" s="7" t="n">
        <v>1</v>
      </c>
      <c r="D1896" s="7" t="s">
        <v>185</v>
      </c>
      <c r="E1896" s="7" t="n">
        <v>2</v>
      </c>
    </row>
    <row r="1897" spans="1:5">
      <c r="A1897" t="s">
        <v>4</v>
      </c>
      <c r="B1897" s="4" t="s">
        <v>5</v>
      </c>
      <c r="C1897" s="4" t="s">
        <v>7</v>
      </c>
      <c r="D1897" s="4" t="s">
        <v>8</v>
      </c>
      <c r="E1897" s="4" t="s">
        <v>11</v>
      </c>
    </row>
    <row r="1898" spans="1:5">
      <c r="A1898" t="n">
        <v>16557</v>
      </c>
      <c r="B1898" s="17" t="n">
        <v>94</v>
      </c>
      <c r="C1898" s="7" t="n">
        <v>0</v>
      </c>
      <c r="D1898" s="7" t="s">
        <v>185</v>
      </c>
      <c r="E1898" s="7" t="n">
        <v>4</v>
      </c>
    </row>
    <row r="1899" spans="1:5">
      <c r="A1899" t="s">
        <v>4</v>
      </c>
      <c r="B1899" s="4" t="s">
        <v>5</v>
      </c>
      <c r="C1899" s="4" t="s">
        <v>7</v>
      </c>
      <c r="D1899" s="4" t="s">
        <v>11</v>
      </c>
      <c r="E1899" s="4" t="s">
        <v>7</v>
      </c>
    </row>
    <row r="1900" spans="1:5">
      <c r="A1900" t="n">
        <v>16573</v>
      </c>
      <c r="B1900" s="15" t="n">
        <v>49</v>
      </c>
      <c r="C1900" s="7" t="n">
        <v>1</v>
      </c>
      <c r="D1900" s="7" t="n">
        <v>0</v>
      </c>
      <c r="E1900" s="7" t="n">
        <v>0</v>
      </c>
    </row>
    <row r="1901" spans="1:5">
      <c r="A1901" t="s">
        <v>4</v>
      </c>
      <c r="B1901" s="4" t="s">
        <v>5</v>
      </c>
      <c r="C1901" s="4" t="s">
        <v>7</v>
      </c>
      <c r="D1901" s="4" t="s">
        <v>11</v>
      </c>
      <c r="E1901" s="4" t="s">
        <v>17</v>
      </c>
      <c r="F1901" s="4" t="s">
        <v>11</v>
      </c>
      <c r="G1901" s="4" t="s">
        <v>17</v>
      </c>
      <c r="H1901" s="4" t="s">
        <v>7</v>
      </c>
    </row>
    <row r="1902" spans="1:5">
      <c r="A1902" t="n">
        <v>16578</v>
      </c>
      <c r="B1902" s="15" t="n">
        <v>49</v>
      </c>
      <c r="C1902" s="7" t="n">
        <v>0</v>
      </c>
      <c r="D1902" s="7" t="n">
        <v>539</v>
      </c>
      <c r="E1902" s="7" t="n">
        <v>1061997773</v>
      </c>
      <c r="F1902" s="7" t="n">
        <v>0</v>
      </c>
      <c r="G1902" s="7" t="n">
        <v>0</v>
      </c>
      <c r="H1902" s="7" t="n">
        <v>0</v>
      </c>
    </row>
    <row r="1903" spans="1:5">
      <c r="A1903" t="s">
        <v>4</v>
      </c>
      <c r="B1903" s="4" t="s">
        <v>5</v>
      </c>
      <c r="C1903" s="4" t="s">
        <v>11</v>
      </c>
      <c r="D1903" s="4" t="s">
        <v>15</v>
      </c>
      <c r="E1903" s="4" t="s">
        <v>15</v>
      </c>
      <c r="F1903" s="4" t="s">
        <v>15</v>
      </c>
      <c r="G1903" s="4" t="s">
        <v>15</v>
      </c>
    </row>
    <row r="1904" spans="1:5">
      <c r="A1904" t="n">
        <v>16593</v>
      </c>
      <c r="B1904" s="37" t="n">
        <v>46</v>
      </c>
      <c r="C1904" s="7" t="n">
        <v>0</v>
      </c>
      <c r="D1904" s="7" t="n">
        <v>-30</v>
      </c>
      <c r="E1904" s="7" t="n">
        <v>0</v>
      </c>
      <c r="F1904" s="7" t="n">
        <v>-52</v>
      </c>
      <c r="G1904" s="7" t="n">
        <v>180</v>
      </c>
    </row>
    <row r="1905" spans="1:8">
      <c r="A1905" t="s">
        <v>4</v>
      </c>
      <c r="B1905" s="4" t="s">
        <v>5</v>
      </c>
      <c r="C1905" s="4" t="s">
        <v>11</v>
      </c>
      <c r="D1905" s="4" t="s">
        <v>15</v>
      </c>
      <c r="E1905" s="4" t="s">
        <v>15</v>
      </c>
      <c r="F1905" s="4" t="s">
        <v>15</v>
      </c>
      <c r="G1905" s="4" t="s">
        <v>15</v>
      </c>
    </row>
    <row r="1906" spans="1:8">
      <c r="A1906" t="n">
        <v>16612</v>
      </c>
      <c r="B1906" s="37" t="n">
        <v>46</v>
      </c>
      <c r="C1906" s="7" t="n">
        <v>5</v>
      </c>
      <c r="D1906" s="7" t="n">
        <v>-33.4000015258789</v>
      </c>
      <c r="E1906" s="7" t="n">
        <v>0</v>
      </c>
      <c r="F1906" s="7" t="n">
        <v>-54.4000015258789</v>
      </c>
      <c r="G1906" s="7" t="n">
        <v>180</v>
      </c>
    </row>
    <row r="1907" spans="1:8">
      <c r="A1907" t="s">
        <v>4</v>
      </c>
      <c r="B1907" s="4" t="s">
        <v>5</v>
      </c>
      <c r="C1907" s="4" t="s">
        <v>11</v>
      </c>
      <c r="D1907" s="4" t="s">
        <v>15</v>
      </c>
      <c r="E1907" s="4" t="s">
        <v>15</v>
      </c>
      <c r="F1907" s="4" t="s">
        <v>15</v>
      </c>
      <c r="G1907" s="4" t="s">
        <v>15</v>
      </c>
    </row>
    <row r="1908" spans="1:8">
      <c r="A1908" t="n">
        <v>16631</v>
      </c>
      <c r="B1908" s="37" t="n">
        <v>46</v>
      </c>
      <c r="C1908" s="7" t="n">
        <v>1</v>
      </c>
      <c r="D1908" s="7" t="n">
        <v>-30</v>
      </c>
      <c r="E1908" s="7" t="n">
        <v>0.0120000001043081</v>
      </c>
      <c r="F1908" s="7" t="n">
        <v>-54.4000015258789</v>
      </c>
      <c r="G1908" s="7" t="n">
        <v>180</v>
      </c>
    </row>
    <row r="1909" spans="1:8">
      <c r="A1909" t="s">
        <v>4</v>
      </c>
      <c r="B1909" s="4" t="s">
        <v>5</v>
      </c>
      <c r="C1909" s="4" t="s">
        <v>11</v>
      </c>
      <c r="D1909" s="4" t="s">
        <v>15</v>
      </c>
      <c r="E1909" s="4" t="s">
        <v>15</v>
      </c>
      <c r="F1909" s="4" t="s">
        <v>15</v>
      </c>
      <c r="G1909" s="4" t="s">
        <v>15</v>
      </c>
    </row>
    <row r="1910" spans="1:8">
      <c r="A1910" t="n">
        <v>16650</v>
      </c>
      <c r="B1910" s="37" t="n">
        <v>46</v>
      </c>
      <c r="C1910" s="7" t="n">
        <v>2</v>
      </c>
      <c r="D1910" s="7" t="n">
        <v>-31.7000007629395</v>
      </c>
      <c r="E1910" s="7" t="n">
        <v>0</v>
      </c>
      <c r="F1910" s="7" t="n">
        <v>-52</v>
      </c>
      <c r="G1910" s="7" t="n">
        <v>180</v>
      </c>
    </row>
    <row r="1911" spans="1:8">
      <c r="A1911" t="s">
        <v>4</v>
      </c>
      <c r="B1911" s="4" t="s">
        <v>5</v>
      </c>
      <c r="C1911" s="4" t="s">
        <v>11</v>
      </c>
      <c r="D1911" s="4" t="s">
        <v>15</v>
      </c>
      <c r="E1911" s="4" t="s">
        <v>15</v>
      </c>
      <c r="F1911" s="4" t="s">
        <v>15</v>
      </c>
      <c r="G1911" s="4" t="s">
        <v>15</v>
      </c>
    </row>
    <row r="1912" spans="1:8">
      <c r="A1912" t="n">
        <v>16669</v>
      </c>
      <c r="B1912" s="37" t="n">
        <v>46</v>
      </c>
      <c r="C1912" s="7" t="n">
        <v>4</v>
      </c>
      <c r="D1912" s="7" t="n">
        <v>-28.2999992370605</v>
      </c>
      <c r="E1912" s="7" t="n">
        <v>0</v>
      </c>
      <c r="F1912" s="7" t="n">
        <v>-52</v>
      </c>
      <c r="G1912" s="7" t="n">
        <v>180</v>
      </c>
    </row>
    <row r="1913" spans="1:8">
      <c r="A1913" t="s">
        <v>4</v>
      </c>
      <c r="B1913" s="4" t="s">
        <v>5</v>
      </c>
      <c r="C1913" s="4" t="s">
        <v>11</v>
      </c>
      <c r="D1913" s="4" t="s">
        <v>15</v>
      </c>
      <c r="E1913" s="4" t="s">
        <v>15</v>
      </c>
      <c r="F1913" s="4" t="s">
        <v>15</v>
      </c>
      <c r="G1913" s="4" t="s">
        <v>15</v>
      </c>
    </row>
    <row r="1914" spans="1:8">
      <c r="A1914" t="n">
        <v>16688</v>
      </c>
      <c r="B1914" s="37" t="n">
        <v>46</v>
      </c>
      <c r="C1914" s="7" t="n">
        <v>8</v>
      </c>
      <c r="D1914" s="7" t="n">
        <v>-26.6000003814697</v>
      </c>
      <c r="E1914" s="7" t="n">
        <v>0</v>
      </c>
      <c r="F1914" s="7" t="n">
        <v>-52</v>
      </c>
      <c r="G1914" s="7" t="n">
        <v>180</v>
      </c>
    </row>
    <row r="1915" spans="1:8">
      <c r="A1915" t="s">
        <v>4</v>
      </c>
      <c r="B1915" s="4" t="s">
        <v>5</v>
      </c>
      <c r="C1915" s="4" t="s">
        <v>11</v>
      </c>
      <c r="D1915" s="4" t="s">
        <v>15</v>
      </c>
      <c r="E1915" s="4" t="s">
        <v>15</v>
      </c>
      <c r="F1915" s="4" t="s">
        <v>15</v>
      </c>
      <c r="G1915" s="4" t="s">
        <v>15</v>
      </c>
    </row>
    <row r="1916" spans="1:8">
      <c r="A1916" t="n">
        <v>16707</v>
      </c>
      <c r="B1916" s="37" t="n">
        <v>46</v>
      </c>
      <c r="C1916" s="7" t="n">
        <v>6</v>
      </c>
      <c r="D1916" s="7" t="n">
        <v>-33.4000015258789</v>
      </c>
      <c r="E1916" s="7" t="n">
        <v>0</v>
      </c>
      <c r="F1916" s="7" t="n">
        <v>-52</v>
      </c>
      <c r="G1916" s="7" t="n">
        <v>180</v>
      </c>
    </row>
    <row r="1917" spans="1:8">
      <c r="A1917" t="s">
        <v>4</v>
      </c>
      <c r="B1917" s="4" t="s">
        <v>5</v>
      </c>
      <c r="C1917" s="4" t="s">
        <v>11</v>
      </c>
      <c r="D1917" s="4" t="s">
        <v>15</v>
      </c>
      <c r="E1917" s="4" t="s">
        <v>15</v>
      </c>
      <c r="F1917" s="4" t="s">
        <v>15</v>
      </c>
      <c r="G1917" s="4" t="s">
        <v>15</v>
      </c>
    </row>
    <row r="1918" spans="1:8">
      <c r="A1918" t="n">
        <v>16726</v>
      </c>
      <c r="B1918" s="37" t="n">
        <v>46</v>
      </c>
      <c r="C1918" s="7" t="n">
        <v>3</v>
      </c>
      <c r="D1918" s="7" t="n">
        <v>-26.6000003814697</v>
      </c>
      <c r="E1918" s="7" t="n">
        <v>0</v>
      </c>
      <c r="F1918" s="7" t="n">
        <v>-54.4000015258789</v>
      </c>
      <c r="G1918" s="7" t="n">
        <v>180</v>
      </c>
    </row>
    <row r="1919" spans="1:8">
      <c r="A1919" t="s">
        <v>4</v>
      </c>
      <c r="B1919" s="4" t="s">
        <v>5</v>
      </c>
      <c r="C1919" s="4" t="s">
        <v>11</v>
      </c>
      <c r="D1919" s="4" t="s">
        <v>15</v>
      </c>
      <c r="E1919" s="4" t="s">
        <v>15</v>
      </c>
      <c r="F1919" s="4" t="s">
        <v>15</v>
      </c>
      <c r="G1919" s="4" t="s">
        <v>15</v>
      </c>
    </row>
    <row r="1920" spans="1:8">
      <c r="A1920" t="n">
        <v>16745</v>
      </c>
      <c r="B1920" s="37" t="n">
        <v>46</v>
      </c>
      <c r="C1920" s="7" t="n">
        <v>7</v>
      </c>
      <c r="D1920" s="7" t="n">
        <v>-28.2999992370605</v>
      </c>
      <c r="E1920" s="7" t="n">
        <v>0</v>
      </c>
      <c r="F1920" s="7" t="n">
        <v>-54.4000015258789</v>
      </c>
      <c r="G1920" s="7" t="n">
        <v>180</v>
      </c>
    </row>
    <row r="1921" spans="1:7">
      <c r="A1921" t="s">
        <v>4</v>
      </c>
      <c r="B1921" s="4" t="s">
        <v>5</v>
      </c>
      <c r="C1921" s="4" t="s">
        <v>11</v>
      </c>
      <c r="D1921" s="4" t="s">
        <v>15</v>
      </c>
      <c r="E1921" s="4" t="s">
        <v>15</v>
      </c>
      <c r="F1921" s="4" t="s">
        <v>15</v>
      </c>
      <c r="G1921" s="4" t="s">
        <v>15</v>
      </c>
    </row>
    <row r="1922" spans="1:7">
      <c r="A1922" t="n">
        <v>16764</v>
      </c>
      <c r="B1922" s="37" t="n">
        <v>46</v>
      </c>
      <c r="C1922" s="7" t="n">
        <v>9</v>
      </c>
      <c r="D1922" s="7" t="n">
        <v>-31.7000007629395</v>
      </c>
      <c r="E1922" s="7" t="n">
        <v>0</v>
      </c>
      <c r="F1922" s="7" t="n">
        <v>-54.4000015258789</v>
      </c>
      <c r="G1922" s="7" t="n">
        <v>180</v>
      </c>
    </row>
    <row r="1923" spans="1:7">
      <c r="A1923" t="s">
        <v>4</v>
      </c>
      <c r="B1923" s="4" t="s">
        <v>5</v>
      </c>
      <c r="C1923" s="4" t="s">
        <v>11</v>
      </c>
      <c r="D1923" s="4" t="s">
        <v>15</v>
      </c>
      <c r="E1923" s="4" t="s">
        <v>15</v>
      </c>
      <c r="F1923" s="4" t="s">
        <v>15</v>
      </c>
      <c r="G1923" s="4" t="s">
        <v>15</v>
      </c>
    </row>
    <row r="1924" spans="1:7">
      <c r="A1924" t="n">
        <v>16783</v>
      </c>
      <c r="B1924" s="37" t="n">
        <v>46</v>
      </c>
      <c r="C1924" s="7" t="n">
        <v>11</v>
      </c>
      <c r="D1924" s="7" t="n">
        <v>0</v>
      </c>
      <c r="E1924" s="7" t="n">
        <v>0</v>
      </c>
      <c r="F1924" s="7" t="n">
        <v>0</v>
      </c>
      <c r="G1924" s="7" t="n">
        <v>0</v>
      </c>
    </row>
    <row r="1925" spans="1:7">
      <c r="A1925" t="s">
        <v>4</v>
      </c>
      <c r="B1925" s="4" t="s">
        <v>5</v>
      </c>
      <c r="C1925" s="4" t="s">
        <v>11</v>
      </c>
      <c r="D1925" s="4" t="s">
        <v>15</v>
      </c>
      <c r="E1925" s="4" t="s">
        <v>15</v>
      </c>
      <c r="F1925" s="4" t="s">
        <v>15</v>
      </c>
      <c r="G1925" s="4" t="s">
        <v>15</v>
      </c>
    </row>
    <row r="1926" spans="1:7">
      <c r="A1926" t="n">
        <v>16802</v>
      </c>
      <c r="B1926" s="37" t="n">
        <v>46</v>
      </c>
      <c r="C1926" s="7" t="n">
        <v>83</v>
      </c>
      <c r="D1926" s="7" t="n">
        <v>0</v>
      </c>
      <c r="E1926" s="7" t="n">
        <v>0</v>
      </c>
      <c r="F1926" s="7" t="n">
        <v>0</v>
      </c>
      <c r="G1926" s="7" t="n">
        <v>0</v>
      </c>
    </row>
    <row r="1927" spans="1:7">
      <c r="A1927" t="s">
        <v>4</v>
      </c>
      <c r="B1927" s="4" t="s">
        <v>5</v>
      </c>
      <c r="C1927" s="4" t="s">
        <v>11</v>
      </c>
      <c r="D1927" s="4" t="s">
        <v>15</v>
      </c>
      <c r="E1927" s="4" t="s">
        <v>15</v>
      </c>
      <c r="F1927" s="4" t="s">
        <v>15</v>
      </c>
      <c r="G1927" s="4" t="s">
        <v>15</v>
      </c>
    </row>
    <row r="1928" spans="1:7">
      <c r="A1928" t="n">
        <v>16821</v>
      </c>
      <c r="B1928" s="37" t="n">
        <v>46</v>
      </c>
      <c r="C1928" s="7" t="n">
        <v>85</v>
      </c>
      <c r="D1928" s="7" t="n">
        <v>0</v>
      </c>
      <c r="E1928" s="7" t="n">
        <v>0</v>
      </c>
      <c r="F1928" s="7" t="n">
        <v>0</v>
      </c>
      <c r="G1928" s="7" t="n">
        <v>0</v>
      </c>
    </row>
    <row r="1929" spans="1:7">
      <c r="A1929" t="s">
        <v>4</v>
      </c>
      <c r="B1929" s="4" t="s">
        <v>5</v>
      </c>
      <c r="C1929" s="4" t="s">
        <v>11</v>
      </c>
      <c r="D1929" s="4" t="s">
        <v>15</v>
      </c>
      <c r="E1929" s="4" t="s">
        <v>15</v>
      </c>
      <c r="F1929" s="4" t="s">
        <v>15</v>
      </c>
      <c r="G1929" s="4" t="s">
        <v>15</v>
      </c>
    </row>
    <row r="1930" spans="1:7">
      <c r="A1930" t="n">
        <v>16840</v>
      </c>
      <c r="B1930" s="37" t="n">
        <v>46</v>
      </c>
      <c r="C1930" s="7" t="n">
        <v>86</v>
      </c>
      <c r="D1930" s="7" t="n">
        <v>0</v>
      </c>
      <c r="E1930" s="7" t="n">
        <v>0</v>
      </c>
      <c r="F1930" s="7" t="n">
        <v>0</v>
      </c>
      <c r="G1930" s="7" t="n">
        <v>0</v>
      </c>
    </row>
    <row r="1931" spans="1:7">
      <c r="A1931" t="s">
        <v>4</v>
      </c>
      <c r="B1931" s="4" t="s">
        <v>5</v>
      </c>
      <c r="C1931" s="4" t="s">
        <v>11</v>
      </c>
      <c r="D1931" s="4" t="s">
        <v>15</v>
      </c>
      <c r="E1931" s="4" t="s">
        <v>15</v>
      </c>
      <c r="F1931" s="4" t="s">
        <v>15</v>
      </c>
      <c r="G1931" s="4" t="s">
        <v>15</v>
      </c>
    </row>
    <row r="1932" spans="1:7">
      <c r="A1932" t="n">
        <v>16859</v>
      </c>
      <c r="B1932" s="37" t="n">
        <v>46</v>
      </c>
      <c r="C1932" s="7" t="n">
        <v>87</v>
      </c>
      <c r="D1932" s="7" t="n">
        <v>0</v>
      </c>
      <c r="E1932" s="7" t="n">
        <v>0</v>
      </c>
      <c r="F1932" s="7" t="n">
        <v>0</v>
      </c>
      <c r="G1932" s="7" t="n">
        <v>0</v>
      </c>
    </row>
    <row r="1933" spans="1:7">
      <c r="A1933" t="s">
        <v>4</v>
      </c>
      <c r="B1933" s="4" t="s">
        <v>5</v>
      </c>
      <c r="C1933" s="4" t="s">
        <v>11</v>
      </c>
      <c r="D1933" s="4" t="s">
        <v>17</v>
      </c>
    </row>
    <row r="1934" spans="1:7">
      <c r="A1934" t="n">
        <v>16878</v>
      </c>
      <c r="B1934" s="41" t="n">
        <v>43</v>
      </c>
      <c r="C1934" s="7" t="n">
        <v>0</v>
      </c>
      <c r="D1934" s="7" t="n">
        <v>32</v>
      </c>
    </row>
    <row r="1935" spans="1:7">
      <c r="A1935" t="s">
        <v>4</v>
      </c>
      <c r="B1935" s="4" t="s">
        <v>5</v>
      </c>
      <c r="C1935" s="4" t="s">
        <v>11</v>
      </c>
      <c r="D1935" s="4" t="s">
        <v>17</v>
      </c>
    </row>
    <row r="1936" spans="1:7">
      <c r="A1936" t="n">
        <v>16885</v>
      </c>
      <c r="B1936" s="41" t="n">
        <v>43</v>
      </c>
      <c r="C1936" s="7" t="n">
        <v>1</v>
      </c>
      <c r="D1936" s="7" t="n">
        <v>32</v>
      </c>
    </row>
    <row r="1937" spans="1:7">
      <c r="A1937" t="s">
        <v>4</v>
      </c>
      <c r="B1937" s="4" t="s">
        <v>5</v>
      </c>
      <c r="C1937" s="4" t="s">
        <v>11</v>
      </c>
      <c r="D1937" s="4" t="s">
        <v>17</v>
      </c>
    </row>
    <row r="1938" spans="1:7">
      <c r="A1938" t="n">
        <v>16892</v>
      </c>
      <c r="B1938" s="41" t="n">
        <v>43</v>
      </c>
      <c r="C1938" s="7" t="n">
        <v>2</v>
      </c>
      <c r="D1938" s="7" t="n">
        <v>32</v>
      </c>
    </row>
    <row r="1939" spans="1:7">
      <c r="A1939" t="s">
        <v>4</v>
      </c>
      <c r="B1939" s="4" t="s">
        <v>5</v>
      </c>
      <c r="C1939" s="4" t="s">
        <v>11</v>
      </c>
      <c r="D1939" s="4" t="s">
        <v>17</v>
      </c>
    </row>
    <row r="1940" spans="1:7">
      <c r="A1940" t="n">
        <v>16899</v>
      </c>
      <c r="B1940" s="41" t="n">
        <v>43</v>
      </c>
      <c r="C1940" s="7" t="n">
        <v>3</v>
      </c>
      <c r="D1940" s="7" t="n">
        <v>32</v>
      </c>
    </row>
    <row r="1941" spans="1:7">
      <c r="A1941" t="s">
        <v>4</v>
      </c>
      <c r="B1941" s="4" t="s">
        <v>5</v>
      </c>
      <c r="C1941" s="4" t="s">
        <v>11</v>
      </c>
      <c r="D1941" s="4" t="s">
        <v>17</v>
      </c>
    </row>
    <row r="1942" spans="1:7">
      <c r="A1942" t="n">
        <v>16906</v>
      </c>
      <c r="B1942" s="41" t="n">
        <v>43</v>
      </c>
      <c r="C1942" s="7" t="n">
        <v>4</v>
      </c>
      <c r="D1942" s="7" t="n">
        <v>32</v>
      </c>
    </row>
    <row r="1943" spans="1:7">
      <c r="A1943" t="s">
        <v>4</v>
      </c>
      <c r="B1943" s="4" t="s">
        <v>5</v>
      </c>
      <c r="C1943" s="4" t="s">
        <v>11</v>
      </c>
      <c r="D1943" s="4" t="s">
        <v>17</v>
      </c>
    </row>
    <row r="1944" spans="1:7">
      <c r="A1944" t="n">
        <v>16913</v>
      </c>
      <c r="B1944" s="41" t="n">
        <v>43</v>
      </c>
      <c r="C1944" s="7" t="n">
        <v>5</v>
      </c>
      <c r="D1944" s="7" t="n">
        <v>32</v>
      </c>
    </row>
    <row r="1945" spans="1:7">
      <c r="A1945" t="s">
        <v>4</v>
      </c>
      <c r="B1945" s="4" t="s">
        <v>5</v>
      </c>
      <c r="C1945" s="4" t="s">
        <v>11</v>
      </c>
      <c r="D1945" s="4" t="s">
        <v>17</v>
      </c>
    </row>
    <row r="1946" spans="1:7">
      <c r="A1946" t="n">
        <v>16920</v>
      </c>
      <c r="B1946" s="41" t="n">
        <v>43</v>
      </c>
      <c r="C1946" s="7" t="n">
        <v>6</v>
      </c>
      <c r="D1946" s="7" t="n">
        <v>32</v>
      </c>
    </row>
    <row r="1947" spans="1:7">
      <c r="A1947" t="s">
        <v>4</v>
      </c>
      <c r="B1947" s="4" t="s">
        <v>5</v>
      </c>
      <c r="C1947" s="4" t="s">
        <v>11</v>
      </c>
      <c r="D1947" s="4" t="s">
        <v>17</v>
      </c>
    </row>
    <row r="1948" spans="1:7">
      <c r="A1948" t="n">
        <v>16927</v>
      </c>
      <c r="B1948" s="41" t="n">
        <v>43</v>
      </c>
      <c r="C1948" s="7" t="n">
        <v>7</v>
      </c>
      <c r="D1948" s="7" t="n">
        <v>32</v>
      </c>
    </row>
    <row r="1949" spans="1:7">
      <c r="A1949" t="s">
        <v>4</v>
      </c>
      <c r="B1949" s="4" t="s">
        <v>5</v>
      </c>
      <c r="C1949" s="4" t="s">
        <v>11</v>
      </c>
      <c r="D1949" s="4" t="s">
        <v>17</v>
      </c>
    </row>
    <row r="1950" spans="1:7">
      <c r="A1950" t="n">
        <v>16934</v>
      </c>
      <c r="B1950" s="41" t="n">
        <v>43</v>
      </c>
      <c r="C1950" s="7" t="n">
        <v>8</v>
      </c>
      <c r="D1950" s="7" t="n">
        <v>32</v>
      </c>
    </row>
    <row r="1951" spans="1:7">
      <c r="A1951" t="s">
        <v>4</v>
      </c>
      <c r="B1951" s="4" t="s">
        <v>5</v>
      </c>
      <c r="C1951" s="4" t="s">
        <v>11</v>
      </c>
      <c r="D1951" s="4" t="s">
        <v>17</v>
      </c>
    </row>
    <row r="1952" spans="1:7">
      <c r="A1952" t="n">
        <v>16941</v>
      </c>
      <c r="B1952" s="41" t="n">
        <v>43</v>
      </c>
      <c r="C1952" s="7" t="n">
        <v>9</v>
      </c>
      <c r="D1952" s="7" t="n">
        <v>32</v>
      </c>
    </row>
    <row r="1953" spans="1:4">
      <c r="A1953" t="s">
        <v>4</v>
      </c>
      <c r="B1953" s="4" t="s">
        <v>5</v>
      </c>
      <c r="C1953" s="4" t="s">
        <v>11</v>
      </c>
      <c r="D1953" s="4" t="s">
        <v>17</v>
      </c>
    </row>
    <row r="1954" spans="1:4">
      <c r="A1954" t="n">
        <v>16948</v>
      </c>
      <c r="B1954" s="41" t="n">
        <v>43</v>
      </c>
      <c r="C1954" s="7" t="n">
        <v>11</v>
      </c>
      <c r="D1954" s="7" t="n">
        <v>32</v>
      </c>
    </row>
    <row r="1955" spans="1:4">
      <c r="A1955" t="s">
        <v>4</v>
      </c>
      <c r="B1955" s="4" t="s">
        <v>5</v>
      </c>
      <c r="C1955" s="4" t="s">
        <v>11</v>
      </c>
      <c r="D1955" s="4" t="s">
        <v>17</v>
      </c>
    </row>
    <row r="1956" spans="1:4">
      <c r="A1956" t="n">
        <v>16955</v>
      </c>
      <c r="B1956" s="41" t="n">
        <v>43</v>
      </c>
      <c r="C1956" s="7" t="n">
        <v>83</v>
      </c>
      <c r="D1956" s="7" t="n">
        <v>32</v>
      </c>
    </row>
    <row r="1957" spans="1:4">
      <c r="A1957" t="s">
        <v>4</v>
      </c>
      <c r="B1957" s="4" t="s">
        <v>5</v>
      </c>
      <c r="C1957" s="4" t="s">
        <v>11</v>
      </c>
      <c r="D1957" s="4" t="s">
        <v>17</v>
      </c>
    </row>
    <row r="1958" spans="1:4">
      <c r="A1958" t="n">
        <v>16962</v>
      </c>
      <c r="B1958" s="41" t="n">
        <v>43</v>
      </c>
      <c r="C1958" s="7" t="n">
        <v>85</v>
      </c>
      <c r="D1958" s="7" t="n">
        <v>32</v>
      </c>
    </row>
    <row r="1959" spans="1:4">
      <c r="A1959" t="s">
        <v>4</v>
      </c>
      <c r="B1959" s="4" t="s">
        <v>5</v>
      </c>
      <c r="C1959" s="4" t="s">
        <v>11</v>
      </c>
      <c r="D1959" s="4" t="s">
        <v>17</v>
      </c>
    </row>
    <row r="1960" spans="1:4">
      <c r="A1960" t="n">
        <v>16969</v>
      </c>
      <c r="B1960" s="41" t="n">
        <v>43</v>
      </c>
      <c r="C1960" s="7" t="n">
        <v>86</v>
      </c>
      <c r="D1960" s="7" t="n">
        <v>32</v>
      </c>
    </row>
    <row r="1961" spans="1:4">
      <c r="A1961" t="s">
        <v>4</v>
      </c>
      <c r="B1961" s="4" t="s">
        <v>5</v>
      </c>
      <c r="C1961" s="4" t="s">
        <v>11</v>
      </c>
      <c r="D1961" s="4" t="s">
        <v>17</v>
      </c>
    </row>
    <row r="1962" spans="1:4">
      <c r="A1962" t="n">
        <v>16976</v>
      </c>
      <c r="B1962" s="41" t="n">
        <v>43</v>
      </c>
      <c r="C1962" s="7" t="n">
        <v>87</v>
      </c>
      <c r="D1962" s="7" t="n">
        <v>32</v>
      </c>
    </row>
    <row r="1963" spans="1:4">
      <c r="A1963" t="s">
        <v>4</v>
      </c>
      <c r="B1963" s="4" t="s">
        <v>5</v>
      </c>
      <c r="C1963" s="4" t="s">
        <v>7</v>
      </c>
      <c r="D1963" s="4" t="s">
        <v>11</v>
      </c>
      <c r="E1963" s="4" t="s">
        <v>7</v>
      </c>
      <c r="F1963" s="4" t="s">
        <v>8</v>
      </c>
      <c r="G1963" s="4" t="s">
        <v>8</v>
      </c>
      <c r="H1963" s="4" t="s">
        <v>8</v>
      </c>
      <c r="I1963" s="4" t="s">
        <v>8</v>
      </c>
      <c r="J1963" s="4" t="s">
        <v>8</v>
      </c>
      <c r="K1963" s="4" t="s">
        <v>8</v>
      </c>
      <c r="L1963" s="4" t="s">
        <v>8</v>
      </c>
      <c r="M1963" s="4" t="s">
        <v>8</v>
      </c>
      <c r="N1963" s="4" t="s">
        <v>8</v>
      </c>
      <c r="O1963" s="4" t="s">
        <v>8</v>
      </c>
      <c r="P1963" s="4" t="s">
        <v>8</v>
      </c>
      <c r="Q1963" s="4" t="s">
        <v>8</v>
      </c>
      <c r="R1963" s="4" t="s">
        <v>8</v>
      </c>
      <c r="S1963" s="4" t="s">
        <v>8</v>
      </c>
      <c r="T1963" s="4" t="s">
        <v>8</v>
      </c>
      <c r="U1963" s="4" t="s">
        <v>8</v>
      </c>
    </row>
    <row r="1964" spans="1:4">
      <c r="A1964" t="n">
        <v>16983</v>
      </c>
      <c r="B1964" s="38" t="n">
        <v>36</v>
      </c>
      <c r="C1964" s="7" t="n">
        <v>8</v>
      </c>
      <c r="D1964" s="7" t="n">
        <v>0</v>
      </c>
      <c r="E1964" s="7" t="n">
        <v>0</v>
      </c>
      <c r="F1964" s="7" t="s">
        <v>186</v>
      </c>
      <c r="G1964" s="7" t="s">
        <v>187</v>
      </c>
      <c r="H1964" s="7" t="s">
        <v>188</v>
      </c>
      <c r="I1964" s="7" t="s">
        <v>189</v>
      </c>
      <c r="J1964" s="7" t="s">
        <v>18</v>
      </c>
      <c r="K1964" s="7" t="s">
        <v>18</v>
      </c>
      <c r="L1964" s="7" t="s">
        <v>18</v>
      </c>
      <c r="M1964" s="7" t="s">
        <v>18</v>
      </c>
      <c r="N1964" s="7" t="s">
        <v>18</v>
      </c>
      <c r="O1964" s="7" t="s">
        <v>18</v>
      </c>
      <c r="P1964" s="7" t="s">
        <v>18</v>
      </c>
      <c r="Q1964" s="7" t="s">
        <v>18</v>
      </c>
      <c r="R1964" s="7" t="s">
        <v>18</v>
      </c>
      <c r="S1964" s="7" t="s">
        <v>18</v>
      </c>
      <c r="T1964" s="7" t="s">
        <v>18</v>
      </c>
      <c r="U1964" s="7" t="s">
        <v>18</v>
      </c>
    </row>
    <row r="1965" spans="1:4">
      <c r="A1965" t="s">
        <v>4</v>
      </c>
      <c r="B1965" s="4" t="s">
        <v>5</v>
      </c>
      <c r="C1965" s="4" t="s">
        <v>7</v>
      </c>
      <c r="D1965" s="4" t="s">
        <v>11</v>
      </c>
      <c r="E1965" s="4" t="s">
        <v>7</v>
      </c>
      <c r="F1965" s="4" t="s">
        <v>8</v>
      </c>
      <c r="G1965" s="4" t="s">
        <v>8</v>
      </c>
      <c r="H1965" s="4" t="s">
        <v>8</v>
      </c>
      <c r="I1965" s="4" t="s">
        <v>8</v>
      </c>
      <c r="J1965" s="4" t="s">
        <v>8</v>
      </c>
      <c r="K1965" s="4" t="s">
        <v>8</v>
      </c>
      <c r="L1965" s="4" t="s">
        <v>8</v>
      </c>
      <c r="M1965" s="4" t="s">
        <v>8</v>
      </c>
      <c r="N1965" s="4" t="s">
        <v>8</v>
      </c>
      <c r="O1965" s="4" t="s">
        <v>8</v>
      </c>
      <c r="P1965" s="4" t="s">
        <v>8</v>
      </c>
      <c r="Q1965" s="4" t="s">
        <v>8</v>
      </c>
      <c r="R1965" s="4" t="s">
        <v>8</v>
      </c>
      <c r="S1965" s="4" t="s">
        <v>8</v>
      </c>
      <c r="T1965" s="4" t="s">
        <v>8</v>
      </c>
      <c r="U1965" s="4" t="s">
        <v>8</v>
      </c>
    </row>
    <row r="1966" spans="1:4">
      <c r="A1966" t="n">
        <v>17054</v>
      </c>
      <c r="B1966" s="38" t="n">
        <v>36</v>
      </c>
      <c r="C1966" s="7" t="n">
        <v>8</v>
      </c>
      <c r="D1966" s="7" t="n">
        <v>1</v>
      </c>
      <c r="E1966" s="7" t="n">
        <v>0</v>
      </c>
      <c r="F1966" s="7" t="s">
        <v>186</v>
      </c>
      <c r="G1966" s="7" t="s">
        <v>190</v>
      </c>
      <c r="H1966" s="7" t="s">
        <v>191</v>
      </c>
      <c r="I1966" s="7" t="s">
        <v>192</v>
      </c>
      <c r="J1966" s="7" t="s">
        <v>18</v>
      </c>
      <c r="K1966" s="7" t="s">
        <v>18</v>
      </c>
      <c r="L1966" s="7" t="s">
        <v>18</v>
      </c>
      <c r="M1966" s="7" t="s">
        <v>18</v>
      </c>
      <c r="N1966" s="7" t="s">
        <v>18</v>
      </c>
      <c r="O1966" s="7" t="s">
        <v>18</v>
      </c>
      <c r="P1966" s="7" t="s">
        <v>18</v>
      </c>
      <c r="Q1966" s="7" t="s">
        <v>18</v>
      </c>
      <c r="R1966" s="7" t="s">
        <v>18</v>
      </c>
      <c r="S1966" s="7" t="s">
        <v>18</v>
      </c>
      <c r="T1966" s="7" t="s">
        <v>18</v>
      </c>
      <c r="U1966" s="7" t="s">
        <v>18</v>
      </c>
    </row>
    <row r="1967" spans="1:4">
      <c r="A1967" t="s">
        <v>4</v>
      </c>
      <c r="B1967" s="4" t="s">
        <v>5</v>
      </c>
      <c r="C1967" s="4" t="s">
        <v>7</v>
      </c>
      <c r="D1967" s="4" t="s">
        <v>11</v>
      </c>
      <c r="E1967" s="4" t="s">
        <v>7</v>
      </c>
      <c r="F1967" s="4" t="s">
        <v>8</v>
      </c>
      <c r="G1967" s="4" t="s">
        <v>8</v>
      </c>
      <c r="H1967" s="4" t="s">
        <v>8</v>
      </c>
      <c r="I1967" s="4" t="s">
        <v>8</v>
      </c>
      <c r="J1967" s="4" t="s">
        <v>8</v>
      </c>
      <c r="K1967" s="4" t="s">
        <v>8</v>
      </c>
      <c r="L1967" s="4" t="s">
        <v>8</v>
      </c>
      <c r="M1967" s="4" t="s">
        <v>8</v>
      </c>
      <c r="N1967" s="4" t="s">
        <v>8</v>
      </c>
      <c r="O1967" s="4" t="s">
        <v>8</v>
      </c>
      <c r="P1967" s="4" t="s">
        <v>8</v>
      </c>
      <c r="Q1967" s="4" t="s">
        <v>8</v>
      </c>
      <c r="R1967" s="4" t="s">
        <v>8</v>
      </c>
      <c r="S1967" s="4" t="s">
        <v>8</v>
      </c>
      <c r="T1967" s="4" t="s">
        <v>8</v>
      </c>
      <c r="U1967" s="4" t="s">
        <v>8</v>
      </c>
    </row>
    <row r="1968" spans="1:4">
      <c r="A1968" t="n">
        <v>17127</v>
      </c>
      <c r="B1968" s="38" t="n">
        <v>36</v>
      </c>
      <c r="C1968" s="7" t="n">
        <v>8</v>
      </c>
      <c r="D1968" s="7" t="n">
        <v>2</v>
      </c>
      <c r="E1968" s="7" t="n">
        <v>0</v>
      </c>
      <c r="F1968" s="7" t="s">
        <v>186</v>
      </c>
      <c r="G1968" s="7" t="s">
        <v>193</v>
      </c>
      <c r="H1968" s="7" t="s">
        <v>194</v>
      </c>
      <c r="I1968" s="7" t="s">
        <v>18</v>
      </c>
      <c r="J1968" s="7" t="s">
        <v>18</v>
      </c>
      <c r="K1968" s="7" t="s">
        <v>18</v>
      </c>
      <c r="L1968" s="7" t="s">
        <v>18</v>
      </c>
      <c r="M1968" s="7" t="s">
        <v>18</v>
      </c>
      <c r="N1968" s="7" t="s">
        <v>18</v>
      </c>
      <c r="O1968" s="7" t="s">
        <v>18</v>
      </c>
      <c r="P1968" s="7" t="s">
        <v>18</v>
      </c>
      <c r="Q1968" s="7" t="s">
        <v>18</v>
      </c>
      <c r="R1968" s="7" t="s">
        <v>18</v>
      </c>
      <c r="S1968" s="7" t="s">
        <v>18</v>
      </c>
      <c r="T1968" s="7" t="s">
        <v>18</v>
      </c>
      <c r="U1968" s="7" t="s">
        <v>18</v>
      </c>
    </row>
    <row r="1969" spans="1:21">
      <c r="A1969" t="s">
        <v>4</v>
      </c>
      <c r="B1969" s="4" t="s">
        <v>5</v>
      </c>
      <c r="C1969" s="4" t="s">
        <v>7</v>
      </c>
      <c r="D1969" s="4" t="s">
        <v>11</v>
      </c>
      <c r="E1969" s="4" t="s">
        <v>7</v>
      </c>
      <c r="F1969" s="4" t="s">
        <v>8</v>
      </c>
      <c r="G1969" s="4" t="s">
        <v>8</v>
      </c>
      <c r="H1969" s="4" t="s">
        <v>8</v>
      </c>
      <c r="I1969" s="4" t="s">
        <v>8</v>
      </c>
      <c r="J1969" s="4" t="s">
        <v>8</v>
      </c>
      <c r="K1969" s="4" t="s">
        <v>8</v>
      </c>
      <c r="L1969" s="4" t="s">
        <v>8</v>
      </c>
      <c r="M1969" s="4" t="s">
        <v>8</v>
      </c>
      <c r="N1969" s="4" t="s">
        <v>8</v>
      </c>
      <c r="O1969" s="4" t="s">
        <v>8</v>
      </c>
      <c r="P1969" s="4" t="s">
        <v>8</v>
      </c>
      <c r="Q1969" s="4" t="s">
        <v>8</v>
      </c>
      <c r="R1969" s="4" t="s">
        <v>8</v>
      </c>
      <c r="S1969" s="4" t="s">
        <v>8</v>
      </c>
      <c r="T1969" s="4" t="s">
        <v>8</v>
      </c>
      <c r="U1969" s="4" t="s">
        <v>8</v>
      </c>
    </row>
    <row r="1970" spans="1:21">
      <c r="A1970" t="n">
        <v>17189</v>
      </c>
      <c r="B1970" s="38" t="n">
        <v>36</v>
      </c>
      <c r="C1970" s="7" t="n">
        <v>8</v>
      </c>
      <c r="D1970" s="7" t="n">
        <v>3</v>
      </c>
      <c r="E1970" s="7" t="n">
        <v>0</v>
      </c>
      <c r="F1970" s="7" t="s">
        <v>186</v>
      </c>
      <c r="G1970" s="7" t="s">
        <v>189</v>
      </c>
      <c r="H1970" s="7" t="s">
        <v>18</v>
      </c>
      <c r="I1970" s="7" t="s">
        <v>18</v>
      </c>
      <c r="J1970" s="7" t="s">
        <v>18</v>
      </c>
      <c r="K1970" s="7" t="s">
        <v>18</v>
      </c>
      <c r="L1970" s="7" t="s">
        <v>18</v>
      </c>
      <c r="M1970" s="7" t="s">
        <v>18</v>
      </c>
      <c r="N1970" s="7" t="s">
        <v>18</v>
      </c>
      <c r="O1970" s="7" t="s">
        <v>18</v>
      </c>
      <c r="P1970" s="7" t="s">
        <v>18</v>
      </c>
      <c r="Q1970" s="7" t="s">
        <v>18</v>
      </c>
      <c r="R1970" s="7" t="s">
        <v>18</v>
      </c>
      <c r="S1970" s="7" t="s">
        <v>18</v>
      </c>
      <c r="T1970" s="7" t="s">
        <v>18</v>
      </c>
      <c r="U1970" s="7" t="s">
        <v>18</v>
      </c>
    </row>
    <row r="1971" spans="1:21">
      <c r="A1971" t="s">
        <v>4</v>
      </c>
      <c r="B1971" s="4" t="s">
        <v>5</v>
      </c>
      <c r="C1971" s="4" t="s">
        <v>7</v>
      </c>
      <c r="D1971" s="4" t="s">
        <v>11</v>
      </c>
      <c r="E1971" s="4" t="s">
        <v>7</v>
      </c>
      <c r="F1971" s="4" t="s">
        <v>8</v>
      </c>
      <c r="G1971" s="4" t="s">
        <v>8</v>
      </c>
      <c r="H1971" s="4" t="s">
        <v>8</v>
      </c>
      <c r="I1971" s="4" t="s">
        <v>8</v>
      </c>
      <c r="J1971" s="4" t="s">
        <v>8</v>
      </c>
      <c r="K1971" s="4" t="s">
        <v>8</v>
      </c>
      <c r="L1971" s="4" t="s">
        <v>8</v>
      </c>
      <c r="M1971" s="4" t="s">
        <v>8</v>
      </c>
      <c r="N1971" s="4" t="s">
        <v>8</v>
      </c>
      <c r="O1971" s="4" t="s">
        <v>8</v>
      </c>
      <c r="P1971" s="4" t="s">
        <v>8</v>
      </c>
      <c r="Q1971" s="4" t="s">
        <v>8</v>
      </c>
      <c r="R1971" s="4" t="s">
        <v>8</v>
      </c>
      <c r="S1971" s="4" t="s">
        <v>8</v>
      </c>
      <c r="T1971" s="4" t="s">
        <v>8</v>
      </c>
      <c r="U1971" s="4" t="s">
        <v>8</v>
      </c>
    </row>
    <row r="1972" spans="1:21">
      <c r="A1972" t="n">
        <v>17233</v>
      </c>
      <c r="B1972" s="38" t="n">
        <v>36</v>
      </c>
      <c r="C1972" s="7" t="n">
        <v>8</v>
      </c>
      <c r="D1972" s="7" t="n">
        <v>4</v>
      </c>
      <c r="E1972" s="7" t="n">
        <v>0</v>
      </c>
      <c r="F1972" s="7" t="s">
        <v>186</v>
      </c>
      <c r="G1972" s="7" t="s">
        <v>190</v>
      </c>
      <c r="H1972" s="7" t="s">
        <v>18</v>
      </c>
      <c r="I1972" s="7" t="s">
        <v>18</v>
      </c>
      <c r="J1972" s="7" t="s">
        <v>18</v>
      </c>
      <c r="K1972" s="7" t="s">
        <v>18</v>
      </c>
      <c r="L1972" s="7" t="s">
        <v>18</v>
      </c>
      <c r="M1972" s="7" t="s">
        <v>18</v>
      </c>
      <c r="N1972" s="7" t="s">
        <v>18</v>
      </c>
      <c r="O1972" s="7" t="s">
        <v>18</v>
      </c>
      <c r="P1972" s="7" t="s">
        <v>18</v>
      </c>
      <c r="Q1972" s="7" t="s">
        <v>18</v>
      </c>
      <c r="R1972" s="7" t="s">
        <v>18</v>
      </c>
      <c r="S1972" s="7" t="s">
        <v>18</v>
      </c>
      <c r="T1972" s="7" t="s">
        <v>18</v>
      </c>
      <c r="U1972" s="7" t="s">
        <v>18</v>
      </c>
    </row>
    <row r="1973" spans="1:21">
      <c r="A1973" t="s">
        <v>4</v>
      </c>
      <c r="B1973" s="4" t="s">
        <v>5</v>
      </c>
      <c r="C1973" s="4" t="s">
        <v>7</v>
      </c>
      <c r="D1973" s="4" t="s">
        <v>11</v>
      </c>
      <c r="E1973" s="4" t="s">
        <v>7</v>
      </c>
      <c r="F1973" s="4" t="s">
        <v>8</v>
      </c>
      <c r="G1973" s="4" t="s">
        <v>8</v>
      </c>
      <c r="H1973" s="4" t="s">
        <v>8</v>
      </c>
      <c r="I1973" s="4" t="s">
        <v>8</v>
      </c>
      <c r="J1973" s="4" t="s">
        <v>8</v>
      </c>
      <c r="K1973" s="4" t="s">
        <v>8</v>
      </c>
      <c r="L1973" s="4" t="s">
        <v>8</v>
      </c>
      <c r="M1973" s="4" t="s">
        <v>8</v>
      </c>
      <c r="N1973" s="4" t="s">
        <v>8</v>
      </c>
      <c r="O1973" s="4" t="s">
        <v>8</v>
      </c>
      <c r="P1973" s="4" t="s">
        <v>8</v>
      </c>
      <c r="Q1973" s="4" t="s">
        <v>8</v>
      </c>
      <c r="R1973" s="4" t="s">
        <v>8</v>
      </c>
      <c r="S1973" s="4" t="s">
        <v>8</v>
      </c>
      <c r="T1973" s="4" t="s">
        <v>8</v>
      </c>
      <c r="U1973" s="4" t="s">
        <v>8</v>
      </c>
    </row>
    <row r="1974" spans="1:21">
      <c r="A1974" t="n">
        <v>17280</v>
      </c>
      <c r="B1974" s="38" t="n">
        <v>36</v>
      </c>
      <c r="C1974" s="7" t="n">
        <v>8</v>
      </c>
      <c r="D1974" s="7" t="n">
        <v>5</v>
      </c>
      <c r="E1974" s="7" t="n">
        <v>0</v>
      </c>
      <c r="F1974" s="7" t="s">
        <v>186</v>
      </c>
      <c r="G1974" s="7" t="s">
        <v>192</v>
      </c>
      <c r="H1974" s="7" t="s">
        <v>18</v>
      </c>
      <c r="I1974" s="7" t="s">
        <v>18</v>
      </c>
      <c r="J1974" s="7" t="s">
        <v>18</v>
      </c>
      <c r="K1974" s="7" t="s">
        <v>18</v>
      </c>
      <c r="L1974" s="7" t="s">
        <v>18</v>
      </c>
      <c r="M1974" s="7" t="s">
        <v>18</v>
      </c>
      <c r="N1974" s="7" t="s">
        <v>18</v>
      </c>
      <c r="O1974" s="7" t="s">
        <v>18</v>
      </c>
      <c r="P1974" s="7" t="s">
        <v>18</v>
      </c>
      <c r="Q1974" s="7" t="s">
        <v>18</v>
      </c>
      <c r="R1974" s="7" t="s">
        <v>18</v>
      </c>
      <c r="S1974" s="7" t="s">
        <v>18</v>
      </c>
      <c r="T1974" s="7" t="s">
        <v>18</v>
      </c>
      <c r="U1974" s="7" t="s">
        <v>18</v>
      </c>
    </row>
    <row r="1975" spans="1:21">
      <c r="A1975" t="s">
        <v>4</v>
      </c>
      <c r="B1975" s="4" t="s">
        <v>5</v>
      </c>
      <c r="C1975" s="4" t="s">
        <v>7</v>
      </c>
      <c r="D1975" s="4" t="s">
        <v>11</v>
      </c>
      <c r="E1975" s="4" t="s">
        <v>7</v>
      </c>
      <c r="F1975" s="4" t="s">
        <v>8</v>
      </c>
      <c r="G1975" s="4" t="s">
        <v>8</v>
      </c>
      <c r="H1975" s="4" t="s">
        <v>8</v>
      </c>
      <c r="I1975" s="4" t="s">
        <v>8</v>
      </c>
      <c r="J1975" s="4" t="s">
        <v>8</v>
      </c>
      <c r="K1975" s="4" t="s">
        <v>8</v>
      </c>
      <c r="L1975" s="4" t="s">
        <v>8</v>
      </c>
      <c r="M1975" s="4" t="s">
        <v>8</v>
      </c>
      <c r="N1975" s="4" t="s">
        <v>8</v>
      </c>
      <c r="O1975" s="4" t="s">
        <v>8</v>
      </c>
      <c r="P1975" s="4" t="s">
        <v>8</v>
      </c>
      <c r="Q1975" s="4" t="s">
        <v>8</v>
      </c>
      <c r="R1975" s="4" t="s">
        <v>8</v>
      </c>
      <c r="S1975" s="4" t="s">
        <v>8</v>
      </c>
      <c r="T1975" s="4" t="s">
        <v>8</v>
      </c>
      <c r="U1975" s="4" t="s">
        <v>8</v>
      </c>
    </row>
    <row r="1976" spans="1:21">
      <c r="A1976" t="n">
        <v>17326</v>
      </c>
      <c r="B1976" s="38" t="n">
        <v>36</v>
      </c>
      <c r="C1976" s="7" t="n">
        <v>8</v>
      </c>
      <c r="D1976" s="7" t="n">
        <v>6</v>
      </c>
      <c r="E1976" s="7" t="n">
        <v>0</v>
      </c>
      <c r="F1976" s="7" t="s">
        <v>190</v>
      </c>
      <c r="G1976" s="7" t="s">
        <v>195</v>
      </c>
      <c r="H1976" s="7" t="s">
        <v>18</v>
      </c>
      <c r="I1976" s="7" t="s">
        <v>18</v>
      </c>
      <c r="J1976" s="7" t="s">
        <v>18</v>
      </c>
      <c r="K1976" s="7" t="s">
        <v>18</v>
      </c>
      <c r="L1976" s="7" t="s">
        <v>18</v>
      </c>
      <c r="M1976" s="7" t="s">
        <v>18</v>
      </c>
      <c r="N1976" s="7" t="s">
        <v>18</v>
      </c>
      <c r="O1976" s="7" t="s">
        <v>18</v>
      </c>
      <c r="P1976" s="7" t="s">
        <v>18</v>
      </c>
      <c r="Q1976" s="7" t="s">
        <v>18</v>
      </c>
      <c r="R1976" s="7" t="s">
        <v>18</v>
      </c>
      <c r="S1976" s="7" t="s">
        <v>18</v>
      </c>
      <c r="T1976" s="7" t="s">
        <v>18</v>
      </c>
      <c r="U1976" s="7" t="s">
        <v>18</v>
      </c>
    </row>
    <row r="1977" spans="1:21">
      <c r="A1977" t="s">
        <v>4</v>
      </c>
      <c r="B1977" s="4" t="s">
        <v>5</v>
      </c>
      <c r="C1977" s="4" t="s">
        <v>7</v>
      </c>
      <c r="D1977" s="4" t="s">
        <v>11</v>
      </c>
      <c r="E1977" s="4" t="s">
        <v>7</v>
      </c>
      <c r="F1977" s="4" t="s">
        <v>8</v>
      </c>
      <c r="G1977" s="4" t="s">
        <v>8</v>
      </c>
      <c r="H1977" s="4" t="s">
        <v>8</v>
      </c>
      <c r="I1977" s="4" t="s">
        <v>8</v>
      </c>
      <c r="J1977" s="4" t="s">
        <v>8</v>
      </c>
      <c r="K1977" s="4" t="s">
        <v>8</v>
      </c>
      <c r="L1977" s="4" t="s">
        <v>8</v>
      </c>
      <c r="M1977" s="4" t="s">
        <v>8</v>
      </c>
      <c r="N1977" s="4" t="s">
        <v>8</v>
      </c>
      <c r="O1977" s="4" t="s">
        <v>8</v>
      </c>
      <c r="P1977" s="4" t="s">
        <v>8</v>
      </c>
      <c r="Q1977" s="4" t="s">
        <v>8</v>
      </c>
      <c r="R1977" s="4" t="s">
        <v>8</v>
      </c>
      <c r="S1977" s="4" t="s">
        <v>8</v>
      </c>
      <c r="T1977" s="4" t="s">
        <v>8</v>
      </c>
      <c r="U1977" s="4" t="s">
        <v>8</v>
      </c>
    </row>
    <row r="1978" spans="1:21">
      <c r="A1978" t="n">
        <v>17373</v>
      </c>
      <c r="B1978" s="38" t="n">
        <v>36</v>
      </c>
      <c r="C1978" s="7" t="n">
        <v>8</v>
      </c>
      <c r="D1978" s="7" t="n">
        <v>8</v>
      </c>
      <c r="E1978" s="7" t="n">
        <v>0</v>
      </c>
      <c r="F1978" s="7" t="s">
        <v>195</v>
      </c>
      <c r="G1978" s="7" t="s">
        <v>18</v>
      </c>
      <c r="H1978" s="7" t="s">
        <v>18</v>
      </c>
      <c r="I1978" s="7" t="s">
        <v>18</v>
      </c>
      <c r="J1978" s="7" t="s">
        <v>18</v>
      </c>
      <c r="K1978" s="7" t="s">
        <v>18</v>
      </c>
      <c r="L1978" s="7" t="s">
        <v>18</v>
      </c>
      <c r="M1978" s="7" t="s">
        <v>18</v>
      </c>
      <c r="N1978" s="7" t="s">
        <v>18</v>
      </c>
      <c r="O1978" s="7" t="s">
        <v>18</v>
      </c>
      <c r="P1978" s="7" t="s">
        <v>18</v>
      </c>
      <c r="Q1978" s="7" t="s">
        <v>18</v>
      </c>
      <c r="R1978" s="7" t="s">
        <v>18</v>
      </c>
      <c r="S1978" s="7" t="s">
        <v>18</v>
      </c>
      <c r="T1978" s="7" t="s">
        <v>18</v>
      </c>
      <c r="U1978" s="7" t="s">
        <v>18</v>
      </c>
    </row>
    <row r="1979" spans="1:21">
      <c r="A1979" t="s">
        <v>4</v>
      </c>
      <c r="B1979" s="4" t="s">
        <v>5</v>
      </c>
      <c r="C1979" s="4" t="s">
        <v>7</v>
      </c>
      <c r="D1979" s="4" t="s">
        <v>11</v>
      </c>
      <c r="E1979" s="4" t="s">
        <v>7</v>
      </c>
      <c r="F1979" s="4" t="s">
        <v>8</v>
      </c>
      <c r="G1979" s="4" t="s">
        <v>8</v>
      </c>
      <c r="H1979" s="4" t="s">
        <v>8</v>
      </c>
      <c r="I1979" s="4" t="s">
        <v>8</v>
      </c>
      <c r="J1979" s="4" t="s">
        <v>8</v>
      </c>
      <c r="K1979" s="4" t="s">
        <v>8</v>
      </c>
      <c r="L1979" s="4" t="s">
        <v>8</v>
      </c>
      <c r="M1979" s="4" t="s">
        <v>8</v>
      </c>
      <c r="N1979" s="4" t="s">
        <v>8</v>
      </c>
      <c r="O1979" s="4" t="s">
        <v>8</v>
      </c>
      <c r="P1979" s="4" t="s">
        <v>8</v>
      </c>
      <c r="Q1979" s="4" t="s">
        <v>8</v>
      </c>
      <c r="R1979" s="4" t="s">
        <v>8</v>
      </c>
      <c r="S1979" s="4" t="s">
        <v>8</v>
      </c>
      <c r="T1979" s="4" t="s">
        <v>8</v>
      </c>
      <c r="U1979" s="4" t="s">
        <v>8</v>
      </c>
    </row>
    <row r="1980" spans="1:21">
      <c r="A1980" t="n">
        <v>17406</v>
      </c>
      <c r="B1980" s="38" t="n">
        <v>36</v>
      </c>
      <c r="C1980" s="7" t="n">
        <v>8</v>
      </c>
      <c r="D1980" s="7" t="n">
        <v>9</v>
      </c>
      <c r="E1980" s="7" t="n">
        <v>0</v>
      </c>
      <c r="F1980" s="7" t="s">
        <v>196</v>
      </c>
      <c r="G1980" s="7" t="s">
        <v>197</v>
      </c>
      <c r="H1980" s="7" t="s">
        <v>18</v>
      </c>
      <c r="I1980" s="7" t="s">
        <v>18</v>
      </c>
      <c r="J1980" s="7" t="s">
        <v>18</v>
      </c>
      <c r="K1980" s="7" t="s">
        <v>18</v>
      </c>
      <c r="L1980" s="7" t="s">
        <v>18</v>
      </c>
      <c r="M1980" s="7" t="s">
        <v>18</v>
      </c>
      <c r="N1980" s="7" t="s">
        <v>18</v>
      </c>
      <c r="O1980" s="7" t="s">
        <v>18</v>
      </c>
      <c r="P1980" s="7" t="s">
        <v>18</v>
      </c>
      <c r="Q1980" s="7" t="s">
        <v>18</v>
      </c>
      <c r="R1980" s="7" t="s">
        <v>18</v>
      </c>
      <c r="S1980" s="7" t="s">
        <v>18</v>
      </c>
      <c r="T1980" s="7" t="s">
        <v>18</v>
      </c>
      <c r="U1980" s="7" t="s">
        <v>18</v>
      </c>
    </row>
    <row r="1981" spans="1:21">
      <c r="A1981" t="s">
        <v>4</v>
      </c>
      <c r="B1981" s="4" t="s">
        <v>5</v>
      </c>
      <c r="C1981" s="4" t="s">
        <v>7</v>
      </c>
      <c r="D1981" s="4" t="s">
        <v>11</v>
      </c>
      <c r="E1981" s="4" t="s">
        <v>7</v>
      </c>
      <c r="F1981" s="4" t="s">
        <v>8</v>
      </c>
      <c r="G1981" s="4" t="s">
        <v>8</v>
      </c>
      <c r="H1981" s="4" t="s">
        <v>8</v>
      </c>
      <c r="I1981" s="4" t="s">
        <v>8</v>
      </c>
      <c r="J1981" s="4" t="s">
        <v>8</v>
      </c>
      <c r="K1981" s="4" t="s">
        <v>8</v>
      </c>
      <c r="L1981" s="4" t="s">
        <v>8</v>
      </c>
      <c r="M1981" s="4" t="s">
        <v>8</v>
      </c>
      <c r="N1981" s="4" t="s">
        <v>8</v>
      </c>
      <c r="O1981" s="4" t="s">
        <v>8</v>
      </c>
      <c r="P1981" s="4" t="s">
        <v>8</v>
      </c>
      <c r="Q1981" s="4" t="s">
        <v>8</v>
      </c>
      <c r="R1981" s="4" t="s">
        <v>8</v>
      </c>
      <c r="S1981" s="4" t="s">
        <v>8</v>
      </c>
      <c r="T1981" s="4" t="s">
        <v>8</v>
      </c>
      <c r="U1981" s="4" t="s">
        <v>8</v>
      </c>
    </row>
    <row r="1982" spans="1:21">
      <c r="A1982" t="n">
        <v>17451</v>
      </c>
      <c r="B1982" s="38" t="n">
        <v>36</v>
      </c>
      <c r="C1982" s="7" t="n">
        <v>8</v>
      </c>
      <c r="D1982" s="7" t="n">
        <v>83</v>
      </c>
      <c r="E1982" s="7" t="n">
        <v>0</v>
      </c>
      <c r="F1982" s="7" t="s">
        <v>198</v>
      </c>
      <c r="G1982" s="7" t="s">
        <v>18</v>
      </c>
      <c r="H1982" s="7" t="s">
        <v>18</v>
      </c>
      <c r="I1982" s="7" t="s">
        <v>18</v>
      </c>
      <c r="J1982" s="7" t="s">
        <v>18</v>
      </c>
      <c r="K1982" s="7" t="s">
        <v>18</v>
      </c>
      <c r="L1982" s="7" t="s">
        <v>18</v>
      </c>
      <c r="M1982" s="7" t="s">
        <v>18</v>
      </c>
      <c r="N1982" s="7" t="s">
        <v>18</v>
      </c>
      <c r="O1982" s="7" t="s">
        <v>18</v>
      </c>
      <c r="P1982" s="7" t="s">
        <v>18</v>
      </c>
      <c r="Q1982" s="7" t="s">
        <v>18</v>
      </c>
      <c r="R1982" s="7" t="s">
        <v>18</v>
      </c>
      <c r="S1982" s="7" t="s">
        <v>18</v>
      </c>
      <c r="T1982" s="7" t="s">
        <v>18</v>
      </c>
      <c r="U1982" s="7" t="s">
        <v>18</v>
      </c>
    </row>
    <row r="1983" spans="1:21">
      <c r="A1983" t="s">
        <v>4</v>
      </c>
      <c r="B1983" s="4" t="s">
        <v>5</v>
      </c>
      <c r="C1983" s="4" t="s">
        <v>7</v>
      </c>
      <c r="D1983" s="4" t="s">
        <v>11</v>
      </c>
      <c r="E1983" s="4" t="s">
        <v>7</v>
      </c>
      <c r="F1983" s="4" t="s">
        <v>8</v>
      </c>
      <c r="G1983" s="4" t="s">
        <v>8</v>
      </c>
      <c r="H1983" s="4" t="s">
        <v>8</v>
      </c>
      <c r="I1983" s="4" t="s">
        <v>8</v>
      </c>
      <c r="J1983" s="4" t="s">
        <v>8</v>
      </c>
      <c r="K1983" s="4" t="s">
        <v>8</v>
      </c>
      <c r="L1983" s="4" t="s">
        <v>8</v>
      </c>
      <c r="M1983" s="4" t="s">
        <v>8</v>
      </c>
      <c r="N1983" s="4" t="s">
        <v>8</v>
      </c>
      <c r="O1983" s="4" t="s">
        <v>8</v>
      </c>
      <c r="P1983" s="4" t="s">
        <v>8</v>
      </c>
      <c r="Q1983" s="4" t="s">
        <v>8</v>
      </c>
      <c r="R1983" s="4" t="s">
        <v>8</v>
      </c>
      <c r="S1983" s="4" t="s">
        <v>8</v>
      </c>
      <c r="T1983" s="4" t="s">
        <v>8</v>
      </c>
      <c r="U1983" s="4" t="s">
        <v>8</v>
      </c>
    </row>
    <row r="1984" spans="1:21">
      <c r="A1984" t="n">
        <v>17481</v>
      </c>
      <c r="B1984" s="38" t="n">
        <v>36</v>
      </c>
      <c r="C1984" s="7" t="n">
        <v>8</v>
      </c>
      <c r="D1984" s="7" t="n">
        <v>86</v>
      </c>
      <c r="E1984" s="7" t="n">
        <v>0</v>
      </c>
      <c r="F1984" s="7" t="s">
        <v>199</v>
      </c>
      <c r="G1984" s="7" t="s">
        <v>18</v>
      </c>
      <c r="H1984" s="7" t="s">
        <v>18</v>
      </c>
      <c r="I1984" s="7" t="s">
        <v>18</v>
      </c>
      <c r="J1984" s="7" t="s">
        <v>18</v>
      </c>
      <c r="K1984" s="7" t="s">
        <v>18</v>
      </c>
      <c r="L1984" s="7" t="s">
        <v>18</v>
      </c>
      <c r="M1984" s="7" t="s">
        <v>18</v>
      </c>
      <c r="N1984" s="7" t="s">
        <v>18</v>
      </c>
      <c r="O1984" s="7" t="s">
        <v>18</v>
      </c>
      <c r="P1984" s="7" t="s">
        <v>18</v>
      </c>
      <c r="Q1984" s="7" t="s">
        <v>18</v>
      </c>
      <c r="R1984" s="7" t="s">
        <v>18</v>
      </c>
      <c r="S1984" s="7" t="s">
        <v>18</v>
      </c>
      <c r="T1984" s="7" t="s">
        <v>18</v>
      </c>
      <c r="U1984" s="7" t="s">
        <v>18</v>
      </c>
    </row>
    <row r="1985" spans="1:21">
      <c r="A1985" t="s">
        <v>4</v>
      </c>
      <c r="B1985" s="4" t="s">
        <v>5</v>
      </c>
      <c r="C1985" s="4" t="s">
        <v>7</v>
      </c>
      <c r="D1985" s="4" t="s">
        <v>11</v>
      </c>
      <c r="E1985" s="4" t="s">
        <v>7</v>
      </c>
      <c r="F1985" s="4" t="s">
        <v>8</v>
      </c>
      <c r="G1985" s="4" t="s">
        <v>8</v>
      </c>
      <c r="H1985" s="4" t="s">
        <v>8</v>
      </c>
      <c r="I1985" s="4" t="s">
        <v>8</v>
      </c>
      <c r="J1985" s="4" t="s">
        <v>8</v>
      </c>
      <c r="K1985" s="4" t="s">
        <v>8</v>
      </c>
      <c r="L1985" s="4" t="s">
        <v>8</v>
      </c>
      <c r="M1985" s="4" t="s">
        <v>8</v>
      </c>
      <c r="N1985" s="4" t="s">
        <v>8</v>
      </c>
      <c r="O1985" s="4" t="s">
        <v>8</v>
      </c>
      <c r="P1985" s="4" t="s">
        <v>8</v>
      </c>
      <c r="Q1985" s="4" t="s">
        <v>8</v>
      </c>
      <c r="R1985" s="4" t="s">
        <v>8</v>
      </c>
      <c r="S1985" s="4" t="s">
        <v>8</v>
      </c>
      <c r="T1985" s="4" t="s">
        <v>8</v>
      </c>
      <c r="U1985" s="4" t="s">
        <v>8</v>
      </c>
    </row>
    <row r="1986" spans="1:21">
      <c r="A1986" t="n">
        <v>17516</v>
      </c>
      <c r="B1986" s="38" t="n">
        <v>36</v>
      </c>
      <c r="C1986" s="7" t="n">
        <v>8</v>
      </c>
      <c r="D1986" s="7" t="n">
        <v>11</v>
      </c>
      <c r="E1986" s="7" t="n">
        <v>0</v>
      </c>
      <c r="F1986" s="7" t="s">
        <v>200</v>
      </c>
      <c r="G1986" s="7" t="s">
        <v>190</v>
      </c>
      <c r="H1986" s="7" t="s">
        <v>201</v>
      </c>
      <c r="I1986" s="7" t="s">
        <v>191</v>
      </c>
      <c r="J1986" s="7" t="s">
        <v>18</v>
      </c>
      <c r="K1986" s="7" t="s">
        <v>18</v>
      </c>
      <c r="L1986" s="7" t="s">
        <v>18</v>
      </c>
      <c r="M1986" s="7" t="s">
        <v>18</v>
      </c>
      <c r="N1986" s="7" t="s">
        <v>18</v>
      </c>
      <c r="O1986" s="7" t="s">
        <v>18</v>
      </c>
      <c r="P1986" s="7" t="s">
        <v>18</v>
      </c>
      <c r="Q1986" s="7" t="s">
        <v>18</v>
      </c>
      <c r="R1986" s="7" t="s">
        <v>18</v>
      </c>
      <c r="S1986" s="7" t="s">
        <v>18</v>
      </c>
      <c r="T1986" s="7" t="s">
        <v>18</v>
      </c>
      <c r="U1986" s="7" t="s">
        <v>18</v>
      </c>
    </row>
    <row r="1987" spans="1:21">
      <c r="A1987" t="s">
        <v>4</v>
      </c>
      <c r="B1987" s="4" t="s">
        <v>5</v>
      </c>
      <c r="C1987" s="4" t="s">
        <v>7</v>
      </c>
      <c r="D1987" s="4" t="s">
        <v>11</v>
      </c>
      <c r="E1987" s="4" t="s">
        <v>7</v>
      </c>
      <c r="F1987" s="4" t="s">
        <v>13</v>
      </c>
    </row>
    <row r="1988" spans="1:21">
      <c r="A1988" t="n">
        <v>17587</v>
      </c>
      <c r="B1988" s="9" t="n">
        <v>5</v>
      </c>
      <c r="C1988" s="7" t="n">
        <v>30</v>
      </c>
      <c r="D1988" s="7" t="n">
        <v>10805</v>
      </c>
      <c r="E1988" s="7" t="n">
        <v>1</v>
      </c>
      <c r="F1988" s="11" t="n">
        <f t="normal" ca="1">A1996</f>
        <v>0</v>
      </c>
    </row>
    <row r="1989" spans="1:21">
      <c r="A1989" t="s">
        <v>4</v>
      </c>
      <c r="B1989" s="4" t="s">
        <v>5</v>
      </c>
      <c r="C1989" s="4" t="s">
        <v>7</v>
      </c>
      <c r="D1989" s="4" t="s">
        <v>11</v>
      </c>
      <c r="E1989" s="4" t="s">
        <v>7</v>
      </c>
      <c r="F1989" s="4" t="s">
        <v>8</v>
      </c>
      <c r="G1989" s="4" t="s">
        <v>8</v>
      </c>
      <c r="H1989" s="4" t="s">
        <v>8</v>
      </c>
      <c r="I1989" s="4" t="s">
        <v>8</v>
      </c>
      <c r="J1989" s="4" t="s">
        <v>8</v>
      </c>
      <c r="K1989" s="4" t="s">
        <v>8</v>
      </c>
      <c r="L1989" s="4" t="s">
        <v>8</v>
      </c>
      <c r="M1989" s="4" t="s">
        <v>8</v>
      </c>
      <c r="N1989" s="4" t="s">
        <v>8</v>
      </c>
      <c r="O1989" s="4" t="s">
        <v>8</v>
      </c>
      <c r="P1989" s="4" t="s">
        <v>8</v>
      </c>
      <c r="Q1989" s="4" t="s">
        <v>8</v>
      </c>
      <c r="R1989" s="4" t="s">
        <v>8</v>
      </c>
      <c r="S1989" s="4" t="s">
        <v>8</v>
      </c>
      <c r="T1989" s="4" t="s">
        <v>8</v>
      </c>
      <c r="U1989" s="4" t="s">
        <v>8</v>
      </c>
    </row>
    <row r="1990" spans="1:21">
      <c r="A1990" t="n">
        <v>17596</v>
      </c>
      <c r="B1990" s="38" t="n">
        <v>36</v>
      </c>
      <c r="C1990" s="7" t="n">
        <v>8</v>
      </c>
      <c r="D1990" s="7" t="n">
        <v>0</v>
      </c>
      <c r="E1990" s="7" t="n">
        <v>0</v>
      </c>
      <c r="F1990" s="7" t="s">
        <v>202</v>
      </c>
      <c r="G1990" s="7" t="s">
        <v>203</v>
      </c>
      <c r="H1990" s="7" t="s">
        <v>18</v>
      </c>
      <c r="I1990" s="7" t="s">
        <v>18</v>
      </c>
      <c r="J1990" s="7" t="s">
        <v>18</v>
      </c>
      <c r="K1990" s="7" t="s">
        <v>18</v>
      </c>
      <c r="L1990" s="7" t="s">
        <v>18</v>
      </c>
      <c r="M1990" s="7" t="s">
        <v>18</v>
      </c>
      <c r="N1990" s="7" t="s">
        <v>18</v>
      </c>
      <c r="O1990" s="7" t="s">
        <v>18</v>
      </c>
      <c r="P1990" s="7" t="s">
        <v>18</v>
      </c>
      <c r="Q1990" s="7" t="s">
        <v>18</v>
      </c>
      <c r="R1990" s="7" t="s">
        <v>18</v>
      </c>
      <c r="S1990" s="7" t="s">
        <v>18</v>
      </c>
      <c r="T1990" s="7" t="s">
        <v>18</v>
      </c>
      <c r="U1990" s="7" t="s">
        <v>18</v>
      </c>
    </row>
    <row r="1991" spans="1:21">
      <c r="A1991" t="s">
        <v>4</v>
      </c>
      <c r="B1991" s="4" t="s">
        <v>5</v>
      </c>
      <c r="C1991" s="4" t="s">
        <v>7</v>
      </c>
      <c r="D1991" s="4" t="s">
        <v>11</v>
      </c>
      <c r="E1991" s="4" t="s">
        <v>7</v>
      </c>
      <c r="F1991" s="4" t="s">
        <v>8</v>
      </c>
      <c r="G1991" s="4" t="s">
        <v>8</v>
      </c>
      <c r="H1991" s="4" t="s">
        <v>8</v>
      </c>
      <c r="I1991" s="4" t="s">
        <v>8</v>
      </c>
      <c r="J1991" s="4" t="s">
        <v>8</v>
      </c>
      <c r="K1991" s="4" t="s">
        <v>8</v>
      </c>
      <c r="L1991" s="4" t="s">
        <v>8</v>
      </c>
      <c r="M1991" s="4" t="s">
        <v>8</v>
      </c>
      <c r="N1991" s="4" t="s">
        <v>8</v>
      </c>
      <c r="O1991" s="4" t="s">
        <v>8</v>
      </c>
      <c r="P1991" s="4" t="s">
        <v>8</v>
      </c>
      <c r="Q1991" s="4" t="s">
        <v>8</v>
      </c>
      <c r="R1991" s="4" t="s">
        <v>8</v>
      </c>
      <c r="S1991" s="4" t="s">
        <v>8</v>
      </c>
      <c r="T1991" s="4" t="s">
        <v>8</v>
      </c>
      <c r="U1991" s="4" t="s">
        <v>8</v>
      </c>
    </row>
    <row r="1992" spans="1:21">
      <c r="A1992" t="n">
        <v>17635</v>
      </c>
      <c r="B1992" s="38" t="n">
        <v>36</v>
      </c>
      <c r="C1992" s="7" t="n">
        <v>8</v>
      </c>
      <c r="D1992" s="7" t="n">
        <v>1</v>
      </c>
      <c r="E1992" s="7" t="n">
        <v>0</v>
      </c>
      <c r="F1992" s="7" t="s">
        <v>202</v>
      </c>
      <c r="G1992" s="7" t="s">
        <v>203</v>
      </c>
      <c r="H1992" s="7" t="s">
        <v>18</v>
      </c>
      <c r="I1992" s="7" t="s">
        <v>18</v>
      </c>
      <c r="J1992" s="7" t="s">
        <v>18</v>
      </c>
      <c r="K1992" s="7" t="s">
        <v>18</v>
      </c>
      <c r="L1992" s="7" t="s">
        <v>18</v>
      </c>
      <c r="M1992" s="7" t="s">
        <v>18</v>
      </c>
      <c r="N1992" s="7" t="s">
        <v>18</v>
      </c>
      <c r="O1992" s="7" t="s">
        <v>18</v>
      </c>
      <c r="P1992" s="7" t="s">
        <v>18</v>
      </c>
      <c r="Q1992" s="7" t="s">
        <v>18</v>
      </c>
      <c r="R1992" s="7" t="s">
        <v>18</v>
      </c>
      <c r="S1992" s="7" t="s">
        <v>18</v>
      </c>
      <c r="T1992" s="7" t="s">
        <v>18</v>
      </c>
      <c r="U1992" s="7" t="s">
        <v>18</v>
      </c>
    </row>
    <row r="1993" spans="1:21">
      <c r="A1993" t="s">
        <v>4</v>
      </c>
      <c r="B1993" s="4" t="s">
        <v>5</v>
      </c>
      <c r="C1993" s="4" t="s">
        <v>13</v>
      </c>
    </row>
    <row r="1994" spans="1:21">
      <c r="A1994" t="n">
        <v>17674</v>
      </c>
      <c r="B1994" s="19" t="n">
        <v>3</v>
      </c>
      <c r="C1994" s="11" t="n">
        <f t="normal" ca="1">A2040</f>
        <v>0</v>
      </c>
    </row>
    <row r="1995" spans="1:21">
      <c r="A1995" t="s">
        <v>4</v>
      </c>
      <c r="B1995" s="4" t="s">
        <v>5</v>
      </c>
      <c r="C1995" s="4" t="s">
        <v>7</v>
      </c>
      <c r="D1995" s="4" t="s">
        <v>11</v>
      </c>
      <c r="E1995" s="4" t="s">
        <v>7</v>
      </c>
      <c r="F1995" s="4" t="s">
        <v>13</v>
      </c>
    </row>
    <row r="1996" spans="1:21">
      <c r="A1996" t="n">
        <v>17679</v>
      </c>
      <c r="B1996" s="9" t="n">
        <v>5</v>
      </c>
      <c r="C1996" s="7" t="n">
        <v>30</v>
      </c>
      <c r="D1996" s="7" t="n">
        <v>10811</v>
      </c>
      <c r="E1996" s="7" t="n">
        <v>1</v>
      </c>
      <c r="F1996" s="11" t="n">
        <f t="normal" ca="1">A2002</f>
        <v>0</v>
      </c>
    </row>
    <row r="1997" spans="1:21">
      <c r="A1997" t="s">
        <v>4</v>
      </c>
      <c r="B1997" s="4" t="s">
        <v>5</v>
      </c>
      <c r="C1997" s="4" t="s">
        <v>7</v>
      </c>
      <c r="D1997" s="4" t="s">
        <v>11</v>
      </c>
      <c r="E1997" s="4" t="s">
        <v>7</v>
      </c>
      <c r="F1997" s="4" t="s">
        <v>8</v>
      </c>
      <c r="G1997" s="4" t="s">
        <v>8</v>
      </c>
      <c r="H1997" s="4" t="s">
        <v>8</v>
      </c>
      <c r="I1997" s="4" t="s">
        <v>8</v>
      </c>
      <c r="J1997" s="4" t="s">
        <v>8</v>
      </c>
      <c r="K1997" s="4" t="s">
        <v>8</v>
      </c>
      <c r="L1997" s="4" t="s">
        <v>8</v>
      </c>
      <c r="M1997" s="4" t="s">
        <v>8</v>
      </c>
      <c r="N1997" s="4" t="s">
        <v>8</v>
      </c>
      <c r="O1997" s="4" t="s">
        <v>8</v>
      </c>
      <c r="P1997" s="4" t="s">
        <v>8</v>
      </c>
      <c r="Q1997" s="4" t="s">
        <v>8</v>
      </c>
      <c r="R1997" s="4" t="s">
        <v>8</v>
      </c>
      <c r="S1997" s="4" t="s">
        <v>8</v>
      </c>
      <c r="T1997" s="4" t="s">
        <v>8</v>
      </c>
      <c r="U1997" s="4" t="s">
        <v>8</v>
      </c>
    </row>
    <row r="1998" spans="1:21">
      <c r="A1998" t="n">
        <v>17688</v>
      </c>
      <c r="B1998" s="38" t="n">
        <v>36</v>
      </c>
      <c r="C1998" s="7" t="n">
        <v>8</v>
      </c>
      <c r="D1998" s="7" t="n">
        <v>2</v>
      </c>
      <c r="E1998" s="7" t="n">
        <v>0</v>
      </c>
      <c r="F1998" s="7" t="s">
        <v>204</v>
      </c>
      <c r="G1998" s="7" t="s">
        <v>98</v>
      </c>
      <c r="H1998" s="7" t="s">
        <v>18</v>
      </c>
      <c r="I1998" s="7" t="s">
        <v>18</v>
      </c>
      <c r="J1998" s="7" t="s">
        <v>18</v>
      </c>
      <c r="K1998" s="7" t="s">
        <v>18</v>
      </c>
      <c r="L1998" s="7" t="s">
        <v>18</v>
      </c>
      <c r="M1998" s="7" t="s">
        <v>18</v>
      </c>
      <c r="N1998" s="7" t="s">
        <v>18</v>
      </c>
      <c r="O1998" s="7" t="s">
        <v>18</v>
      </c>
      <c r="P1998" s="7" t="s">
        <v>18</v>
      </c>
      <c r="Q1998" s="7" t="s">
        <v>18</v>
      </c>
      <c r="R1998" s="7" t="s">
        <v>18</v>
      </c>
      <c r="S1998" s="7" t="s">
        <v>18</v>
      </c>
      <c r="T1998" s="7" t="s">
        <v>18</v>
      </c>
      <c r="U1998" s="7" t="s">
        <v>18</v>
      </c>
    </row>
    <row r="1999" spans="1:21">
      <c r="A1999" t="s">
        <v>4</v>
      </c>
      <c r="B1999" s="4" t="s">
        <v>5</v>
      </c>
      <c r="C1999" s="4" t="s">
        <v>13</v>
      </c>
    </row>
    <row r="2000" spans="1:21">
      <c r="A2000" t="n">
        <v>17727</v>
      </c>
      <c r="B2000" s="19" t="n">
        <v>3</v>
      </c>
      <c r="C2000" s="11" t="n">
        <f t="normal" ca="1">A2040</f>
        <v>0</v>
      </c>
    </row>
    <row r="2001" spans="1:21">
      <c r="A2001" t="s">
        <v>4</v>
      </c>
      <c r="B2001" s="4" t="s">
        <v>5</v>
      </c>
      <c r="C2001" s="4" t="s">
        <v>7</v>
      </c>
      <c r="D2001" s="4" t="s">
        <v>11</v>
      </c>
      <c r="E2001" s="4" t="s">
        <v>7</v>
      </c>
      <c r="F2001" s="4" t="s">
        <v>13</v>
      </c>
    </row>
    <row r="2002" spans="1:21">
      <c r="A2002" t="n">
        <v>17732</v>
      </c>
      <c r="B2002" s="9" t="n">
        <v>5</v>
      </c>
      <c r="C2002" s="7" t="n">
        <v>30</v>
      </c>
      <c r="D2002" s="7" t="n">
        <v>10817</v>
      </c>
      <c r="E2002" s="7" t="n">
        <v>1</v>
      </c>
      <c r="F2002" s="11" t="n">
        <f t="normal" ca="1">A2010</f>
        <v>0</v>
      </c>
    </row>
    <row r="2003" spans="1:21">
      <c r="A2003" t="s">
        <v>4</v>
      </c>
      <c r="B2003" s="4" t="s">
        <v>5</v>
      </c>
      <c r="C2003" s="4" t="s">
        <v>7</v>
      </c>
      <c r="D2003" s="4" t="s">
        <v>11</v>
      </c>
      <c r="E2003" s="4" t="s">
        <v>7</v>
      </c>
      <c r="F2003" s="4" t="s">
        <v>8</v>
      </c>
      <c r="G2003" s="4" t="s">
        <v>8</v>
      </c>
      <c r="H2003" s="4" t="s">
        <v>8</v>
      </c>
      <c r="I2003" s="4" t="s">
        <v>8</v>
      </c>
      <c r="J2003" s="4" t="s">
        <v>8</v>
      </c>
      <c r="K2003" s="4" t="s">
        <v>8</v>
      </c>
      <c r="L2003" s="4" t="s">
        <v>8</v>
      </c>
      <c r="M2003" s="4" t="s">
        <v>8</v>
      </c>
      <c r="N2003" s="4" t="s">
        <v>8</v>
      </c>
      <c r="O2003" s="4" t="s">
        <v>8</v>
      </c>
      <c r="P2003" s="4" t="s">
        <v>8</v>
      </c>
      <c r="Q2003" s="4" t="s">
        <v>8</v>
      </c>
      <c r="R2003" s="4" t="s">
        <v>8</v>
      </c>
      <c r="S2003" s="4" t="s">
        <v>8</v>
      </c>
      <c r="T2003" s="4" t="s">
        <v>8</v>
      </c>
      <c r="U2003" s="4" t="s">
        <v>8</v>
      </c>
    </row>
    <row r="2004" spans="1:21">
      <c r="A2004" t="n">
        <v>17741</v>
      </c>
      <c r="B2004" s="38" t="n">
        <v>36</v>
      </c>
      <c r="C2004" s="7" t="n">
        <v>8</v>
      </c>
      <c r="D2004" s="7" t="n">
        <v>0</v>
      </c>
      <c r="E2004" s="7" t="n">
        <v>0</v>
      </c>
      <c r="F2004" s="7" t="s">
        <v>205</v>
      </c>
      <c r="G2004" s="7" t="s">
        <v>206</v>
      </c>
      <c r="H2004" s="7" t="s">
        <v>18</v>
      </c>
      <c r="I2004" s="7" t="s">
        <v>18</v>
      </c>
      <c r="J2004" s="7" t="s">
        <v>18</v>
      </c>
      <c r="K2004" s="7" t="s">
        <v>18</v>
      </c>
      <c r="L2004" s="7" t="s">
        <v>18</v>
      </c>
      <c r="M2004" s="7" t="s">
        <v>18</v>
      </c>
      <c r="N2004" s="7" t="s">
        <v>18</v>
      </c>
      <c r="O2004" s="7" t="s">
        <v>18</v>
      </c>
      <c r="P2004" s="7" t="s">
        <v>18</v>
      </c>
      <c r="Q2004" s="7" t="s">
        <v>18</v>
      </c>
      <c r="R2004" s="7" t="s">
        <v>18</v>
      </c>
      <c r="S2004" s="7" t="s">
        <v>18</v>
      </c>
      <c r="T2004" s="7" t="s">
        <v>18</v>
      </c>
      <c r="U2004" s="7" t="s">
        <v>18</v>
      </c>
    </row>
    <row r="2005" spans="1:21">
      <c r="A2005" t="s">
        <v>4</v>
      </c>
      <c r="B2005" s="4" t="s">
        <v>5</v>
      </c>
      <c r="C2005" s="4" t="s">
        <v>7</v>
      </c>
      <c r="D2005" s="4" t="s">
        <v>11</v>
      </c>
      <c r="E2005" s="4" t="s">
        <v>7</v>
      </c>
      <c r="F2005" s="4" t="s">
        <v>8</v>
      </c>
      <c r="G2005" s="4" t="s">
        <v>8</v>
      </c>
      <c r="H2005" s="4" t="s">
        <v>8</v>
      </c>
      <c r="I2005" s="4" t="s">
        <v>8</v>
      </c>
      <c r="J2005" s="4" t="s">
        <v>8</v>
      </c>
      <c r="K2005" s="4" t="s">
        <v>8</v>
      </c>
      <c r="L2005" s="4" t="s">
        <v>8</v>
      </c>
      <c r="M2005" s="4" t="s">
        <v>8</v>
      </c>
      <c r="N2005" s="4" t="s">
        <v>8</v>
      </c>
      <c r="O2005" s="4" t="s">
        <v>8</v>
      </c>
      <c r="P2005" s="4" t="s">
        <v>8</v>
      </c>
      <c r="Q2005" s="4" t="s">
        <v>8</v>
      </c>
      <c r="R2005" s="4" t="s">
        <v>8</v>
      </c>
      <c r="S2005" s="4" t="s">
        <v>8</v>
      </c>
      <c r="T2005" s="4" t="s">
        <v>8</v>
      </c>
      <c r="U2005" s="4" t="s">
        <v>8</v>
      </c>
    </row>
    <row r="2006" spans="1:21">
      <c r="A2006" t="n">
        <v>17780</v>
      </c>
      <c r="B2006" s="38" t="n">
        <v>36</v>
      </c>
      <c r="C2006" s="7" t="n">
        <v>8</v>
      </c>
      <c r="D2006" s="7" t="n">
        <v>3</v>
      </c>
      <c r="E2006" s="7" t="n">
        <v>0</v>
      </c>
      <c r="F2006" s="7" t="s">
        <v>205</v>
      </c>
      <c r="G2006" s="7" t="s">
        <v>206</v>
      </c>
      <c r="H2006" s="7" t="s">
        <v>18</v>
      </c>
      <c r="I2006" s="7" t="s">
        <v>18</v>
      </c>
      <c r="J2006" s="7" t="s">
        <v>18</v>
      </c>
      <c r="K2006" s="7" t="s">
        <v>18</v>
      </c>
      <c r="L2006" s="7" t="s">
        <v>18</v>
      </c>
      <c r="M2006" s="7" t="s">
        <v>18</v>
      </c>
      <c r="N2006" s="7" t="s">
        <v>18</v>
      </c>
      <c r="O2006" s="7" t="s">
        <v>18</v>
      </c>
      <c r="P2006" s="7" t="s">
        <v>18</v>
      </c>
      <c r="Q2006" s="7" t="s">
        <v>18</v>
      </c>
      <c r="R2006" s="7" t="s">
        <v>18</v>
      </c>
      <c r="S2006" s="7" t="s">
        <v>18</v>
      </c>
      <c r="T2006" s="7" t="s">
        <v>18</v>
      </c>
      <c r="U2006" s="7" t="s">
        <v>18</v>
      </c>
    </row>
    <row r="2007" spans="1:21">
      <c r="A2007" t="s">
        <v>4</v>
      </c>
      <c r="B2007" s="4" t="s">
        <v>5</v>
      </c>
      <c r="C2007" s="4" t="s">
        <v>13</v>
      </c>
    </row>
    <row r="2008" spans="1:21">
      <c r="A2008" t="n">
        <v>17819</v>
      </c>
      <c r="B2008" s="19" t="n">
        <v>3</v>
      </c>
      <c r="C2008" s="11" t="n">
        <f t="normal" ca="1">A2040</f>
        <v>0</v>
      </c>
    </row>
    <row r="2009" spans="1:21">
      <c r="A2009" t="s">
        <v>4</v>
      </c>
      <c r="B2009" s="4" t="s">
        <v>5</v>
      </c>
      <c r="C2009" s="4" t="s">
        <v>7</v>
      </c>
      <c r="D2009" s="4" t="s">
        <v>11</v>
      </c>
      <c r="E2009" s="4" t="s">
        <v>7</v>
      </c>
      <c r="F2009" s="4" t="s">
        <v>13</v>
      </c>
    </row>
    <row r="2010" spans="1:21">
      <c r="A2010" t="n">
        <v>17824</v>
      </c>
      <c r="B2010" s="9" t="n">
        <v>5</v>
      </c>
      <c r="C2010" s="7" t="n">
        <v>30</v>
      </c>
      <c r="D2010" s="7" t="n">
        <v>10829</v>
      </c>
      <c r="E2010" s="7" t="n">
        <v>1</v>
      </c>
      <c r="F2010" s="11" t="n">
        <f t="normal" ca="1">A2018</f>
        <v>0</v>
      </c>
    </row>
    <row r="2011" spans="1:21">
      <c r="A2011" t="s">
        <v>4</v>
      </c>
      <c r="B2011" s="4" t="s">
        <v>5</v>
      </c>
      <c r="C2011" s="4" t="s">
        <v>7</v>
      </c>
      <c r="D2011" s="4" t="s">
        <v>11</v>
      </c>
      <c r="E2011" s="4" t="s">
        <v>7</v>
      </c>
      <c r="F2011" s="4" t="s">
        <v>8</v>
      </c>
      <c r="G2011" s="4" t="s">
        <v>8</v>
      </c>
      <c r="H2011" s="4" t="s">
        <v>8</v>
      </c>
      <c r="I2011" s="4" t="s">
        <v>8</v>
      </c>
      <c r="J2011" s="4" t="s">
        <v>8</v>
      </c>
      <c r="K2011" s="4" t="s">
        <v>8</v>
      </c>
      <c r="L2011" s="4" t="s">
        <v>8</v>
      </c>
      <c r="M2011" s="4" t="s">
        <v>8</v>
      </c>
      <c r="N2011" s="4" t="s">
        <v>8</v>
      </c>
      <c r="O2011" s="4" t="s">
        <v>8</v>
      </c>
      <c r="P2011" s="4" t="s">
        <v>8</v>
      </c>
      <c r="Q2011" s="4" t="s">
        <v>8</v>
      </c>
      <c r="R2011" s="4" t="s">
        <v>8</v>
      </c>
      <c r="S2011" s="4" t="s">
        <v>8</v>
      </c>
      <c r="T2011" s="4" t="s">
        <v>8</v>
      </c>
      <c r="U2011" s="4" t="s">
        <v>8</v>
      </c>
    </row>
    <row r="2012" spans="1:21">
      <c r="A2012" t="n">
        <v>17833</v>
      </c>
      <c r="B2012" s="38" t="n">
        <v>36</v>
      </c>
      <c r="C2012" s="7" t="n">
        <v>8</v>
      </c>
      <c r="D2012" s="7" t="n">
        <v>0</v>
      </c>
      <c r="E2012" s="7" t="n">
        <v>0</v>
      </c>
      <c r="F2012" s="7" t="s">
        <v>207</v>
      </c>
      <c r="G2012" s="7" t="s">
        <v>208</v>
      </c>
      <c r="H2012" s="7" t="s">
        <v>18</v>
      </c>
      <c r="I2012" s="7" t="s">
        <v>18</v>
      </c>
      <c r="J2012" s="7" t="s">
        <v>18</v>
      </c>
      <c r="K2012" s="7" t="s">
        <v>18</v>
      </c>
      <c r="L2012" s="7" t="s">
        <v>18</v>
      </c>
      <c r="M2012" s="7" t="s">
        <v>18</v>
      </c>
      <c r="N2012" s="7" t="s">
        <v>18</v>
      </c>
      <c r="O2012" s="7" t="s">
        <v>18</v>
      </c>
      <c r="P2012" s="7" t="s">
        <v>18</v>
      </c>
      <c r="Q2012" s="7" t="s">
        <v>18</v>
      </c>
      <c r="R2012" s="7" t="s">
        <v>18</v>
      </c>
      <c r="S2012" s="7" t="s">
        <v>18</v>
      </c>
      <c r="T2012" s="7" t="s">
        <v>18</v>
      </c>
      <c r="U2012" s="7" t="s">
        <v>18</v>
      </c>
    </row>
    <row r="2013" spans="1:21">
      <c r="A2013" t="s">
        <v>4</v>
      </c>
      <c r="B2013" s="4" t="s">
        <v>5</v>
      </c>
      <c r="C2013" s="4" t="s">
        <v>7</v>
      </c>
      <c r="D2013" s="4" t="s">
        <v>11</v>
      </c>
      <c r="E2013" s="4" t="s">
        <v>7</v>
      </c>
      <c r="F2013" s="4" t="s">
        <v>8</v>
      </c>
      <c r="G2013" s="4" t="s">
        <v>8</v>
      </c>
      <c r="H2013" s="4" t="s">
        <v>8</v>
      </c>
      <c r="I2013" s="4" t="s">
        <v>8</v>
      </c>
      <c r="J2013" s="4" t="s">
        <v>8</v>
      </c>
      <c r="K2013" s="4" t="s">
        <v>8</v>
      </c>
      <c r="L2013" s="4" t="s">
        <v>8</v>
      </c>
      <c r="M2013" s="4" t="s">
        <v>8</v>
      </c>
      <c r="N2013" s="4" t="s">
        <v>8</v>
      </c>
      <c r="O2013" s="4" t="s">
        <v>8</v>
      </c>
      <c r="P2013" s="4" t="s">
        <v>8</v>
      </c>
      <c r="Q2013" s="4" t="s">
        <v>8</v>
      </c>
      <c r="R2013" s="4" t="s">
        <v>8</v>
      </c>
      <c r="S2013" s="4" t="s">
        <v>8</v>
      </c>
      <c r="T2013" s="4" t="s">
        <v>8</v>
      </c>
      <c r="U2013" s="4" t="s">
        <v>8</v>
      </c>
    </row>
    <row r="2014" spans="1:21">
      <c r="A2014" t="n">
        <v>17872</v>
      </c>
      <c r="B2014" s="38" t="n">
        <v>36</v>
      </c>
      <c r="C2014" s="7" t="n">
        <v>8</v>
      </c>
      <c r="D2014" s="7" t="n">
        <v>5</v>
      </c>
      <c r="E2014" s="7" t="n">
        <v>0</v>
      </c>
      <c r="F2014" s="7" t="s">
        <v>207</v>
      </c>
      <c r="G2014" s="7" t="s">
        <v>208</v>
      </c>
      <c r="H2014" s="7" t="s">
        <v>18</v>
      </c>
      <c r="I2014" s="7" t="s">
        <v>18</v>
      </c>
      <c r="J2014" s="7" t="s">
        <v>18</v>
      </c>
      <c r="K2014" s="7" t="s">
        <v>18</v>
      </c>
      <c r="L2014" s="7" t="s">
        <v>18</v>
      </c>
      <c r="M2014" s="7" t="s">
        <v>18</v>
      </c>
      <c r="N2014" s="7" t="s">
        <v>18</v>
      </c>
      <c r="O2014" s="7" t="s">
        <v>18</v>
      </c>
      <c r="P2014" s="7" t="s">
        <v>18</v>
      </c>
      <c r="Q2014" s="7" t="s">
        <v>18</v>
      </c>
      <c r="R2014" s="7" t="s">
        <v>18</v>
      </c>
      <c r="S2014" s="7" t="s">
        <v>18</v>
      </c>
      <c r="T2014" s="7" t="s">
        <v>18</v>
      </c>
      <c r="U2014" s="7" t="s">
        <v>18</v>
      </c>
    </row>
    <row r="2015" spans="1:21">
      <c r="A2015" t="s">
        <v>4</v>
      </c>
      <c r="B2015" s="4" t="s">
        <v>5</v>
      </c>
      <c r="C2015" s="4" t="s">
        <v>13</v>
      </c>
    </row>
    <row r="2016" spans="1:21">
      <c r="A2016" t="n">
        <v>17911</v>
      </c>
      <c r="B2016" s="19" t="n">
        <v>3</v>
      </c>
      <c r="C2016" s="11" t="n">
        <f t="normal" ca="1">A2040</f>
        <v>0</v>
      </c>
    </row>
    <row r="2017" spans="1:21">
      <c r="A2017" t="s">
        <v>4</v>
      </c>
      <c r="B2017" s="4" t="s">
        <v>5</v>
      </c>
      <c r="C2017" s="4" t="s">
        <v>7</v>
      </c>
      <c r="D2017" s="4" t="s">
        <v>11</v>
      </c>
      <c r="E2017" s="4" t="s">
        <v>7</v>
      </c>
      <c r="F2017" s="4" t="s">
        <v>13</v>
      </c>
    </row>
    <row r="2018" spans="1:21">
      <c r="A2018" t="n">
        <v>17916</v>
      </c>
      <c r="B2018" s="9" t="n">
        <v>5</v>
      </c>
      <c r="C2018" s="7" t="n">
        <v>30</v>
      </c>
      <c r="D2018" s="7" t="n">
        <v>10835</v>
      </c>
      <c r="E2018" s="7" t="n">
        <v>1</v>
      </c>
      <c r="F2018" s="11" t="n">
        <f t="normal" ca="1">A2026</f>
        <v>0</v>
      </c>
    </row>
    <row r="2019" spans="1:21">
      <c r="A2019" t="s">
        <v>4</v>
      </c>
      <c r="B2019" s="4" t="s">
        <v>5</v>
      </c>
      <c r="C2019" s="4" t="s">
        <v>7</v>
      </c>
      <c r="D2019" s="4" t="s">
        <v>11</v>
      </c>
      <c r="E2019" s="4" t="s">
        <v>7</v>
      </c>
      <c r="F2019" s="4" t="s">
        <v>8</v>
      </c>
      <c r="G2019" s="4" t="s">
        <v>8</v>
      </c>
      <c r="H2019" s="4" t="s">
        <v>8</v>
      </c>
      <c r="I2019" s="4" t="s">
        <v>8</v>
      </c>
      <c r="J2019" s="4" t="s">
        <v>8</v>
      </c>
      <c r="K2019" s="4" t="s">
        <v>8</v>
      </c>
      <c r="L2019" s="4" t="s">
        <v>8</v>
      </c>
      <c r="M2019" s="4" t="s">
        <v>8</v>
      </c>
      <c r="N2019" s="4" t="s">
        <v>8</v>
      </c>
      <c r="O2019" s="4" t="s">
        <v>8</v>
      </c>
      <c r="P2019" s="4" t="s">
        <v>8</v>
      </c>
      <c r="Q2019" s="4" t="s">
        <v>8</v>
      </c>
      <c r="R2019" s="4" t="s">
        <v>8</v>
      </c>
      <c r="S2019" s="4" t="s">
        <v>8</v>
      </c>
      <c r="T2019" s="4" t="s">
        <v>8</v>
      </c>
      <c r="U2019" s="4" t="s">
        <v>8</v>
      </c>
    </row>
    <row r="2020" spans="1:21">
      <c r="A2020" t="n">
        <v>17925</v>
      </c>
      <c r="B2020" s="38" t="n">
        <v>36</v>
      </c>
      <c r="C2020" s="7" t="n">
        <v>8</v>
      </c>
      <c r="D2020" s="7" t="n">
        <v>0</v>
      </c>
      <c r="E2020" s="7" t="n">
        <v>0</v>
      </c>
      <c r="F2020" s="7" t="s">
        <v>209</v>
      </c>
      <c r="G2020" s="7" t="s">
        <v>18</v>
      </c>
      <c r="H2020" s="7" t="s">
        <v>18</v>
      </c>
      <c r="I2020" s="7" t="s">
        <v>18</v>
      </c>
      <c r="J2020" s="7" t="s">
        <v>18</v>
      </c>
      <c r="K2020" s="7" t="s">
        <v>18</v>
      </c>
      <c r="L2020" s="7" t="s">
        <v>18</v>
      </c>
      <c r="M2020" s="7" t="s">
        <v>18</v>
      </c>
      <c r="N2020" s="7" t="s">
        <v>18</v>
      </c>
      <c r="O2020" s="7" t="s">
        <v>18</v>
      </c>
      <c r="P2020" s="7" t="s">
        <v>18</v>
      </c>
      <c r="Q2020" s="7" t="s">
        <v>18</v>
      </c>
      <c r="R2020" s="7" t="s">
        <v>18</v>
      </c>
      <c r="S2020" s="7" t="s">
        <v>18</v>
      </c>
      <c r="T2020" s="7" t="s">
        <v>18</v>
      </c>
      <c r="U2020" s="7" t="s">
        <v>18</v>
      </c>
    </row>
    <row r="2021" spans="1:21">
      <c r="A2021" t="s">
        <v>4</v>
      </c>
      <c r="B2021" s="4" t="s">
        <v>5</v>
      </c>
      <c r="C2021" s="4" t="s">
        <v>7</v>
      </c>
      <c r="D2021" s="4" t="s">
        <v>11</v>
      </c>
      <c r="E2021" s="4" t="s">
        <v>7</v>
      </c>
      <c r="F2021" s="4" t="s">
        <v>8</v>
      </c>
      <c r="G2021" s="4" t="s">
        <v>8</v>
      </c>
      <c r="H2021" s="4" t="s">
        <v>8</v>
      </c>
      <c r="I2021" s="4" t="s">
        <v>8</v>
      </c>
      <c r="J2021" s="4" t="s">
        <v>8</v>
      </c>
      <c r="K2021" s="4" t="s">
        <v>8</v>
      </c>
      <c r="L2021" s="4" t="s">
        <v>8</v>
      </c>
      <c r="M2021" s="4" t="s">
        <v>8</v>
      </c>
      <c r="N2021" s="4" t="s">
        <v>8</v>
      </c>
      <c r="O2021" s="4" t="s">
        <v>8</v>
      </c>
      <c r="P2021" s="4" t="s">
        <v>8</v>
      </c>
      <c r="Q2021" s="4" t="s">
        <v>8</v>
      </c>
      <c r="R2021" s="4" t="s">
        <v>8</v>
      </c>
      <c r="S2021" s="4" t="s">
        <v>8</v>
      </c>
      <c r="T2021" s="4" t="s">
        <v>8</v>
      </c>
      <c r="U2021" s="4" t="s">
        <v>8</v>
      </c>
    </row>
    <row r="2022" spans="1:21">
      <c r="A2022" t="n">
        <v>17955</v>
      </c>
      <c r="B2022" s="38" t="n">
        <v>36</v>
      </c>
      <c r="C2022" s="7" t="n">
        <v>8</v>
      </c>
      <c r="D2022" s="7" t="n">
        <v>6</v>
      </c>
      <c r="E2022" s="7" t="n">
        <v>0</v>
      </c>
      <c r="F2022" s="7" t="s">
        <v>209</v>
      </c>
      <c r="G2022" s="7" t="s">
        <v>18</v>
      </c>
      <c r="H2022" s="7" t="s">
        <v>18</v>
      </c>
      <c r="I2022" s="7" t="s">
        <v>18</v>
      </c>
      <c r="J2022" s="7" t="s">
        <v>18</v>
      </c>
      <c r="K2022" s="7" t="s">
        <v>18</v>
      </c>
      <c r="L2022" s="7" t="s">
        <v>18</v>
      </c>
      <c r="M2022" s="7" t="s">
        <v>18</v>
      </c>
      <c r="N2022" s="7" t="s">
        <v>18</v>
      </c>
      <c r="O2022" s="7" t="s">
        <v>18</v>
      </c>
      <c r="P2022" s="7" t="s">
        <v>18</v>
      </c>
      <c r="Q2022" s="7" t="s">
        <v>18</v>
      </c>
      <c r="R2022" s="7" t="s">
        <v>18</v>
      </c>
      <c r="S2022" s="7" t="s">
        <v>18</v>
      </c>
      <c r="T2022" s="7" t="s">
        <v>18</v>
      </c>
      <c r="U2022" s="7" t="s">
        <v>18</v>
      </c>
    </row>
    <row r="2023" spans="1:21">
      <c r="A2023" t="s">
        <v>4</v>
      </c>
      <c r="B2023" s="4" t="s">
        <v>5</v>
      </c>
      <c r="C2023" s="4" t="s">
        <v>13</v>
      </c>
    </row>
    <row r="2024" spans="1:21">
      <c r="A2024" t="n">
        <v>17985</v>
      </c>
      <c r="B2024" s="19" t="n">
        <v>3</v>
      </c>
      <c r="C2024" s="11" t="n">
        <f t="normal" ca="1">A2040</f>
        <v>0</v>
      </c>
    </row>
    <row r="2025" spans="1:21">
      <c r="A2025" t="s">
        <v>4</v>
      </c>
      <c r="B2025" s="4" t="s">
        <v>5</v>
      </c>
      <c r="C2025" s="4" t="s">
        <v>7</v>
      </c>
      <c r="D2025" s="4" t="s">
        <v>11</v>
      </c>
      <c r="E2025" s="4" t="s">
        <v>7</v>
      </c>
      <c r="F2025" s="4" t="s">
        <v>13</v>
      </c>
    </row>
    <row r="2026" spans="1:21">
      <c r="A2026" t="n">
        <v>17990</v>
      </c>
      <c r="B2026" s="9" t="n">
        <v>5</v>
      </c>
      <c r="C2026" s="7" t="n">
        <v>30</v>
      </c>
      <c r="D2026" s="7" t="n">
        <v>10841</v>
      </c>
      <c r="E2026" s="7" t="n">
        <v>1</v>
      </c>
      <c r="F2026" s="11" t="n">
        <f t="normal" ca="1">A2034</f>
        <v>0</v>
      </c>
    </row>
    <row r="2027" spans="1:21">
      <c r="A2027" t="s">
        <v>4</v>
      </c>
      <c r="B2027" s="4" t="s">
        <v>5</v>
      </c>
      <c r="C2027" s="4" t="s">
        <v>7</v>
      </c>
      <c r="D2027" s="4" t="s">
        <v>11</v>
      </c>
      <c r="E2027" s="4" t="s">
        <v>7</v>
      </c>
      <c r="F2027" s="4" t="s">
        <v>8</v>
      </c>
      <c r="G2027" s="4" t="s">
        <v>8</v>
      </c>
      <c r="H2027" s="4" t="s">
        <v>8</v>
      </c>
      <c r="I2027" s="4" t="s">
        <v>8</v>
      </c>
      <c r="J2027" s="4" t="s">
        <v>8</v>
      </c>
      <c r="K2027" s="4" t="s">
        <v>8</v>
      </c>
      <c r="L2027" s="4" t="s">
        <v>8</v>
      </c>
      <c r="M2027" s="4" t="s">
        <v>8</v>
      </c>
      <c r="N2027" s="4" t="s">
        <v>8</v>
      </c>
      <c r="O2027" s="4" t="s">
        <v>8</v>
      </c>
      <c r="P2027" s="4" t="s">
        <v>8</v>
      </c>
      <c r="Q2027" s="4" t="s">
        <v>8</v>
      </c>
      <c r="R2027" s="4" t="s">
        <v>8</v>
      </c>
      <c r="S2027" s="4" t="s">
        <v>8</v>
      </c>
      <c r="T2027" s="4" t="s">
        <v>8</v>
      </c>
      <c r="U2027" s="4" t="s">
        <v>8</v>
      </c>
    </row>
    <row r="2028" spans="1:21">
      <c r="A2028" t="n">
        <v>17999</v>
      </c>
      <c r="B2028" s="38" t="n">
        <v>36</v>
      </c>
      <c r="C2028" s="7" t="n">
        <v>8</v>
      </c>
      <c r="D2028" s="7" t="n">
        <v>0</v>
      </c>
      <c r="E2028" s="7" t="n">
        <v>0</v>
      </c>
      <c r="F2028" s="7" t="s">
        <v>210</v>
      </c>
      <c r="G2028" s="7" t="s">
        <v>211</v>
      </c>
      <c r="H2028" s="7" t="s">
        <v>18</v>
      </c>
      <c r="I2028" s="7" t="s">
        <v>18</v>
      </c>
      <c r="J2028" s="7" t="s">
        <v>18</v>
      </c>
      <c r="K2028" s="7" t="s">
        <v>18</v>
      </c>
      <c r="L2028" s="7" t="s">
        <v>18</v>
      </c>
      <c r="M2028" s="7" t="s">
        <v>18</v>
      </c>
      <c r="N2028" s="7" t="s">
        <v>18</v>
      </c>
      <c r="O2028" s="7" t="s">
        <v>18</v>
      </c>
      <c r="P2028" s="7" t="s">
        <v>18</v>
      </c>
      <c r="Q2028" s="7" t="s">
        <v>18</v>
      </c>
      <c r="R2028" s="7" t="s">
        <v>18</v>
      </c>
      <c r="S2028" s="7" t="s">
        <v>18</v>
      </c>
      <c r="T2028" s="7" t="s">
        <v>18</v>
      </c>
      <c r="U2028" s="7" t="s">
        <v>18</v>
      </c>
    </row>
    <row r="2029" spans="1:21">
      <c r="A2029" t="s">
        <v>4</v>
      </c>
      <c r="B2029" s="4" t="s">
        <v>5</v>
      </c>
      <c r="C2029" s="4" t="s">
        <v>7</v>
      </c>
      <c r="D2029" s="4" t="s">
        <v>11</v>
      </c>
      <c r="E2029" s="4" t="s">
        <v>7</v>
      </c>
      <c r="F2029" s="4" t="s">
        <v>8</v>
      </c>
      <c r="G2029" s="4" t="s">
        <v>8</v>
      </c>
      <c r="H2029" s="4" t="s">
        <v>8</v>
      </c>
      <c r="I2029" s="4" t="s">
        <v>8</v>
      </c>
      <c r="J2029" s="4" t="s">
        <v>8</v>
      </c>
      <c r="K2029" s="4" t="s">
        <v>8</v>
      </c>
      <c r="L2029" s="4" t="s">
        <v>8</v>
      </c>
      <c r="M2029" s="4" t="s">
        <v>8</v>
      </c>
      <c r="N2029" s="4" t="s">
        <v>8</v>
      </c>
      <c r="O2029" s="4" t="s">
        <v>8</v>
      </c>
      <c r="P2029" s="4" t="s">
        <v>8</v>
      </c>
      <c r="Q2029" s="4" t="s">
        <v>8</v>
      </c>
      <c r="R2029" s="4" t="s">
        <v>8</v>
      </c>
      <c r="S2029" s="4" t="s">
        <v>8</v>
      </c>
      <c r="T2029" s="4" t="s">
        <v>8</v>
      </c>
      <c r="U2029" s="4" t="s">
        <v>8</v>
      </c>
    </row>
    <row r="2030" spans="1:21">
      <c r="A2030" t="n">
        <v>18038</v>
      </c>
      <c r="B2030" s="38" t="n">
        <v>36</v>
      </c>
      <c r="C2030" s="7" t="n">
        <v>8</v>
      </c>
      <c r="D2030" s="7" t="n">
        <v>7</v>
      </c>
      <c r="E2030" s="7" t="n">
        <v>0</v>
      </c>
      <c r="F2030" s="7" t="s">
        <v>210</v>
      </c>
      <c r="G2030" s="7" t="s">
        <v>211</v>
      </c>
      <c r="H2030" s="7" t="s">
        <v>92</v>
      </c>
      <c r="I2030" s="7" t="s">
        <v>18</v>
      </c>
      <c r="J2030" s="7" t="s">
        <v>18</v>
      </c>
      <c r="K2030" s="7" t="s">
        <v>18</v>
      </c>
      <c r="L2030" s="7" t="s">
        <v>18</v>
      </c>
      <c r="M2030" s="7" t="s">
        <v>18</v>
      </c>
      <c r="N2030" s="7" t="s">
        <v>18</v>
      </c>
      <c r="O2030" s="7" t="s">
        <v>18</v>
      </c>
      <c r="P2030" s="7" t="s">
        <v>18</v>
      </c>
      <c r="Q2030" s="7" t="s">
        <v>18</v>
      </c>
      <c r="R2030" s="7" t="s">
        <v>18</v>
      </c>
      <c r="S2030" s="7" t="s">
        <v>18</v>
      </c>
      <c r="T2030" s="7" t="s">
        <v>18</v>
      </c>
      <c r="U2030" s="7" t="s">
        <v>18</v>
      </c>
    </row>
    <row r="2031" spans="1:21">
      <c r="A2031" t="s">
        <v>4</v>
      </c>
      <c r="B2031" s="4" t="s">
        <v>5</v>
      </c>
      <c r="C2031" s="4" t="s">
        <v>13</v>
      </c>
    </row>
    <row r="2032" spans="1:21">
      <c r="A2032" t="n">
        <v>18091</v>
      </c>
      <c r="B2032" s="19" t="n">
        <v>3</v>
      </c>
      <c r="C2032" s="11" t="n">
        <f t="normal" ca="1">A2040</f>
        <v>0</v>
      </c>
    </row>
    <row r="2033" spans="1:21">
      <c r="A2033" t="s">
        <v>4</v>
      </c>
      <c r="B2033" s="4" t="s">
        <v>5</v>
      </c>
      <c r="C2033" s="4" t="s">
        <v>7</v>
      </c>
      <c r="D2033" s="4" t="s">
        <v>11</v>
      </c>
      <c r="E2033" s="4" t="s">
        <v>7</v>
      </c>
      <c r="F2033" s="4" t="s">
        <v>13</v>
      </c>
    </row>
    <row r="2034" spans="1:21">
      <c r="A2034" t="n">
        <v>18096</v>
      </c>
      <c r="B2034" s="9" t="n">
        <v>5</v>
      </c>
      <c r="C2034" s="7" t="n">
        <v>30</v>
      </c>
      <c r="D2034" s="7" t="n">
        <v>10853</v>
      </c>
      <c r="E2034" s="7" t="n">
        <v>1</v>
      </c>
      <c r="F2034" s="11" t="n">
        <f t="normal" ca="1">A2040</f>
        <v>0</v>
      </c>
    </row>
    <row r="2035" spans="1:21">
      <c r="A2035" t="s">
        <v>4</v>
      </c>
      <c r="B2035" s="4" t="s">
        <v>5</v>
      </c>
      <c r="C2035" s="4" t="s">
        <v>7</v>
      </c>
      <c r="D2035" s="4" t="s">
        <v>11</v>
      </c>
      <c r="E2035" s="4" t="s">
        <v>7</v>
      </c>
      <c r="F2035" s="4" t="s">
        <v>8</v>
      </c>
      <c r="G2035" s="4" t="s">
        <v>8</v>
      </c>
      <c r="H2035" s="4" t="s">
        <v>8</v>
      </c>
      <c r="I2035" s="4" t="s">
        <v>8</v>
      </c>
      <c r="J2035" s="4" t="s">
        <v>8</v>
      </c>
      <c r="K2035" s="4" t="s">
        <v>8</v>
      </c>
      <c r="L2035" s="4" t="s">
        <v>8</v>
      </c>
      <c r="M2035" s="4" t="s">
        <v>8</v>
      </c>
      <c r="N2035" s="4" t="s">
        <v>8</v>
      </c>
      <c r="O2035" s="4" t="s">
        <v>8</v>
      </c>
      <c r="P2035" s="4" t="s">
        <v>8</v>
      </c>
      <c r="Q2035" s="4" t="s">
        <v>8</v>
      </c>
      <c r="R2035" s="4" t="s">
        <v>8</v>
      </c>
      <c r="S2035" s="4" t="s">
        <v>8</v>
      </c>
      <c r="T2035" s="4" t="s">
        <v>8</v>
      </c>
      <c r="U2035" s="4" t="s">
        <v>8</v>
      </c>
    </row>
    <row r="2036" spans="1:21">
      <c r="A2036" t="n">
        <v>18105</v>
      </c>
      <c r="B2036" s="38" t="n">
        <v>36</v>
      </c>
      <c r="C2036" s="7" t="n">
        <v>8</v>
      </c>
      <c r="D2036" s="7" t="n">
        <v>0</v>
      </c>
      <c r="E2036" s="7" t="n">
        <v>0</v>
      </c>
      <c r="F2036" s="7" t="s">
        <v>212</v>
      </c>
      <c r="G2036" s="7" t="s">
        <v>213</v>
      </c>
      <c r="H2036" s="7" t="s">
        <v>18</v>
      </c>
      <c r="I2036" s="7" t="s">
        <v>18</v>
      </c>
      <c r="J2036" s="7" t="s">
        <v>18</v>
      </c>
      <c r="K2036" s="7" t="s">
        <v>18</v>
      </c>
      <c r="L2036" s="7" t="s">
        <v>18</v>
      </c>
      <c r="M2036" s="7" t="s">
        <v>18</v>
      </c>
      <c r="N2036" s="7" t="s">
        <v>18</v>
      </c>
      <c r="O2036" s="7" t="s">
        <v>18</v>
      </c>
      <c r="P2036" s="7" t="s">
        <v>18</v>
      </c>
      <c r="Q2036" s="7" t="s">
        <v>18</v>
      </c>
      <c r="R2036" s="7" t="s">
        <v>18</v>
      </c>
      <c r="S2036" s="7" t="s">
        <v>18</v>
      </c>
      <c r="T2036" s="7" t="s">
        <v>18</v>
      </c>
      <c r="U2036" s="7" t="s">
        <v>18</v>
      </c>
    </row>
    <row r="2037" spans="1:21">
      <c r="A2037" t="s">
        <v>4</v>
      </c>
      <c r="B2037" s="4" t="s">
        <v>5</v>
      </c>
      <c r="C2037" s="4" t="s">
        <v>7</v>
      </c>
      <c r="D2037" s="4" t="s">
        <v>11</v>
      </c>
      <c r="E2037" s="4" t="s">
        <v>7</v>
      </c>
      <c r="F2037" s="4" t="s">
        <v>8</v>
      </c>
      <c r="G2037" s="4" t="s">
        <v>8</v>
      </c>
      <c r="H2037" s="4" t="s">
        <v>8</v>
      </c>
      <c r="I2037" s="4" t="s">
        <v>8</v>
      </c>
      <c r="J2037" s="4" t="s">
        <v>8</v>
      </c>
      <c r="K2037" s="4" t="s">
        <v>8</v>
      </c>
      <c r="L2037" s="4" t="s">
        <v>8</v>
      </c>
      <c r="M2037" s="4" t="s">
        <v>8</v>
      </c>
      <c r="N2037" s="4" t="s">
        <v>8</v>
      </c>
      <c r="O2037" s="4" t="s">
        <v>8</v>
      </c>
      <c r="P2037" s="4" t="s">
        <v>8</v>
      </c>
      <c r="Q2037" s="4" t="s">
        <v>8</v>
      </c>
      <c r="R2037" s="4" t="s">
        <v>8</v>
      </c>
      <c r="S2037" s="4" t="s">
        <v>8</v>
      </c>
      <c r="T2037" s="4" t="s">
        <v>8</v>
      </c>
      <c r="U2037" s="4" t="s">
        <v>8</v>
      </c>
    </row>
    <row r="2038" spans="1:21">
      <c r="A2038" t="n">
        <v>18144</v>
      </c>
      <c r="B2038" s="38" t="n">
        <v>36</v>
      </c>
      <c r="C2038" s="7" t="n">
        <v>8</v>
      </c>
      <c r="D2038" s="7" t="n">
        <v>9</v>
      </c>
      <c r="E2038" s="7" t="n">
        <v>0</v>
      </c>
      <c r="F2038" s="7" t="s">
        <v>212</v>
      </c>
      <c r="G2038" s="7" t="s">
        <v>213</v>
      </c>
      <c r="H2038" s="7" t="s">
        <v>18</v>
      </c>
      <c r="I2038" s="7" t="s">
        <v>18</v>
      </c>
      <c r="J2038" s="7" t="s">
        <v>18</v>
      </c>
      <c r="K2038" s="7" t="s">
        <v>18</v>
      </c>
      <c r="L2038" s="7" t="s">
        <v>18</v>
      </c>
      <c r="M2038" s="7" t="s">
        <v>18</v>
      </c>
      <c r="N2038" s="7" t="s">
        <v>18</v>
      </c>
      <c r="O2038" s="7" t="s">
        <v>18</v>
      </c>
      <c r="P2038" s="7" t="s">
        <v>18</v>
      </c>
      <c r="Q2038" s="7" t="s">
        <v>18</v>
      </c>
      <c r="R2038" s="7" t="s">
        <v>18</v>
      </c>
      <c r="S2038" s="7" t="s">
        <v>18</v>
      </c>
      <c r="T2038" s="7" t="s">
        <v>18</v>
      </c>
      <c r="U2038" s="7" t="s">
        <v>18</v>
      </c>
    </row>
    <row r="2039" spans="1:21">
      <c r="A2039" t="s">
        <v>4</v>
      </c>
      <c r="B2039" s="4" t="s">
        <v>5</v>
      </c>
      <c r="C2039" s="4" t="s">
        <v>11</v>
      </c>
      <c r="D2039" s="4" t="s">
        <v>7</v>
      </c>
      <c r="E2039" s="4" t="s">
        <v>7</v>
      </c>
      <c r="F2039" s="4" t="s">
        <v>8</v>
      </c>
    </row>
    <row r="2040" spans="1:21">
      <c r="A2040" t="n">
        <v>18183</v>
      </c>
      <c r="B2040" s="39" t="n">
        <v>47</v>
      </c>
      <c r="C2040" s="7" t="n">
        <v>83</v>
      </c>
      <c r="D2040" s="7" t="n">
        <v>0</v>
      </c>
      <c r="E2040" s="7" t="n">
        <v>0</v>
      </c>
      <c r="F2040" s="7" t="s">
        <v>214</v>
      </c>
    </row>
    <row r="2041" spans="1:21">
      <c r="A2041" t="s">
        <v>4</v>
      </c>
      <c r="B2041" s="4" t="s">
        <v>5</v>
      </c>
      <c r="C2041" s="4" t="s">
        <v>11</v>
      </c>
      <c r="D2041" s="4" t="s">
        <v>7</v>
      </c>
      <c r="E2041" s="4" t="s">
        <v>7</v>
      </c>
      <c r="F2041" s="4" t="s">
        <v>8</v>
      </c>
    </row>
    <row r="2042" spans="1:21">
      <c r="A2042" t="n">
        <v>18204</v>
      </c>
      <c r="B2042" s="39" t="n">
        <v>47</v>
      </c>
      <c r="C2042" s="7" t="n">
        <v>83</v>
      </c>
      <c r="D2042" s="7" t="n">
        <v>0</v>
      </c>
      <c r="E2042" s="7" t="n">
        <v>0</v>
      </c>
      <c r="F2042" s="7" t="s">
        <v>198</v>
      </c>
    </row>
    <row r="2043" spans="1:21">
      <c r="A2043" t="s">
        <v>4</v>
      </c>
      <c r="B2043" s="4" t="s">
        <v>5</v>
      </c>
      <c r="C2043" s="4" t="s">
        <v>11</v>
      </c>
      <c r="D2043" s="4" t="s">
        <v>7</v>
      </c>
      <c r="E2043" s="4" t="s">
        <v>8</v>
      </c>
      <c r="F2043" s="4" t="s">
        <v>15</v>
      </c>
      <c r="G2043" s="4" t="s">
        <v>15</v>
      </c>
      <c r="H2043" s="4" t="s">
        <v>15</v>
      </c>
    </row>
    <row r="2044" spans="1:21">
      <c r="A2044" t="n">
        <v>18219</v>
      </c>
      <c r="B2044" s="40" t="n">
        <v>48</v>
      </c>
      <c r="C2044" s="7" t="n">
        <v>0</v>
      </c>
      <c r="D2044" s="7" t="n">
        <v>0</v>
      </c>
      <c r="E2044" s="7" t="s">
        <v>186</v>
      </c>
      <c r="F2044" s="7" t="n">
        <v>-1</v>
      </c>
      <c r="G2044" s="7" t="n">
        <v>1</v>
      </c>
      <c r="H2044" s="7" t="n">
        <v>0</v>
      </c>
    </row>
    <row r="2045" spans="1:21">
      <c r="A2045" t="s">
        <v>4</v>
      </c>
      <c r="B2045" s="4" t="s">
        <v>5</v>
      </c>
      <c r="C2045" s="4" t="s">
        <v>11</v>
      </c>
      <c r="D2045" s="4" t="s">
        <v>7</v>
      </c>
      <c r="E2045" s="4" t="s">
        <v>8</v>
      </c>
      <c r="F2045" s="4" t="s">
        <v>15</v>
      </c>
      <c r="G2045" s="4" t="s">
        <v>15</v>
      </c>
      <c r="H2045" s="4" t="s">
        <v>15</v>
      </c>
    </row>
    <row r="2046" spans="1:21">
      <c r="A2046" t="n">
        <v>18248</v>
      </c>
      <c r="B2046" s="40" t="n">
        <v>48</v>
      </c>
      <c r="C2046" s="7" t="n">
        <v>1</v>
      </c>
      <c r="D2046" s="7" t="n">
        <v>0</v>
      </c>
      <c r="E2046" s="7" t="s">
        <v>186</v>
      </c>
      <c r="F2046" s="7" t="n">
        <v>-1</v>
      </c>
      <c r="G2046" s="7" t="n">
        <v>1</v>
      </c>
      <c r="H2046" s="7" t="n">
        <v>0</v>
      </c>
    </row>
    <row r="2047" spans="1:21">
      <c r="A2047" t="s">
        <v>4</v>
      </c>
      <c r="B2047" s="4" t="s">
        <v>5</v>
      </c>
      <c r="C2047" s="4" t="s">
        <v>11</v>
      </c>
      <c r="D2047" s="4" t="s">
        <v>7</v>
      </c>
      <c r="E2047" s="4" t="s">
        <v>8</v>
      </c>
      <c r="F2047" s="4" t="s">
        <v>15</v>
      </c>
      <c r="G2047" s="4" t="s">
        <v>15</v>
      </c>
      <c r="H2047" s="4" t="s">
        <v>15</v>
      </c>
    </row>
    <row r="2048" spans="1:21">
      <c r="A2048" t="n">
        <v>18277</v>
      </c>
      <c r="B2048" s="40" t="n">
        <v>48</v>
      </c>
      <c r="C2048" s="7" t="n">
        <v>2</v>
      </c>
      <c r="D2048" s="7" t="n">
        <v>0</v>
      </c>
      <c r="E2048" s="7" t="s">
        <v>186</v>
      </c>
      <c r="F2048" s="7" t="n">
        <v>-1</v>
      </c>
      <c r="G2048" s="7" t="n">
        <v>1</v>
      </c>
      <c r="H2048" s="7" t="n">
        <v>0</v>
      </c>
    </row>
    <row r="2049" spans="1:21">
      <c r="A2049" t="s">
        <v>4</v>
      </c>
      <c r="B2049" s="4" t="s">
        <v>5</v>
      </c>
      <c r="C2049" s="4" t="s">
        <v>11</v>
      </c>
      <c r="D2049" s="4" t="s">
        <v>7</v>
      </c>
      <c r="E2049" s="4" t="s">
        <v>8</v>
      </c>
      <c r="F2049" s="4" t="s">
        <v>15</v>
      </c>
      <c r="G2049" s="4" t="s">
        <v>15</v>
      </c>
      <c r="H2049" s="4" t="s">
        <v>15</v>
      </c>
    </row>
    <row r="2050" spans="1:21">
      <c r="A2050" t="n">
        <v>18306</v>
      </c>
      <c r="B2050" s="40" t="n">
        <v>48</v>
      </c>
      <c r="C2050" s="7" t="n">
        <v>3</v>
      </c>
      <c r="D2050" s="7" t="n">
        <v>0</v>
      </c>
      <c r="E2050" s="7" t="s">
        <v>101</v>
      </c>
      <c r="F2050" s="7" t="n">
        <v>-1</v>
      </c>
      <c r="G2050" s="7" t="n">
        <v>1</v>
      </c>
      <c r="H2050" s="7" t="n">
        <v>0</v>
      </c>
    </row>
    <row r="2051" spans="1:21">
      <c r="A2051" t="s">
        <v>4</v>
      </c>
      <c r="B2051" s="4" t="s">
        <v>5</v>
      </c>
      <c r="C2051" s="4" t="s">
        <v>11</v>
      </c>
      <c r="D2051" s="4" t="s">
        <v>7</v>
      </c>
      <c r="E2051" s="4" t="s">
        <v>8</v>
      </c>
      <c r="F2051" s="4" t="s">
        <v>15</v>
      </c>
      <c r="G2051" s="4" t="s">
        <v>15</v>
      </c>
      <c r="H2051" s="4" t="s">
        <v>15</v>
      </c>
    </row>
    <row r="2052" spans="1:21">
      <c r="A2052" t="n">
        <v>18333</v>
      </c>
      <c r="B2052" s="40" t="n">
        <v>48</v>
      </c>
      <c r="C2052" s="7" t="n">
        <v>4</v>
      </c>
      <c r="D2052" s="7" t="n">
        <v>0</v>
      </c>
      <c r="E2052" s="7" t="s">
        <v>186</v>
      </c>
      <c r="F2052" s="7" t="n">
        <v>-1</v>
      </c>
      <c r="G2052" s="7" t="n">
        <v>1</v>
      </c>
      <c r="H2052" s="7" t="n">
        <v>0</v>
      </c>
    </row>
    <row r="2053" spans="1:21">
      <c r="A2053" t="s">
        <v>4</v>
      </c>
      <c r="B2053" s="4" t="s">
        <v>5</v>
      </c>
      <c r="C2053" s="4" t="s">
        <v>11</v>
      </c>
      <c r="D2053" s="4" t="s">
        <v>7</v>
      </c>
      <c r="E2053" s="4" t="s">
        <v>8</v>
      </c>
      <c r="F2053" s="4" t="s">
        <v>15</v>
      </c>
      <c r="G2053" s="4" t="s">
        <v>15</v>
      </c>
      <c r="H2053" s="4" t="s">
        <v>15</v>
      </c>
    </row>
    <row r="2054" spans="1:21">
      <c r="A2054" t="n">
        <v>18362</v>
      </c>
      <c r="B2054" s="40" t="n">
        <v>48</v>
      </c>
      <c r="C2054" s="7" t="n">
        <v>5</v>
      </c>
      <c r="D2054" s="7" t="n">
        <v>0</v>
      </c>
      <c r="E2054" s="7" t="s">
        <v>186</v>
      </c>
      <c r="F2054" s="7" t="n">
        <v>-1</v>
      </c>
      <c r="G2054" s="7" t="n">
        <v>1</v>
      </c>
      <c r="H2054" s="7" t="n">
        <v>0</v>
      </c>
    </row>
    <row r="2055" spans="1:21">
      <c r="A2055" t="s">
        <v>4</v>
      </c>
      <c r="B2055" s="4" t="s">
        <v>5</v>
      </c>
      <c r="C2055" s="4" t="s">
        <v>11</v>
      </c>
      <c r="D2055" s="4" t="s">
        <v>7</v>
      </c>
      <c r="E2055" s="4" t="s">
        <v>8</v>
      </c>
      <c r="F2055" s="4" t="s">
        <v>15</v>
      </c>
      <c r="G2055" s="4" t="s">
        <v>15</v>
      </c>
      <c r="H2055" s="4" t="s">
        <v>15</v>
      </c>
    </row>
    <row r="2056" spans="1:21">
      <c r="A2056" t="n">
        <v>18391</v>
      </c>
      <c r="B2056" s="40" t="n">
        <v>48</v>
      </c>
      <c r="C2056" s="7" t="n">
        <v>6</v>
      </c>
      <c r="D2056" s="7" t="n">
        <v>0</v>
      </c>
      <c r="E2056" s="7" t="s">
        <v>101</v>
      </c>
      <c r="F2056" s="7" t="n">
        <v>-1</v>
      </c>
      <c r="G2056" s="7" t="n">
        <v>1</v>
      </c>
      <c r="H2056" s="7" t="n">
        <v>0</v>
      </c>
    </row>
    <row r="2057" spans="1:21">
      <c r="A2057" t="s">
        <v>4</v>
      </c>
      <c r="B2057" s="4" t="s">
        <v>5</v>
      </c>
      <c r="C2057" s="4" t="s">
        <v>11</v>
      </c>
      <c r="D2057" s="4" t="s">
        <v>7</v>
      </c>
      <c r="E2057" s="4" t="s">
        <v>8</v>
      </c>
      <c r="F2057" s="4" t="s">
        <v>15</v>
      </c>
      <c r="G2057" s="4" t="s">
        <v>15</v>
      </c>
      <c r="H2057" s="4" t="s">
        <v>15</v>
      </c>
    </row>
    <row r="2058" spans="1:21">
      <c r="A2058" t="n">
        <v>18418</v>
      </c>
      <c r="B2058" s="40" t="n">
        <v>48</v>
      </c>
      <c r="C2058" s="7" t="n">
        <v>7</v>
      </c>
      <c r="D2058" s="7" t="n">
        <v>0</v>
      </c>
      <c r="E2058" s="7" t="s">
        <v>101</v>
      </c>
      <c r="F2058" s="7" t="n">
        <v>-1</v>
      </c>
      <c r="G2058" s="7" t="n">
        <v>1</v>
      </c>
      <c r="H2058" s="7" t="n">
        <v>0</v>
      </c>
    </row>
    <row r="2059" spans="1:21">
      <c r="A2059" t="s">
        <v>4</v>
      </c>
      <c r="B2059" s="4" t="s">
        <v>5</v>
      </c>
      <c r="C2059" s="4" t="s">
        <v>11</v>
      </c>
      <c r="D2059" s="4" t="s">
        <v>7</v>
      </c>
      <c r="E2059" s="4" t="s">
        <v>8</v>
      </c>
      <c r="F2059" s="4" t="s">
        <v>15</v>
      </c>
      <c r="G2059" s="4" t="s">
        <v>15</v>
      </c>
      <c r="H2059" s="4" t="s">
        <v>15</v>
      </c>
    </row>
    <row r="2060" spans="1:21">
      <c r="A2060" t="n">
        <v>18445</v>
      </c>
      <c r="B2060" s="40" t="n">
        <v>48</v>
      </c>
      <c r="C2060" s="7" t="n">
        <v>8</v>
      </c>
      <c r="D2060" s="7" t="n">
        <v>0</v>
      </c>
      <c r="E2060" s="7" t="s">
        <v>101</v>
      </c>
      <c r="F2060" s="7" t="n">
        <v>-1</v>
      </c>
      <c r="G2060" s="7" t="n">
        <v>1</v>
      </c>
      <c r="H2060" s="7" t="n">
        <v>0</v>
      </c>
    </row>
    <row r="2061" spans="1:21">
      <c r="A2061" t="s">
        <v>4</v>
      </c>
      <c r="B2061" s="4" t="s">
        <v>5</v>
      </c>
      <c r="C2061" s="4" t="s">
        <v>11</v>
      </c>
      <c r="D2061" s="4" t="s">
        <v>7</v>
      </c>
      <c r="E2061" s="4" t="s">
        <v>8</v>
      </c>
      <c r="F2061" s="4" t="s">
        <v>15</v>
      </c>
      <c r="G2061" s="4" t="s">
        <v>15</v>
      </c>
      <c r="H2061" s="4" t="s">
        <v>15</v>
      </c>
    </row>
    <row r="2062" spans="1:21">
      <c r="A2062" t="n">
        <v>18472</v>
      </c>
      <c r="B2062" s="40" t="n">
        <v>48</v>
      </c>
      <c r="C2062" s="7" t="n">
        <v>9</v>
      </c>
      <c r="D2062" s="7" t="n">
        <v>0</v>
      </c>
      <c r="E2062" s="7" t="s">
        <v>101</v>
      </c>
      <c r="F2062" s="7" t="n">
        <v>-1</v>
      </c>
      <c r="G2062" s="7" t="n">
        <v>1</v>
      </c>
      <c r="H2062" s="7" t="n">
        <v>0</v>
      </c>
    </row>
    <row r="2063" spans="1:21">
      <c r="A2063" t="s">
        <v>4</v>
      </c>
      <c r="B2063" s="4" t="s">
        <v>5</v>
      </c>
      <c r="C2063" s="4" t="s">
        <v>7</v>
      </c>
      <c r="D2063" s="4" t="s">
        <v>8</v>
      </c>
      <c r="E2063" s="4" t="s">
        <v>15</v>
      </c>
      <c r="F2063" s="4" t="s">
        <v>15</v>
      </c>
      <c r="G2063" s="4" t="s">
        <v>15</v>
      </c>
    </row>
    <row r="2064" spans="1:21">
      <c r="A2064" t="n">
        <v>18499</v>
      </c>
      <c r="B2064" s="17" t="n">
        <v>94</v>
      </c>
      <c r="C2064" s="7" t="n">
        <v>2</v>
      </c>
      <c r="D2064" s="7" t="s">
        <v>215</v>
      </c>
      <c r="E2064" s="7" t="n">
        <v>-30</v>
      </c>
      <c r="F2064" s="7" t="n">
        <v>0</v>
      </c>
      <c r="G2064" s="7" t="n">
        <v>-58.0999984741211</v>
      </c>
    </row>
    <row r="2065" spans="1:8">
      <c r="A2065" t="s">
        <v>4</v>
      </c>
      <c r="B2065" s="4" t="s">
        <v>5</v>
      </c>
      <c r="C2065" s="4" t="s">
        <v>7</v>
      </c>
      <c r="D2065" s="4" t="s">
        <v>8</v>
      </c>
      <c r="E2065" s="4" t="s">
        <v>15</v>
      </c>
      <c r="F2065" s="4" t="s">
        <v>15</v>
      </c>
      <c r="G2065" s="4" t="s">
        <v>15</v>
      </c>
    </row>
    <row r="2066" spans="1:8">
      <c r="A2066" t="n">
        <v>18522</v>
      </c>
      <c r="B2066" s="17" t="n">
        <v>94</v>
      </c>
      <c r="C2066" s="7" t="n">
        <v>2</v>
      </c>
      <c r="D2066" s="7" t="s">
        <v>216</v>
      </c>
      <c r="E2066" s="7" t="n">
        <v>-28.2999992370605</v>
      </c>
      <c r="F2066" s="7" t="n">
        <v>0</v>
      </c>
      <c r="G2066" s="7" t="n">
        <v>-52.5999984741211</v>
      </c>
    </row>
    <row r="2067" spans="1:8">
      <c r="A2067" t="s">
        <v>4</v>
      </c>
      <c r="B2067" s="4" t="s">
        <v>5</v>
      </c>
      <c r="C2067" s="4" t="s">
        <v>7</v>
      </c>
      <c r="D2067" s="4" t="s">
        <v>8</v>
      </c>
      <c r="E2067" s="4" t="s">
        <v>15</v>
      </c>
      <c r="F2067" s="4" t="s">
        <v>15</v>
      </c>
      <c r="G2067" s="4" t="s">
        <v>15</v>
      </c>
    </row>
    <row r="2068" spans="1:8">
      <c r="A2068" t="n">
        <v>18545</v>
      </c>
      <c r="B2068" s="17" t="n">
        <v>94</v>
      </c>
      <c r="C2068" s="7" t="n">
        <v>2</v>
      </c>
      <c r="D2068" s="7" t="s">
        <v>217</v>
      </c>
      <c r="E2068" s="7" t="n">
        <v>-30</v>
      </c>
      <c r="F2068" s="7" t="n">
        <v>0</v>
      </c>
      <c r="G2068" s="7" t="n">
        <v>-52.5999984741211</v>
      </c>
    </row>
    <row r="2069" spans="1:8">
      <c r="A2069" t="s">
        <v>4</v>
      </c>
      <c r="B2069" s="4" t="s">
        <v>5</v>
      </c>
      <c r="C2069" s="4" t="s">
        <v>7</v>
      </c>
      <c r="D2069" s="4" t="s">
        <v>8</v>
      </c>
      <c r="E2069" s="4" t="s">
        <v>15</v>
      </c>
      <c r="F2069" s="4" t="s">
        <v>15</v>
      </c>
      <c r="G2069" s="4" t="s">
        <v>15</v>
      </c>
    </row>
    <row r="2070" spans="1:8">
      <c r="A2070" t="n">
        <v>18568</v>
      </c>
      <c r="B2070" s="17" t="n">
        <v>94</v>
      </c>
      <c r="C2070" s="7" t="n">
        <v>2</v>
      </c>
      <c r="D2070" s="7" t="s">
        <v>218</v>
      </c>
      <c r="E2070" s="7" t="n">
        <v>-26.6000003814697</v>
      </c>
      <c r="F2070" s="7" t="n">
        <v>0</v>
      </c>
      <c r="G2070" s="7" t="n">
        <v>-55</v>
      </c>
    </row>
    <row r="2071" spans="1:8">
      <c r="A2071" t="s">
        <v>4</v>
      </c>
      <c r="B2071" s="4" t="s">
        <v>5</v>
      </c>
      <c r="C2071" s="4" t="s">
        <v>7</v>
      </c>
      <c r="D2071" s="4" t="s">
        <v>8</v>
      </c>
      <c r="E2071" s="4" t="s">
        <v>15</v>
      </c>
      <c r="F2071" s="4" t="s">
        <v>15</v>
      </c>
      <c r="G2071" s="4" t="s">
        <v>15</v>
      </c>
    </row>
    <row r="2072" spans="1:8">
      <c r="A2072" t="n">
        <v>18591</v>
      </c>
      <c r="B2072" s="17" t="n">
        <v>94</v>
      </c>
      <c r="C2072" s="7" t="n">
        <v>2</v>
      </c>
      <c r="D2072" s="7" t="s">
        <v>219</v>
      </c>
      <c r="E2072" s="7" t="n">
        <v>-31.7000007629395</v>
      </c>
      <c r="F2072" s="7" t="n">
        <v>0</v>
      </c>
      <c r="G2072" s="7" t="n">
        <v>-52.5999984741211</v>
      </c>
    </row>
    <row r="2073" spans="1:8">
      <c r="A2073" t="s">
        <v>4</v>
      </c>
      <c r="B2073" s="4" t="s">
        <v>5</v>
      </c>
      <c r="C2073" s="4" t="s">
        <v>7</v>
      </c>
      <c r="D2073" s="4" t="s">
        <v>8</v>
      </c>
      <c r="E2073" s="4" t="s">
        <v>15</v>
      </c>
      <c r="F2073" s="4" t="s">
        <v>15</v>
      </c>
      <c r="G2073" s="4" t="s">
        <v>15</v>
      </c>
    </row>
    <row r="2074" spans="1:8">
      <c r="A2074" t="n">
        <v>18614</v>
      </c>
      <c r="B2074" s="17" t="n">
        <v>94</v>
      </c>
      <c r="C2074" s="7" t="n">
        <v>2</v>
      </c>
      <c r="D2074" s="7" t="s">
        <v>220</v>
      </c>
      <c r="E2074" s="7" t="n">
        <v>-33.4000015258789</v>
      </c>
      <c r="F2074" s="7" t="n">
        <v>0</v>
      </c>
      <c r="G2074" s="7" t="n">
        <v>-52.5999984741211</v>
      </c>
    </row>
    <row r="2075" spans="1:8">
      <c r="A2075" t="s">
        <v>4</v>
      </c>
      <c r="B2075" s="4" t="s">
        <v>5</v>
      </c>
      <c r="C2075" s="4" t="s">
        <v>7</v>
      </c>
      <c r="D2075" s="4" t="s">
        <v>8</v>
      </c>
      <c r="E2075" s="4" t="s">
        <v>15</v>
      </c>
      <c r="F2075" s="4" t="s">
        <v>15</v>
      </c>
      <c r="G2075" s="4" t="s">
        <v>15</v>
      </c>
    </row>
    <row r="2076" spans="1:8">
      <c r="A2076" t="n">
        <v>18637</v>
      </c>
      <c r="B2076" s="17" t="n">
        <v>94</v>
      </c>
      <c r="C2076" s="7" t="n">
        <v>2</v>
      </c>
      <c r="D2076" s="7" t="s">
        <v>221</v>
      </c>
      <c r="E2076" s="7" t="n">
        <v>-33.4000015258789</v>
      </c>
      <c r="F2076" s="7" t="n">
        <v>0</v>
      </c>
      <c r="G2076" s="7" t="n">
        <v>-50.2000007629395</v>
      </c>
    </row>
    <row r="2077" spans="1:8">
      <c r="A2077" t="s">
        <v>4</v>
      </c>
      <c r="B2077" s="4" t="s">
        <v>5</v>
      </c>
      <c r="C2077" s="4" t="s">
        <v>7</v>
      </c>
      <c r="D2077" s="4" t="s">
        <v>8</v>
      </c>
      <c r="E2077" s="4" t="s">
        <v>15</v>
      </c>
      <c r="F2077" s="4" t="s">
        <v>15</v>
      </c>
      <c r="G2077" s="4" t="s">
        <v>15</v>
      </c>
    </row>
    <row r="2078" spans="1:8">
      <c r="A2078" t="n">
        <v>18660</v>
      </c>
      <c r="B2078" s="17" t="n">
        <v>94</v>
      </c>
      <c r="C2078" s="7" t="n">
        <v>2</v>
      </c>
      <c r="D2078" s="7" t="s">
        <v>222</v>
      </c>
      <c r="E2078" s="7" t="n">
        <v>-26.6000003814697</v>
      </c>
      <c r="F2078" s="7" t="n">
        <v>0</v>
      </c>
      <c r="G2078" s="7" t="n">
        <v>-52.5999984741211</v>
      </c>
    </row>
    <row r="2079" spans="1:8">
      <c r="A2079" t="s">
        <v>4</v>
      </c>
      <c r="B2079" s="4" t="s">
        <v>5</v>
      </c>
      <c r="C2079" s="4" t="s">
        <v>7</v>
      </c>
      <c r="D2079" s="4" t="s">
        <v>8</v>
      </c>
      <c r="E2079" s="4" t="s">
        <v>15</v>
      </c>
      <c r="F2079" s="4" t="s">
        <v>15</v>
      </c>
      <c r="G2079" s="4" t="s">
        <v>15</v>
      </c>
    </row>
    <row r="2080" spans="1:8">
      <c r="A2080" t="n">
        <v>18683</v>
      </c>
      <c r="B2080" s="17" t="n">
        <v>94</v>
      </c>
      <c r="C2080" s="7" t="n">
        <v>2</v>
      </c>
      <c r="D2080" s="7" t="s">
        <v>223</v>
      </c>
      <c r="E2080" s="7" t="n">
        <v>-28.2999992370605</v>
      </c>
      <c r="F2080" s="7" t="n">
        <v>0</v>
      </c>
      <c r="G2080" s="7" t="n">
        <v>-55</v>
      </c>
    </row>
    <row r="2081" spans="1:7">
      <c r="A2081" t="s">
        <v>4</v>
      </c>
      <c r="B2081" s="4" t="s">
        <v>5</v>
      </c>
      <c r="C2081" s="4" t="s">
        <v>7</v>
      </c>
      <c r="D2081" s="4" t="s">
        <v>8</v>
      </c>
      <c r="E2081" s="4" t="s">
        <v>15</v>
      </c>
      <c r="F2081" s="4" t="s">
        <v>15</v>
      </c>
      <c r="G2081" s="4" t="s">
        <v>15</v>
      </c>
    </row>
    <row r="2082" spans="1:7">
      <c r="A2082" t="n">
        <v>18706</v>
      </c>
      <c r="B2082" s="17" t="n">
        <v>94</v>
      </c>
      <c r="C2082" s="7" t="n">
        <v>2</v>
      </c>
      <c r="D2082" s="7" t="s">
        <v>224</v>
      </c>
      <c r="E2082" s="7" t="n">
        <v>-30</v>
      </c>
      <c r="F2082" s="7" t="n">
        <v>0</v>
      </c>
      <c r="G2082" s="7" t="n">
        <v>-55</v>
      </c>
    </row>
    <row r="2083" spans="1:7">
      <c r="A2083" t="s">
        <v>4</v>
      </c>
      <c r="B2083" s="4" t="s">
        <v>5</v>
      </c>
      <c r="C2083" s="4" t="s">
        <v>7</v>
      </c>
      <c r="D2083" s="4" t="s">
        <v>8</v>
      </c>
      <c r="E2083" s="4" t="s">
        <v>15</v>
      </c>
      <c r="F2083" s="4" t="s">
        <v>15</v>
      </c>
      <c r="G2083" s="4" t="s">
        <v>15</v>
      </c>
    </row>
    <row r="2084" spans="1:7">
      <c r="A2084" t="n">
        <v>18729</v>
      </c>
      <c r="B2084" s="17" t="n">
        <v>94</v>
      </c>
      <c r="C2084" s="7" t="n">
        <v>2</v>
      </c>
      <c r="D2084" s="7" t="s">
        <v>225</v>
      </c>
      <c r="E2084" s="7" t="n">
        <v>-31.7000007629395</v>
      </c>
      <c r="F2084" s="7" t="n">
        <v>0</v>
      </c>
      <c r="G2084" s="7" t="n">
        <v>-55</v>
      </c>
    </row>
    <row r="2085" spans="1:7">
      <c r="A2085" t="s">
        <v>4</v>
      </c>
      <c r="B2085" s="4" t="s">
        <v>5</v>
      </c>
      <c r="C2085" s="4" t="s">
        <v>7</v>
      </c>
      <c r="D2085" s="4" t="s">
        <v>8</v>
      </c>
      <c r="E2085" s="4" t="s">
        <v>15</v>
      </c>
      <c r="F2085" s="4" t="s">
        <v>15</v>
      </c>
      <c r="G2085" s="4" t="s">
        <v>15</v>
      </c>
    </row>
    <row r="2086" spans="1:7">
      <c r="A2086" t="n">
        <v>18752</v>
      </c>
      <c r="B2086" s="17" t="n">
        <v>94</v>
      </c>
      <c r="C2086" s="7" t="n">
        <v>2</v>
      </c>
      <c r="D2086" s="7" t="s">
        <v>226</v>
      </c>
      <c r="E2086" s="7" t="n">
        <v>-33.4000015258789</v>
      </c>
      <c r="F2086" s="7" t="n">
        <v>0</v>
      </c>
      <c r="G2086" s="7" t="n">
        <v>-55</v>
      </c>
    </row>
    <row r="2087" spans="1:7">
      <c r="A2087" t="s">
        <v>4</v>
      </c>
      <c r="B2087" s="4" t="s">
        <v>5</v>
      </c>
      <c r="C2087" s="4" t="s">
        <v>7</v>
      </c>
      <c r="D2087" s="4" t="s">
        <v>8</v>
      </c>
      <c r="E2087" s="4" t="s">
        <v>15</v>
      </c>
      <c r="F2087" s="4" t="s">
        <v>15</v>
      </c>
      <c r="G2087" s="4" t="s">
        <v>15</v>
      </c>
    </row>
    <row r="2088" spans="1:7">
      <c r="A2088" t="n">
        <v>18775</v>
      </c>
      <c r="B2088" s="17" t="n">
        <v>94</v>
      </c>
      <c r="C2088" s="7" t="n">
        <v>2</v>
      </c>
      <c r="D2088" s="7" t="s">
        <v>227</v>
      </c>
      <c r="E2088" s="7" t="n">
        <v>-28.2999992370605</v>
      </c>
      <c r="F2088" s="7" t="n">
        <v>0</v>
      </c>
      <c r="G2088" s="7" t="n">
        <v>-51.9500007629395</v>
      </c>
    </row>
    <row r="2089" spans="1:7">
      <c r="A2089" t="s">
        <v>4</v>
      </c>
      <c r="B2089" s="4" t="s">
        <v>5</v>
      </c>
      <c r="C2089" s="4" t="s">
        <v>7</v>
      </c>
      <c r="D2089" s="4" t="s">
        <v>8</v>
      </c>
      <c r="E2089" s="4" t="s">
        <v>15</v>
      </c>
      <c r="F2089" s="4" t="s">
        <v>15</v>
      </c>
      <c r="G2089" s="4" t="s">
        <v>15</v>
      </c>
    </row>
    <row r="2090" spans="1:7">
      <c r="A2090" t="n">
        <v>18799</v>
      </c>
      <c r="B2090" s="17" t="n">
        <v>94</v>
      </c>
      <c r="C2090" s="7" t="n">
        <v>2</v>
      </c>
      <c r="D2090" s="7" t="s">
        <v>228</v>
      </c>
      <c r="E2090" s="7" t="n">
        <v>-30</v>
      </c>
      <c r="F2090" s="7" t="n">
        <v>0</v>
      </c>
      <c r="G2090" s="7" t="n">
        <v>-51.9500007629395</v>
      </c>
    </row>
    <row r="2091" spans="1:7">
      <c r="A2091" t="s">
        <v>4</v>
      </c>
      <c r="B2091" s="4" t="s">
        <v>5</v>
      </c>
      <c r="C2091" s="4" t="s">
        <v>7</v>
      </c>
      <c r="D2091" s="4" t="s">
        <v>8</v>
      </c>
      <c r="E2091" s="4" t="s">
        <v>15</v>
      </c>
      <c r="F2091" s="4" t="s">
        <v>15</v>
      </c>
      <c r="G2091" s="4" t="s">
        <v>15</v>
      </c>
    </row>
    <row r="2092" spans="1:7">
      <c r="A2092" t="n">
        <v>18823</v>
      </c>
      <c r="B2092" s="17" t="n">
        <v>94</v>
      </c>
      <c r="C2092" s="7" t="n">
        <v>2</v>
      </c>
      <c r="D2092" s="7" t="s">
        <v>229</v>
      </c>
      <c r="E2092" s="7" t="n">
        <v>-26.6000003814697</v>
      </c>
      <c r="F2092" s="7" t="n">
        <v>0</v>
      </c>
      <c r="G2092" s="7" t="n">
        <v>-54.3499984741211</v>
      </c>
    </row>
    <row r="2093" spans="1:7">
      <c r="A2093" t="s">
        <v>4</v>
      </c>
      <c r="B2093" s="4" t="s">
        <v>5</v>
      </c>
      <c r="C2093" s="4" t="s">
        <v>7</v>
      </c>
      <c r="D2093" s="4" t="s">
        <v>8</v>
      </c>
      <c r="E2093" s="4" t="s">
        <v>15</v>
      </c>
      <c r="F2093" s="4" t="s">
        <v>15</v>
      </c>
      <c r="G2093" s="4" t="s">
        <v>15</v>
      </c>
    </row>
    <row r="2094" spans="1:7">
      <c r="A2094" t="n">
        <v>18847</v>
      </c>
      <c r="B2094" s="17" t="n">
        <v>94</v>
      </c>
      <c r="C2094" s="7" t="n">
        <v>2</v>
      </c>
      <c r="D2094" s="7" t="s">
        <v>230</v>
      </c>
      <c r="E2094" s="7" t="n">
        <v>-31.7000007629395</v>
      </c>
      <c r="F2094" s="7" t="n">
        <v>0</v>
      </c>
      <c r="G2094" s="7" t="n">
        <v>-51.9500007629395</v>
      </c>
    </row>
    <row r="2095" spans="1:7">
      <c r="A2095" t="s">
        <v>4</v>
      </c>
      <c r="B2095" s="4" t="s">
        <v>5</v>
      </c>
      <c r="C2095" s="4" t="s">
        <v>7</v>
      </c>
      <c r="D2095" s="4" t="s">
        <v>8</v>
      </c>
      <c r="E2095" s="4" t="s">
        <v>15</v>
      </c>
      <c r="F2095" s="4" t="s">
        <v>15</v>
      </c>
      <c r="G2095" s="4" t="s">
        <v>15</v>
      </c>
    </row>
    <row r="2096" spans="1:7">
      <c r="A2096" t="n">
        <v>18871</v>
      </c>
      <c r="B2096" s="17" t="n">
        <v>94</v>
      </c>
      <c r="C2096" s="7" t="n">
        <v>2</v>
      </c>
      <c r="D2096" s="7" t="s">
        <v>231</v>
      </c>
      <c r="E2096" s="7" t="n">
        <v>-33.4000015258789</v>
      </c>
      <c r="F2096" s="7" t="n">
        <v>0</v>
      </c>
      <c r="G2096" s="7" t="n">
        <v>-51.9500007629395</v>
      </c>
    </row>
    <row r="2097" spans="1:7">
      <c r="A2097" t="s">
        <v>4</v>
      </c>
      <c r="B2097" s="4" t="s">
        <v>5</v>
      </c>
      <c r="C2097" s="4" t="s">
        <v>7</v>
      </c>
      <c r="D2097" s="4" t="s">
        <v>8</v>
      </c>
      <c r="E2097" s="4" t="s">
        <v>15</v>
      </c>
      <c r="F2097" s="4" t="s">
        <v>15</v>
      </c>
      <c r="G2097" s="4" t="s">
        <v>15</v>
      </c>
    </row>
    <row r="2098" spans="1:7">
      <c r="A2098" t="n">
        <v>18895</v>
      </c>
      <c r="B2098" s="17" t="n">
        <v>94</v>
      </c>
      <c r="C2098" s="7" t="n">
        <v>2</v>
      </c>
      <c r="D2098" s="7" t="s">
        <v>232</v>
      </c>
      <c r="E2098" s="7" t="n">
        <v>-33.4000015258789</v>
      </c>
      <c r="F2098" s="7" t="n">
        <v>0</v>
      </c>
      <c r="G2098" s="7" t="n">
        <v>-49.5499992370605</v>
      </c>
    </row>
    <row r="2099" spans="1:7">
      <c r="A2099" t="s">
        <v>4</v>
      </c>
      <c r="B2099" s="4" t="s">
        <v>5</v>
      </c>
      <c r="C2099" s="4" t="s">
        <v>7</v>
      </c>
      <c r="D2099" s="4" t="s">
        <v>8</v>
      </c>
      <c r="E2099" s="4" t="s">
        <v>15</v>
      </c>
      <c r="F2099" s="4" t="s">
        <v>15</v>
      </c>
      <c r="G2099" s="4" t="s">
        <v>15</v>
      </c>
    </row>
    <row r="2100" spans="1:7">
      <c r="A2100" t="n">
        <v>18919</v>
      </c>
      <c r="B2100" s="17" t="n">
        <v>94</v>
      </c>
      <c r="C2100" s="7" t="n">
        <v>2</v>
      </c>
      <c r="D2100" s="7" t="s">
        <v>233</v>
      </c>
      <c r="E2100" s="7" t="n">
        <v>-26.6000003814697</v>
      </c>
      <c r="F2100" s="7" t="n">
        <v>0</v>
      </c>
      <c r="G2100" s="7" t="n">
        <v>-51.9500007629395</v>
      </c>
    </row>
    <row r="2101" spans="1:7">
      <c r="A2101" t="s">
        <v>4</v>
      </c>
      <c r="B2101" s="4" t="s">
        <v>5</v>
      </c>
      <c r="C2101" s="4" t="s">
        <v>7</v>
      </c>
      <c r="D2101" s="4" t="s">
        <v>8</v>
      </c>
      <c r="E2101" s="4" t="s">
        <v>15</v>
      </c>
      <c r="F2101" s="4" t="s">
        <v>15</v>
      </c>
      <c r="G2101" s="4" t="s">
        <v>15</v>
      </c>
    </row>
    <row r="2102" spans="1:7">
      <c r="A2102" t="n">
        <v>18943</v>
      </c>
      <c r="B2102" s="17" t="n">
        <v>94</v>
      </c>
      <c r="C2102" s="7" t="n">
        <v>2</v>
      </c>
      <c r="D2102" s="7" t="s">
        <v>234</v>
      </c>
      <c r="E2102" s="7" t="n">
        <v>-28.2999992370605</v>
      </c>
      <c r="F2102" s="7" t="n">
        <v>0</v>
      </c>
      <c r="G2102" s="7" t="n">
        <v>-54.3499984741211</v>
      </c>
    </row>
    <row r="2103" spans="1:7">
      <c r="A2103" t="s">
        <v>4</v>
      </c>
      <c r="B2103" s="4" t="s">
        <v>5</v>
      </c>
      <c r="C2103" s="4" t="s">
        <v>7</v>
      </c>
      <c r="D2103" s="4" t="s">
        <v>8</v>
      </c>
      <c r="E2103" s="4" t="s">
        <v>15</v>
      </c>
      <c r="F2103" s="4" t="s">
        <v>15</v>
      </c>
      <c r="G2103" s="4" t="s">
        <v>15</v>
      </c>
    </row>
    <row r="2104" spans="1:7">
      <c r="A2104" t="n">
        <v>18967</v>
      </c>
      <c r="B2104" s="17" t="n">
        <v>94</v>
      </c>
      <c r="C2104" s="7" t="n">
        <v>2</v>
      </c>
      <c r="D2104" s="7" t="s">
        <v>235</v>
      </c>
      <c r="E2104" s="7" t="n">
        <v>-30</v>
      </c>
      <c r="F2104" s="7" t="n">
        <v>0</v>
      </c>
      <c r="G2104" s="7" t="n">
        <v>-54.3499984741211</v>
      </c>
    </row>
    <row r="2105" spans="1:7">
      <c r="A2105" t="s">
        <v>4</v>
      </c>
      <c r="B2105" s="4" t="s">
        <v>5</v>
      </c>
      <c r="C2105" s="4" t="s">
        <v>7</v>
      </c>
      <c r="D2105" s="4" t="s">
        <v>8</v>
      </c>
      <c r="E2105" s="4" t="s">
        <v>15</v>
      </c>
      <c r="F2105" s="4" t="s">
        <v>15</v>
      </c>
      <c r="G2105" s="4" t="s">
        <v>15</v>
      </c>
    </row>
    <row r="2106" spans="1:7">
      <c r="A2106" t="n">
        <v>18991</v>
      </c>
      <c r="B2106" s="17" t="n">
        <v>94</v>
      </c>
      <c r="C2106" s="7" t="n">
        <v>2</v>
      </c>
      <c r="D2106" s="7" t="s">
        <v>236</v>
      </c>
      <c r="E2106" s="7" t="n">
        <v>-31.7000007629395</v>
      </c>
      <c r="F2106" s="7" t="n">
        <v>0</v>
      </c>
      <c r="G2106" s="7" t="n">
        <v>-54.3499984741211</v>
      </c>
    </row>
    <row r="2107" spans="1:7">
      <c r="A2107" t="s">
        <v>4</v>
      </c>
      <c r="B2107" s="4" t="s">
        <v>5</v>
      </c>
      <c r="C2107" s="4" t="s">
        <v>7</v>
      </c>
      <c r="D2107" s="4" t="s">
        <v>8</v>
      </c>
      <c r="E2107" s="4" t="s">
        <v>15</v>
      </c>
      <c r="F2107" s="4" t="s">
        <v>15</v>
      </c>
      <c r="G2107" s="4" t="s">
        <v>15</v>
      </c>
    </row>
    <row r="2108" spans="1:7">
      <c r="A2108" t="n">
        <v>19015</v>
      </c>
      <c r="B2108" s="17" t="n">
        <v>94</v>
      </c>
      <c r="C2108" s="7" t="n">
        <v>2</v>
      </c>
      <c r="D2108" s="7" t="s">
        <v>237</v>
      </c>
      <c r="E2108" s="7" t="n">
        <v>-33.4000015258789</v>
      </c>
      <c r="F2108" s="7" t="n">
        <v>0</v>
      </c>
      <c r="G2108" s="7" t="n">
        <v>-54.3499984741211</v>
      </c>
    </row>
    <row r="2109" spans="1:7">
      <c r="A2109" t="s">
        <v>4</v>
      </c>
      <c r="B2109" s="4" t="s">
        <v>5</v>
      </c>
      <c r="C2109" s="4" t="s">
        <v>11</v>
      </c>
      <c r="D2109" s="4" t="s">
        <v>17</v>
      </c>
    </row>
    <row r="2110" spans="1:7">
      <c r="A2110" t="n">
        <v>19039</v>
      </c>
      <c r="B2110" s="41" t="n">
        <v>43</v>
      </c>
      <c r="C2110" s="7" t="n">
        <v>1010</v>
      </c>
      <c r="D2110" s="7" t="n">
        <v>128</v>
      </c>
    </row>
    <row r="2111" spans="1:7">
      <c r="A2111" t="s">
        <v>4</v>
      </c>
      <c r="B2111" s="4" t="s">
        <v>5</v>
      </c>
      <c r="C2111" s="4" t="s">
        <v>11</v>
      </c>
      <c r="D2111" s="4" t="s">
        <v>17</v>
      </c>
    </row>
    <row r="2112" spans="1:7">
      <c r="A2112" t="n">
        <v>19046</v>
      </c>
      <c r="B2112" s="41" t="n">
        <v>43</v>
      </c>
      <c r="C2112" s="7" t="n">
        <v>1010</v>
      </c>
      <c r="D2112" s="7" t="n">
        <v>32</v>
      </c>
    </row>
    <row r="2113" spans="1:7">
      <c r="A2113" t="s">
        <v>4</v>
      </c>
      <c r="B2113" s="4" t="s">
        <v>5</v>
      </c>
      <c r="C2113" s="4" t="s">
        <v>11</v>
      </c>
      <c r="D2113" s="4" t="s">
        <v>15</v>
      </c>
      <c r="E2113" s="4" t="s">
        <v>15</v>
      </c>
      <c r="F2113" s="4" t="s">
        <v>15</v>
      </c>
      <c r="G2113" s="4" t="s">
        <v>15</v>
      </c>
    </row>
    <row r="2114" spans="1:7">
      <c r="A2114" t="n">
        <v>19053</v>
      </c>
      <c r="B2114" s="37" t="n">
        <v>46</v>
      </c>
      <c r="C2114" s="7" t="n">
        <v>83</v>
      </c>
      <c r="D2114" s="7" t="n">
        <v>-30</v>
      </c>
      <c r="E2114" s="7" t="n">
        <v>0</v>
      </c>
      <c r="F2114" s="7" t="n">
        <v>-58.7000007629395</v>
      </c>
      <c r="G2114" s="7" t="n">
        <v>0</v>
      </c>
    </row>
    <row r="2115" spans="1:7">
      <c r="A2115" t="s">
        <v>4</v>
      </c>
      <c r="B2115" s="4" t="s">
        <v>5</v>
      </c>
      <c r="C2115" s="4" t="s">
        <v>11</v>
      </c>
    </row>
    <row r="2116" spans="1:7">
      <c r="A2116" t="n">
        <v>19072</v>
      </c>
      <c r="B2116" s="26" t="n">
        <v>16</v>
      </c>
      <c r="C2116" s="7" t="n">
        <v>0</v>
      </c>
    </row>
    <row r="2117" spans="1:7">
      <c r="A2117" t="s">
        <v>4</v>
      </c>
      <c r="B2117" s="4" t="s">
        <v>5</v>
      </c>
      <c r="C2117" s="4" t="s">
        <v>11</v>
      </c>
      <c r="D2117" s="4" t="s">
        <v>11</v>
      </c>
      <c r="E2117" s="4" t="s">
        <v>11</v>
      </c>
    </row>
    <row r="2118" spans="1:7">
      <c r="A2118" t="n">
        <v>19075</v>
      </c>
      <c r="B2118" s="42" t="n">
        <v>61</v>
      </c>
      <c r="C2118" s="7" t="n">
        <v>0</v>
      </c>
      <c r="D2118" s="7" t="n">
        <v>83</v>
      </c>
      <c r="E2118" s="7" t="n">
        <v>0</v>
      </c>
    </row>
    <row r="2119" spans="1:7">
      <c r="A2119" t="s">
        <v>4</v>
      </c>
      <c r="B2119" s="4" t="s">
        <v>5</v>
      </c>
      <c r="C2119" s="4" t="s">
        <v>11</v>
      </c>
      <c r="D2119" s="4" t="s">
        <v>11</v>
      </c>
      <c r="E2119" s="4" t="s">
        <v>11</v>
      </c>
    </row>
    <row r="2120" spans="1:7">
      <c r="A2120" t="n">
        <v>19082</v>
      </c>
      <c r="B2120" s="42" t="n">
        <v>61</v>
      </c>
      <c r="C2120" s="7" t="n">
        <v>1</v>
      </c>
      <c r="D2120" s="7" t="n">
        <v>83</v>
      </c>
      <c r="E2120" s="7" t="n">
        <v>0</v>
      </c>
    </row>
    <row r="2121" spans="1:7">
      <c r="A2121" t="s">
        <v>4</v>
      </c>
      <c r="B2121" s="4" t="s">
        <v>5</v>
      </c>
      <c r="C2121" s="4" t="s">
        <v>11</v>
      </c>
      <c r="D2121" s="4" t="s">
        <v>11</v>
      </c>
      <c r="E2121" s="4" t="s">
        <v>11</v>
      </c>
    </row>
    <row r="2122" spans="1:7">
      <c r="A2122" t="n">
        <v>19089</v>
      </c>
      <c r="B2122" s="42" t="n">
        <v>61</v>
      </c>
      <c r="C2122" s="7" t="n">
        <v>2</v>
      </c>
      <c r="D2122" s="7" t="n">
        <v>83</v>
      </c>
      <c r="E2122" s="7" t="n">
        <v>0</v>
      </c>
    </row>
    <row r="2123" spans="1:7">
      <c r="A2123" t="s">
        <v>4</v>
      </c>
      <c r="B2123" s="4" t="s">
        <v>5</v>
      </c>
      <c r="C2123" s="4" t="s">
        <v>11</v>
      </c>
      <c r="D2123" s="4" t="s">
        <v>11</v>
      </c>
      <c r="E2123" s="4" t="s">
        <v>11</v>
      </c>
    </row>
    <row r="2124" spans="1:7">
      <c r="A2124" t="n">
        <v>19096</v>
      </c>
      <c r="B2124" s="42" t="n">
        <v>61</v>
      </c>
      <c r="C2124" s="7" t="n">
        <v>3</v>
      </c>
      <c r="D2124" s="7" t="n">
        <v>83</v>
      </c>
      <c r="E2124" s="7" t="n">
        <v>0</v>
      </c>
    </row>
    <row r="2125" spans="1:7">
      <c r="A2125" t="s">
        <v>4</v>
      </c>
      <c r="B2125" s="4" t="s">
        <v>5</v>
      </c>
      <c r="C2125" s="4" t="s">
        <v>11</v>
      </c>
      <c r="D2125" s="4" t="s">
        <v>11</v>
      </c>
      <c r="E2125" s="4" t="s">
        <v>11</v>
      </c>
    </row>
    <row r="2126" spans="1:7">
      <c r="A2126" t="n">
        <v>19103</v>
      </c>
      <c r="B2126" s="42" t="n">
        <v>61</v>
      </c>
      <c r="C2126" s="7" t="n">
        <v>4</v>
      </c>
      <c r="D2126" s="7" t="n">
        <v>83</v>
      </c>
      <c r="E2126" s="7" t="n">
        <v>0</v>
      </c>
    </row>
    <row r="2127" spans="1:7">
      <c r="A2127" t="s">
        <v>4</v>
      </c>
      <c r="B2127" s="4" t="s">
        <v>5</v>
      </c>
      <c r="C2127" s="4" t="s">
        <v>11</v>
      </c>
      <c r="D2127" s="4" t="s">
        <v>11</v>
      </c>
      <c r="E2127" s="4" t="s">
        <v>11</v>
      </c>
    </row>
    <row r="2128" spans="1:7">
      <c r="A2128" t="n">
        <v>19110</v>
      </c>
      <c r="B2128" s="42" t="n">
        <v>61</v>
      </c>
      <c r="C2128" s="7" t="n">
        <v>5</v>
      </c>
      <c r="D2128" s="7" t="n">
        <v>83</v>
      </c>
      <c r="E2128" s="7" t="n">
        <v>0</v>
      </c>
    </row>
    <row r="2129" spans="1:7">
      <c r="A2129" t="s">
        <v>4</v>
      </c>
      <c r="B2129" s="4" t="s">
        <v>5</v>
      </c>
      <c r="C2129" s="4" t="s">
        <v>11</v>
      </c>
      <c r="D2129" s="4" t="s">
        <v>11</v>
      </c>
      <c r="E2129" s="4" t="s">
        <v>11</v>
      </c>
    </row>
    <row r="2130" spans="1:7">
      <c r="A2130" t="n">
        <v>19117</v>
      </c>
      <c r="B2130" s="42" t="n">
        <v>61</v>
      </c>
      <c r="C2130" s="7" t="n">
        <v>6</v>
      </c>
      <c r="D2130" s="7" t="n">
        <v>83</v>
      </c>
      <c r="E2130" s="7" t="n">
        <v>0</v>
      </c>
    </row>
    <row r="2131" spans="1:7">
      <c r="A2131" t="s">
        <v>4</v>
      </c>
      <c r="B2131" s="4" t="s">
        <v>5</v>
      </c>
      <c r="C2131" s="4" t="s">
        <v>11</v>
      </c>
      <c r="D2131" s="4" t="s">
        <v>11</v>
      </c>
      <c r="E2131" s="4" t="s">
        <v>11</v>
      </c>
    </row>
    <row r="2132" spans="1:7">
      <c r="A2132" t="n">
        <v>19124</v>
      </c>
      <c r="B2132" s="42" t="n">
        <v>61</v>
      </c>
      <c r="C2132" s="7" t="n">
        <v>7</v>
      </c>
      <c r="D2132" s="7" t="n">
        <v>83</v>
      </c>
      <c r="E2132" s="7" t="n">
        <v>0</v>
      </c>
    </row>
    <row r="2133" spans="1:7">
      <c r="A2133" t="s">
        <v>4</v>
      </c>
      <c r="B2133" s="4" t="s">
        <v>5</v>
      </c>
      <c r="C2133" s="4" t="s">
        <v>11</v>
      </c>
      <c r="D2133" s="4" t="s">
        <v>11</v>
      </c>
      <c r="E2133" s="4" t="s">
        <v>11</v>
      </c>
    </row>
    <row r="2134" spans="1:7">
      <c r="A2134" t="n">
        <v>19131</v>
      </c>
      <c r="B2134" s="42" t="n">
        <v>61</v>
      </c>
      <c r="C2134" s="7" t="n">
        <v>8</v>
      </c>
      <c r="D2134" s="7" t="n">
        <v>83</v>
      </c>
      <c r="E2134" s="7" t="n">
        <v>0</v>
      </c>
    </row>
    <row r="2135" spans="1:7">
      <c r="A2135" t="s">
        <v>4</v>
      </c>
      <c r="B2135" s="4" t="s">
        <v>5</v>
      </c>
      <c r="C2135" s="4" t="s">
        <v>11</v>
      </c>
      <c r="D2135" s="4" t="s">
        <v>11</v>
      </c>
      <c r="E2135" s="4" t="s">
        <v>11</v>
      </c>
    </row>
    <row r="2136" spans="1:7">
      <c r="A2136" t="n">
        <v>19138</v>
      </c>
      <c r="B2136" s="42" t="n">
        <v>61</v>
      </c>
      <c r="C2136" s="7" t="n">
        <v>9</v>
      </c>
      <c r="D2136" s="7" t="n">
        <v>83</v>
      </c>
      <c r="E2136" s="7" t="n">
        <v>0</v>
      </c>
    </row>
    <row r="2137" spans="1:7">
      <c r="A2137" t="s">
        <v>4</v>
      </c>
      <c r="B2137" s="4" t="s">
        <v>5</v>
      </c>
      <c r="C2137" s="4" t="s">
        <v>7</v>
      </c>
      <c r="D2137" s="4" t="s">
        <v>7</v>
      </c>
      <c r="E2137" s="4" t="s">
        <v>15</v>
      </c>
      <c r="F2137" s="4" t="s">
        <v>15</v>
      </c>
      <c r="G2137" s="4" t="s">
        <v>15</v>
      </c>
      <c r="H2137" s="4" t="s">
        <v>11</v>
      </c>
    </row>
    <row r="2138" spans="1:7">
      <c r="A2138" t="n">
        <v>19145</v>
      </c>
      <c r="B2138" s="61" t="n">
        <v>45</v>
      </c>
      <c r="C2138" s="7" t="n">
        <v>2</v>
      </c>
      <c r="D2138" s="7" t="n">
        <v>3</v>
      </c>
      <c r="E2138" s="7" t="n">
        <v>-30</v>
      </c>
      <c r="F2138" s="7" t="n">
        <v>0.649999976158142</v>
      </c>
      <c r="G2138" s="7" t="n">
        <v>-53</v>
      </c>
      <c r="H2138" s="7" t="n">
        <v>0</v>
      </c>
    </row>
    <row r="2139" spans="1:7">
      <c r="A2139" t="s">
        <v>4</v>
      </c>
      <c r="B2139" s="4" t="s">
        <v>5</v>
      </c>
      <c r="C2139" s="4" t="s">
        <v>7</v>
      </c>
      <c r="D2139" s="4" t="s">
        <v>7</v>
      </c>
      <c r="E2139" s="4" t="s">
        <v>15</v>
      </c>
      <c r="F2139" s="4" t="s">
        <v>15</v>
      </c>
      <c r="G2139" s="4" t="s">
        <v>15</v>
      </c>
      <c r="H2139" s="4" t="s">
        <v>11</v>
      </c>
      <c r="I2139" s="4" t="s">
        <v>7</v>
      </c>
    </row>
    <row r="2140" spans="1:7">
      <c r="A2140" t="n">
        <v>19162</v>
      </c>
      <c r="B2140" s="61" t="n">
        <v>45</v>
      </c>
      <c r="C2140" s="7" t="n">
        <v>4</v>
      </c>
      <c r="D2140" s="7" t="n">
        <v>3</v>
      </c>
      <c r="E2140" s="7" t="n">
        <v>10</v>
      </c>
      <c r="F2140" s="7" t="n">
        <v>63</v>
      </c>
      <c r="G2140" s="7" t="n">
        <v>0</v>
      </c>
      <c r="H2140" s="7" t="n">
        <v>0</v>
      </c>
      <c r="I2140" s="7" t="n">
        <v>1</v>
      </c>
    </row>
    <row r="2141" spans="1:7">
      <c r="A2141" t="s">
        <v>4</v>
      </c>
      <c r="B2141" s="4" t="s">
        <v>5</v>
      </c>
      <c r="C2141" s="4" t="s">
        <v>7</v>
      </c>
      <c r="D2141" s="4" t="s">
        <v>7</v>
      </c>
      <c r="E2141" s="4" t="s">
        <v>15</v>
      </c>
      <c r="F2141" s="4" t="s">
        <v>11</v>
      </c>
    </row>
    <row r="2142" spans="1:7">
      <c r="A2142" t="n">
        <v>19180</v>
      </c>
      <c r="B2142" s="61" t="n">
        <v>45</v>
      </c>
      <c r="C2142" s="7" t="n">
        <v>5</v>
      </c>
      <c r="D2142" s="7" t="n">
        <v>3</v>
      </c>
      <c r="E2142" s="7" t="n">
        <v>5.80000019073486</v>
      </c>
      <c r="F2142" s="7" t="n">
        <v>0</v>
      </c>
    </row>
    <row r="2143" spans="1:7">
      <c r="A2143" t="s">
        <v>4</v>
      </c>
      <c r="B2143" s="4" t="s">
        <v>5</v>
      </c>
      <c r="C2143" s="4" t="s">
        <v>7</v>
      </c>
      <c r="D2143" s="4" t="s">
        <v>7</v>
      </c>
      <c r="E2143" s="4" t="s">
        <v>15</v>
      </c>
      <c r="F2143" s="4" t="s">
        <v>11</v>
      </c>
    </row>
    <row r="2144" spans="1:7">
      <c r="A2144" t="n">
        <v>19189</v>
      </c>
      <c r="B2144" s="61" t="n">
        <v>45</v>
      </c>
      <c r="C2144" s="7" t="n">
        <v>11</v>
      </c>
      <c r="D2144" s="7" t="n">
        <v>3</v>
      </c>
      <c r="E2144" s="7" t="n">
        <v>32.7000007629395</v>
      </c>
      <c r="F2144" s="7" t="n">
        <v>0</v>
      </c>
    </row>
    <row r="2145" spans="1:9">
      <c r="A2145" t="s">
        <v>4</v>
      </c>
      <c r="B2145" s="4" t="s">
        <v>5</v>
      </c>
      <c r="C2145" s="4" t="s">
        <v>11</v>
      </c>
    </row>
    <row r="2146" spans="1:9">
      <c r="A2146" t="n">
        <v>19198</v>
      </c>
      <c r="B2146" s="26" t="n">
        <v>16</v>
      </c>
      <c r="C2146" s="7" t="n">
        <v>2000</v>
      </c>
    </row>
    <row r="2147" spans="1:9">
      <c r="A2147" t="s">
        <v>4</v>
      </c>
      <c r="B2147" s="4" t="s">
        <v>5</v>
      </c>
      <c r="C2147" s="4" t="s">
        <v>7</v>
      </c>
      <c r="D2147" s="4" t="s">
        <v>11</v>
      </c>
      <c r="E2147" s="4" t="s">
        <v>11</v>
      </c>
      <c r="F2147" s="4" t="s">
        <v>11</v>
      </c>
      <c r="G2147" s="4" t="s">
        <v>11</v>
      </c>
      <c r="H2147" s="4" t="s">
        <v>7</v>
      </c>
    </row>
    <row r="2148" spans="1:9">
      <c r="A2148" t="n">
        <v>19201</v>
      </c>
      <c r="B2148" s="22" t="n">
        <v>25</v>
      </c>
      <c r="C2148" s="7" t="n">
        <v>5</v>
      </c>
      <c r="D2148" s="7" t="n">
        <v>65535</v>
      </c>
      <c r="E2148" s="7" t="n">
        <v>65535</v>
      </c>
      <c r="F2148" s="7" t="n">
        <v>65535</v>
      </c>
      <c r="G2148" s="7" t="n">
        <v>65535</v>
      </c>
      <c r="H2148" s="7" t="n">
        <v>100</v>
      </c>
    </row>
    <row r="2149" spans="1:9">
      <c r="A2149" t="s">
        <v>4</v>
      </c>
      <c r="B2149" s="4" t="s">
        <v>5</v>
      </c>
      <c r="C2149" s="4" t="s">
        <v>11</v>
      </c>
      <c r="D2149" s="4" t="s">
        <v>7</v>
      </c>
      <c r="E2149" s="4" t="s">
        <v>7</v>
      </c>
      <c r="F2149" s="4" t="s">
        <v>17</v>
      </c>
      <c r="G2149" s="4" t="s">
        <v>42</v>
      </c>
      <c r="H2149" s="4" t="s">
        <v>7</v>
      </c>
      <c r="I2149" s="4" t="s">
        <v>7</v>
      </c>
    </row>
    <row r="2150" spans="1:9">
      <c r="A2150" t="n">
        <v>19212</v>
      </c>
      <c r="B2150" s="23" t="n">
        <v>24</v>
      </c>
      <c r="C2150" s="7" t="n">
        <v>65533</v>
      </c>
      <c r="D2150" s="7" t="n">
        <v>7</v>
      </c>
      <c r="E2150" s="7" t="n">
        <v>17</v>
      </c>
      <c r="F2150" s="7" t="n">
        <v>53262</v>
      </c>
      <c r="G2150" s="7" t="s">
        <v>238</v>
      </c>
      <c r="H2150" s="7" t="n">
        <v>2</v>
      </c>
      <c r="I2150" s="7" t="n">
        <v>0</v>
      </c>
    </row>
    <row r="2151" spans="1:9">
      <c r="A2151" t="s">
        <v>4</v>
      </c>
      <c r="B2151" s="4" t="s">
        <v>5</v>
      </c>
    </row>
    <row r="2152" spans="1:9">
      <c r="A2152" t="n">
        <v>19257</v>
      </c>
      <c r="B2152" s="24" t="n">
        <v>28</v>
      </c>
    </row>
    <row r="2153" spans="1:9">
      <c r="A2153" t="s">
        <v>4</v>
      </c>
      <c r="B2153" s="4" t="s">
        <v>5</v>
      </c>
      <c r="C2153" s="4" t="s">
        <v>7</v>
      </c>
    </row>
    <row r="2154" spans="1:9">
      <c r="A2154" t="n">
        <v>19258</v>
      </c>
      <c r="B2154" s="25" t="n">
        <v>27</v>
      </c>
      <c r="C2154" s="7" t="n">
        <v>0</v>
      </c>
    </row>
    <row r="2155" spans="1:9">
      <c r="A2155" t="s">
        <v>4</v>
      </c>
      <c r="B2155" s="4" t="s">
        <v>5</v>
      </c>
      <c r="C2155" s="4" t="s">
        <v>11</v>
      </c>
    </row>
    <row r="2156" spans="1:9">
      <c r="A2156" t="n">
        <v>19260</v>
      </c>
      <c r="B2156" s="26" t="n">
        <v>16</v>
      </c>
      <c r="C2156" s="7" t="n">
        <v>300</v>
      </c>
    </row>
    <row r="2157" spans="1:9">
      <c r="A2157" t="s">
        <v>4</v>
      </c>
      <c r="B2157" s="4" t="s">
        <v>5</v>
      </c>
      <c r="C2157" s="4" t="s">
        <v>11</v>
      </c>
      <c r="D2157" s="4" t="s">
        <v>7</v>
      </c>
      <c r="E2157" s="4" t="s">
        <v>7</v>
      </c>
      <c r="F2157" s="4" t="s">
        <v>17</v>
      </c>
      <c r="G2157" s="4" t="s">
        <v>42</v>
      </c>
      <c r="H2157" s="4" t="s">
        <v>7</v>
      </c>
      <c r="I2157" s="4" t="s">
        <v>7</v>
      </c>
    </row>
    <row r="2158" spans="1:9">
      <c r="A2158" t="n">
        <v>19263</v>
      </c>
      <c r="B2158" s="23" t="n">
        <v>24</v>
      </c>
      <c r="C2158" s="7" t="n">
        <v>65533</v>
      </c>
      <c r="D2158" s="7" t="n">
        <v>7</v>
      </c>
      <c r="E2158" s="7" t="n">
        <v>17</v>
      </c>
      <c r="F2158" s="7" t="n">
        <v>53263</v>
      </c>
      <c r="G2158" s="7" t="s">
        <v>239</v>
      </c>
      <c r="H2158" s="7" t="n">
        <v>2</v>
      </c>
      <c r="I2158" s="7" t="n">
        <v>0</v>
      </c>
    </row>
    <row r="2159" spans="1:9">
      <c r="A2159" t="s">
        <v>4</v>
      </c>
      <c r="B2159" s="4" t="s">
        <v>5</v>
      </c>
    </row>
    <row r="2160" spans="1:9">
      <c r="A2160" t="n">
        <v>19381</v>
      </c>
      <c r="B2160" s="24" t="n">
        <v>28</v>
      </c>
    </row>
    <row r="2161" spans="1:9">
      <c r="A2161" t="s">
        <v>4</v>
      </c>
      <c r="B2161" s="4" t="s">
        <v>5</v>
      </c>
      <c r="C2161" s="4" t="s">
        <v>7</v>
      </c>
    </row>
    <row r="2162" spans="1:9">
      <c r="A2162" t="n">
        <v>19382</v>
      </c>
      <c r="B2162" s="25" t="n">
        <v>27</v>
      </c>
      <c r="C2162" s="7" t="n">
        <v>0</v>
      </c>
    </row>
    <row r="2163" spans="1:9">
      <c r="A2163" t="s">
        <v>4</v>
      </c>
      <c r="B2163" s="4" t="s">
        <v>5</v>
      </c>
      <c r="C2163" s="4" t="s">
        <v>11</v>
      </c>
    </row>
    <row r="2164" spans="1:9">
      <c r="A2164" t="n">
        <v>19384</v>
      </c>
      <c r="B2164" s="26" t="n">
        <v>16</v>
      </c>
      <c r="C2164" s="7" t="n">
        <v>2000</v>
      </c>
    </row>
    <row r="2165" spans="1:9">
      <c r="A2165" t="s">
        <v>4</v>
      </c>
      <c r="B2165" s="4" t="s">
        <v>5</v>
      </c>
      <c r="C2165" s="4" t="s">
        <v>11</v>
      </c>
      <c r="D2165" s="4" t="s">
        <v>7</v>
      </c>
      <c r="E2165" s="4" t="s">
        <v>7</v>
      </c>
      <c r="F2165" s="4" t="s">
        <v>17</v>
      </c>
      <c r="G2165" s="4" t="s">
        <v>42</v>
      </c>
      <c r="H2165" s="4" t="s">
        <v>7</v>
      </c>
      <c r="I2165" s="4" t="s">
        <v>7</v>
      </c>
    </row>
    <row r="2166" spans="1:9">
      <c r="A2166" t="n">
        <v>19387</v>
      </c>
      <c r="B2166" s="23" t="n">
        <v>24</v>
      </c>
      <c r="C2166" s="7" t="n">
        <v>65533</v>
      </c>
      <c r="D2166" s="7" t="n">
        <v>7</v>
      </c>
      <c r="E2166" s="7" t="n">
        <v>17</v>
      </c>
      <c r="F2166" s="7" t="n">
        <v>53264</v>
      </c>
      <c r="G2166" s="7" t="s">
        <v>240</v>
      </c>
      <c r="H2166" s="7" t="n">
        <v>2</v>
      </c>
      <c r="I2166" s="7" t="n">
        <v>0</v>
      </c>
    </row>
    <row r="2167" spans="1:9">
      <c r="A2167" t="s">
        <v>4</v>
      </c>
      <c r="B2167" s="4" t="s">
        <v>5</v>
      </c>
    </row>
    <row r="2168" spans="1:9">
      <c r="A2168" t="n">
        <v>19465</v>
      </c>
      <c r="B2168" s="24" t="n">
        <v>28</v>
      </c>
    </row>
    <row r="2169" spans="1:9">
      <c r="A2169" t="s">
        <v>4</v>
      </c>
      <c r="B2169" s="4" t="s">
        <v>5</v>
      </c>
      <c r="C2169" s="4" t="s">
        <v>7</v>
      </c>
    </row>
    <row r="2170" spans="1:9">
      <c r="A2170" t="n">
        <v>19466</v>
      </c>
      <c r="B2170" s="25" t="n">
        <v>27</v>
      </c>
      <c r="C2170" s="7" t="n">
        <v>0</v>
      </c>
    </row>
    <row r="2171" spans="1:9">
      <c r="A2171" t="s">
        <v>4</v>
      </c>
      <c r="B2171" s="4" t="s">
        <v>5</v>
      </c>
      <c r="C2171" s="4" t="s">
        <v>11</v>
      </c>
    </row>
    <row r="2172" spans="1:9">
      <c r="A2172" t="n">
        <v>19468</v>
      </c>
      <c r="B2172" s="26" t="n">
        <v>16</v>
      </c>
      <c r="C2172" s="7" t="n">
        <v>300</v>
      </c>
    </row>
    <row r="2173" spans="1:9">
      <c r="A2173" t="s">
        <v>4</v>
      </c>
      <c r="B2173" s="4" t="s">
        <v>5</v>
      </c>
      <c r="C2173" s="4" t="s">
        <v>11</v>
      </c>
      <c r="D2173" s="4" t="s">
        <v>7</v>
      </c>
      <c r="E2173" s="4" t="s">
        <v>7</v>
      </c>
      <c r="F2173" s="4" t="s">
        <v>17</v>
      </c>
      <c r="G2173" s="4" t="s">
        <v>42</v>
      </c>
      <c r="H2173" s="4" t="s">
        <v>7</v>
      </c>
      <c r="I2173" s="4" t="s">
        <v>7</v>
      </c>
    </row>
    <row r="2174" spans="1:9">
      <c r="A2174" t="n">
        <v>19471</v>
      </c>
      <c r="B2174" s="23" t="n">
        <v>24</v>
      </c>
      <c r="C2174" s="7" t="n">
        <v>65533</v>
      </c>
      <c r="D2174" s="7" t="n">
        <v>7</v>
      </c>
      <c r="E2174" s="7" t="n">
        <v>17</v>
      </c>
      <c r="F2174" s="7" t="n">
        <v>53265</v>
      </c>
      <c r="G2174" s="7" t="s">
        <v>241</v>
      </c>
      <c r="H2174" s="7" t="n">
        <v>2</v>
      </c>
      <c r="I2174" s="7" t="n">
        <v>0</v>
      </c>
    </row>
    <row r="2175" spans="1:9">
      <c r="A2175" t="s">
        <v>4</v>
      </c>
      <c r="B2175" s="4" t="s">
        <v>5</v>
      </c>
    </row>
    <row r="2176" spans="1:9">
      <c r="A2176" t="n">
        <v>19598</v>
      </c>
      <c r="B2176" s="24" t="n">
        <v>28</v>
      </c>
    </row>
    <row r="2177" spans="1:9">
      <c r="A2177" t="s">
        <v>4</v>
      </c>
      <c r="B2177" s="4" t="s">
        <v>5</v>
      </c>
      <c r="C2177" s="4" t="s">
        <v>7</v>
      </c>
    </row>
    <row r="2178" spans="1:9">
      <c r="A2178" t="n">
        <v>19599</v>
      </c>
      <c r="B2178" s="25" t="n">
        <v>27</v>
      </c>
      <c r="C2178" s="7" t="n">
        <v>0</v>
      </c>
    </row>
    <row r="2179" spans="1:9">
      <c r="A2179" t="s">
        <v>4</v>
      </c>
      <c r="B2179" s="4" t="s">
        <v>5</v>
      </c>
      <c r="C2179" s="4" t="s">
        <v>11</v>
      </c>
    </row>
    <row r="2180" spans="1:9">
      <c r="A2180" t="n">
        <v>19601</v>
      </c>
      <c r="B2180" s="26" t="n">
        <v>16</v>
      </c>
      <c r="C2180" s="7" t="n">
        <v>2000</v>
      </c>
    </row>
    <row r="2181" spans="1:9">
      <c r="A2181" t="s">
        <v>4</v>
      </c>
      <c r="B2181" s="4" t="s">
        <v>5</v>
      </c>
      <c r="C2181" s="4" t="s">
        <v>7</v>
      </c>
      <c r="D2181" s="4" t="s">
        <v>7</v>
      </c>
      <c r="E2181" s="4" t="s">
        <v>7</v>
      </c>
      <c r="F2181" s="4" t="s">
        <v>15</v>
      </c>
      <c r="G2181" s="4" t="s">
        <v>15</v>
      </c>
      <c r="H2181" s="4" t="s">
        <v>15</v>
      </c>
      <c r="I2181" s="4" t="s">
        <v>15</v>
      </c>
      <c r="J2181" s="4" t="s">
        <v>15</v>
      </c>
    </row>
    <row r="2182" spans="1:9">
      <c r="A2182" t="n">
        <v>19604</v>
      </c>
      <c r="B2182" s="58" t="n">
        <v>76</v>
      </c>
      <c r="C2182" s="7" t="n">
        <v>0</v>
      </c>
      <c r="D2182" s="7" t="n">
        <v>3</v>
      </c>
      <c r="E2182" s="7" t="n">
        <v>0</v>
      </c>
      <c r="F2182" s="7" t="n">
        <v>1</v>
      </c>
      <c r="G2182" s="7" t="n">
        <v>1</v>
      </c>
      <c r="H2182" s="7" t="n">
        <v>1</v>
      </c>
      <c r="I2182" s="7" t="n">
        <v>1</v>
      </c>
      <c r="J2182" s="7" t="n">
        <v>1000</v>
      </c>
    </row>
    <row r="2183" spans="1:9">
      <c r="A2183" t="s">
        <v>4</v>
      </c>
      <c r="B2183" s="4" t="s">
        <v>5</v>
      </c>
      <c r="C2183" s="4" t="s">
        <v>7</v>
      </c>
      <c r="D2183" s="4" t="s">
        <v>7</v>
      </c>
    </row>
    <row r="2184" spans="1:9">
      <c r="A2184" t="n">
        <v>19628</v>
      </c>
      <c r="B2184" s="62" t="n">
        <v>77</v>
      </c>
      <c r="C2184" s="7" t="n">
        <v>0</v>
      </c>
      <c r="D2184" s="7" t="n">
        <v>3</v>
      </c>
    </row>
    <row r="2185" spans="1:9">
      <c r="A2185" t="s">
        <v>4</v>
      </c>
      <c r="B2185" s="4" t="s">
        <v>5</v>
      </c>
      <c r="C2185" s="4" t="s">
        <v>11</v>
      </c>
    </row>
    <row r="2186" spans="1:9">
      <c r="A2186" t="n">
        <v>19631</v>
      </c>
      <c r="B2186" s="26" t="n">
        <v>16</v>
      </c>
      <c r="C2186" s="7" t="n">
        <v>500</v>
      </c>
    </row>
    <row r="2187" spans="1:9">
      <c r="A2187" t="s">
        <v>4</v>
      </c>
      <c r="B2187" s="4" t="s">
        <v>5</v>
      </c>
      <c r="C2187" s="4" t="s">
        <v>7</v>
      </c>
      <c r="D2187" s="4" t="s">
        <v>7</v>
      </c>
      <c r="E2187" s="4" t="s">
        <v>7</v>
      </c>
      <c r="F2187" s="4" t="s">
        <v>15</v>
      </c>
      <c r="G2187" s="4" t="s">
        <v>15</v>
      </c>
      <c r="H2187" s="4" t="s">
        <v>15</v>
      </c>
      <c r="I2187" s="4" t="s">
        <v>15</v>
      </c>
      <c r="J2187" s="4" t="s">
        <v>15</v>
      </c>
    </row>
    <row r="2188" spans="1:9">
      <c r="A2188" t="n">
        <v>19634</v>
      </c>
      <c r="B2188" s="58" t="n">
        <v>76</v>
      </c>
      <c r="C2188" s="7" t="n">
        <v>0</v>
      </c>
      <c r="D2188" s="7" t="n">
        <v>3</v>
      </c>
      <c r="E2188" s="7" t="n">
        <v>0</v>
      </c>
      <c r="F2188" s="7" t="n">
        <v>1</v>
      </c>
      <c r="G2188" s="7" t="n">
        <v>1</v>
      </c>
      <c r="H2188" s="7" t="n">
        <v>1</v>
      </c>
      <c r="I2188" s="7" t="n">
        <v>0.699999988079071</v>
      </c>
      <c r="J2188" s="7" t="n">
        <v>300</v>
      </c>
    </row>
    <row r="2189" spans="1:9">
      <c r="A2189" t="s">
        <v>4</v>
      </c>
      <c r="B2189" s="4" t="s">
        <v>5</v>
      </c>
      <c r="C2189" s="4" t="s">
        <v>11</v>
      </c>
      <c r="D2189" s="4" t="s">
        <v>7</v>
      </c>
      <c r="E2189" s="4" t="s">
        <v>7</v>
      </c>
      <c r="F2189" s="4" t="s">
        <v>17</v>
      </c>
      <c r="G2189" s="4" t="s">
        <v>42</v>
      </c>
      <c r="H2189" s="4" t="s">
        <v>7</v>
      </c>
      <c r="I2189" s="4" t="s">
        <v>7</v>
      </c>
    </row>
    <row r="2190" spans="1:9">
      <c r="A2190" t="n">
        <v>19658</v>
      </c>
      <c r="B2190" s="23" t="n">
        <v>24</v>
      </c>
      <c r="C2190" s="7" t="n">
        <v>65533</v>
      </c>
      <c r="D2190" s="7" t="n">
        <v>7</v>
      </c>
      <c r="E2190" s="7" t="n">
        <v>17</v>
      </c>
      <c r="F2190" s="7" t="n">
        <v>53266</v>
      </c>
      <c r="G2190" s="7" t="s">
        <v>242</v>
      </c>
      <c r="H2190" s="7" t="n">
        <v>2</v>
      </c>
      <c r="I2190" s="7" t="n">
        <v>0</v>
      </c>
    </row>
    <row r="2191" spans="1:9">
      <c r="A2191" t="s">
        <v>4</v>
      </c>
      <c r="B2191" s="4" t="s">
        <v>5</v>
      </c>
    </row>
    <row r="2192" spans="1:9">
      <c r="A2192" t="n">
        <v>19741</v>
      </c>
      <c r="B2192" s="24" t="n">
        <v>28</v>
      </c>
    </row>
    <row r="2193" spans="1:10">
      <c r="A2193" t="s">
        <v>4</v>
      </c>
      <c r="B2193" s="4" t="s">
        <v>5</v>
      </c>
      <c r="C2193" s="4" t="s">
        <v>7</v>
      </c>
    </row>
    <row r="2194" spans="1:10">
      <c r="A2194" t="n">
        <v>19742</v>
      </c>
      <c r="B2194" s="25" t="n">
        <v>27</v>
      </c>
      <c r="C2194" s="7" t="n">
        <v>0</v>
      </c>
    </row>
    <row r="2195" spans="1:10">
      <c r="A2195" t="s">
        <v>4</v>
      </c>
      <c r="B2195" s="4" t="s">
        <v>5</v>
      </c>
      <c r="C2195" s="4" t="s">
        <v>11</v>
      </c>
    </row>
    <row r="2196" spans="1:10">
      <c r="A2196" t="n">
        <v>19744</v>
      </c>
      <c r="B2196" s="26" t="n">
        <v>16</v>
      </c>
      <c r="C2196" s="7" t="n">
        <v>300</v>
      </c>
    </row>
    <row r="2197" spans="1:10">
      <c r="A2197" t="s">
        <v>4</v>
      </c>
      <c r="B2197" s="4" t="s">
        <v>5</v>
      </c>
      <c r="C2197" s="4" t="s">
        <v>11</v>
      </c>
      <c r="D2197" s="4" t="s">
        <v>7</v>
      </c>
      <c r="E2197" s="4" t="s">
        <v>7</v>
      </c>
      <c r="F2197" s="4" t="s">
        <v>17</v>
      </c>
      <c r="G2197" s="4" t="s">
        <v>42</v>
      </c>
      <c r="H2197" s="4" t="s">
        <v>7</v>
      </c>
      <c r="I2197" s="4" t="s">
        <v>7</v>
      </c>
    </row>
    <row r="2198" spans="1:10">
      <c r="A2198" t="n">
        <v>19747</v>
      </c>
      <c r="B2198" s="23" t="n">
        <v>24</v>
      </c>
      <c r="C2198" s="7" t="n">
        <v>65533</v>
      </c>
      <c r="D2198" s="7" t="n">
        <v>7</v>
      </c>
      <c r="E2198" s="7" t="n">
        <v>17</v>
      </c>
      <c r="F2198" s="7" t="n">
        <v>53267</v>
      </c>
      <c r="G2198" s="7" t="s">
        <v>243</v>
      </c>
      <c r="H2198" s="7" t="n">
        <v>2</v>
      </c>
      <c r="I2198" s="7" t="n">
        <v>0</v>
      </c>
    </row>
    <row r="2199" spans="1:10">
      <c r="A2199" t="s">
        <v>4</v>
      </c>
      <c r="B2199" s="4" t="s">
        <v>5</v>
      </c>
    </row>
    <row r="2200" spans="1:10">
      <c r="A2200" t="n">
        <v>19834</v>
      </c>
      <c r="B2200" s="24" t="n">
        <v>28</v>
      </c>
    </row>
    <row r="2201" spans="1:10">
      <c r="A2201" t="s">
        <v>4</v>
      </c>
      <c r="B2201" s="4" t="s">
        <v>5</v>
      </c>
      <c r="C2201" s="4" t="s">
        <v>7</v>
      </c>
    </row>
    <row r="2202" spans="1:10">
      <c r="A2202" t="n">
        <v>19835</v>
      </c>
      <c r="B2202" s="25" t="n">
        <v>27</v>
      </c>
      <c r="C2202" s="7" t="n">
        <v>0</v>
      </c>
    </row>
    <row r="2203" spans="1:10">
      <c r="A2203" t="s">
        <v>4</v>
      </c>
      <c r="B2203" s="4" t="s">
        <v>5</v>
      </c>
      <c r="C2203" s="4" t="s">
        <v>11</v>
      </c>
    </row>
    <row r="2204" spans="1:10">
      <c r="A2204" t="n">
        <v>19837</v>
      </c>
      <c r="B2204" s="26" t="n">
        <v>16</v>
      </c>
      <c r="C2204" s="7" t="n">
        <v>300</v>
      </c>
    </row>
    <row r="2205" spans="1:10">
      <c r="A2205" t="s">
        <v>4</v>
      </c>
      <c r="B2205" s="4" t="s">
        <v>5</v>
      </c>
      <c r="C2205" s="4" t="s">
        <v>11</v>
      </c>
      <c r="D2205" s="4" t="s">
        <v>7</v>
      </c>
      <c r="E2205" s="4" t="s">
        <v>7</v>
      </c>
      <c r="F2205" s="4" t="s">
        <v>17</v>
      </c>
      <c r="G2205" s="4" t="s">
        <v>42</v>
      </c>
      <c r="H2205" s="4" t="s">
        <v>7</v>
      </c>
      <c r="I2205" s="4" t="s">
        <v>7</v>
      </c>
    </row>
    <row r="2206" spans="1:10">
      <c r="A2206" t="n">
        <v>19840</v>
      </c>
      <c r="B2206" s="23" t="n">
        <v>24</v>
      </c>
      <c r="C2206" s="7" t="n">
        <v>65533</v>
      </c>
      <c r="D2206" s="7" t="n">
        <v>7</v>
      </c>
      <c r="E2206" s="7" t="n">
        <v>17</v>
      </c>
      <c r="F2206" s="7" t="n">
        <v>53268</v>
      </c>
      <c r="G2206" s="7" t="s">
        <v>244</v>
      </c>
      <c r="H2206" s="7" t="n">
        <v>2</v>
      </c>
      <c r="I2206" s="7" t="n">
        <v>0</v>
      </c>
    </row>
    <row r="2207" spans="1:10">
      <c r="A2207" t="s">
        <v>4</v>
      </c>
      <c r="B2207" s="4" t="s">
        <v>5</v>
      </c>
    </row>
    <row r="2208" spans="1:10">
      <c r="A2208" t="n">
        <v>19971</v>
      </c>
      <c r="B2208" s="24" t="n">
        <v>28</v>
      </c>
    </row>
    <row r="2209" spans="1:9">
      <c r="A2209" t="s">
        <v>4</v>
      </c>
      <c r="B2209" s="4" t="s">
        <v>5</v>
      </c>
      <c r="C2209" s="4" t="s">
        <v>7</v>
      </c>
    </row>
    <row r="2210" spans="1:9">
      <c r="A2210" t="n">
        <v>19972</v>
      </c>
      <c r="B2210" s="25" t="n">
        <v>27</v>
      </c>
      <c r="C2210" s="7" t="n">
        <v>0</v>
      </c>
    </row>
    <row r="2211" spans="1:9">
      <c r="A2211" t="s">
        <v>4</v>
      </c>
      <c r="B2211" s="4" t="s">
        <v>5</v>
      </c>
      <c r="C2211" s="4" t="s">
        <v>7</v>
      </c>
      <c r="D2211" s="4" t="s">
        <v>7</v>
      </c>
      <c r="E2211" s="4" t="s">
        <v>7</v>
      </c>
      <c r="F2211" s="4" t="s">
        <v>15</v>
      </c>
      <c r="G2211" s="4" t="s">
        <v>15</v>
      </c>
      <c r="H2211" s="4" t="s">
        <v>15</v>
      </c>
      <c r="I2211" s="4" t="s">
        <v>15</v>
      </c>
      <c r="J2211" s="4" t="s">
        <v>15</v>
      </c>
    </row>
    <row r="2212" spans="1:9">
      <c r="A2212" t="n">
        <v>19974</v>
      </c>
      <c r="B2212" s="58" t="n">
        <v>76</v>
      </c>
      <c r="C2212" s="7" t="n">
        <v>1</v>
      </c>
      <c r="D2212" s="7" t="n">
        <v>3</v>
      </c>
      <c r="E2212" s="7" t="n">
        <v>0</v>
      </c>
      <c r="F2212" s="7" t="n">
        <v>1</v>
      </c>
      <c r="G2212" s="7" t="n">
        <v>1</v>
      </c>
      <c r="H2212" s="7" t="n">
        <v>1</v>
      </c>
      <c r="I2212" s="7" t="n">
        <v>1</v>
      </c>
      <c r="J2212" s="7" t="n">
        <v>1000</v>
      </c>
    </row>
    <row r="2213" spans="1:9">
      <c r="A2213" t="s">
        <v>4</v>
      </c>
      <c r="B2213" s="4" t="s">
        <v>5</v>
      </c>
      <c r="C2213" s="4" t="s">
        <v>7</v>
      </c>
      <c r="D2213" s="4" t="s">
        <v>7</v>
      </c>
    </row>
    <row r="2214" spans="1:9">
      <c r="A2214" t="n">
        <v>19998</v>
      </c>
      <c r="B2214" s="62" t="n">
        <v>77</v>
      </c>
      <c r="C2214" s="7" t="n">
        <v>1</v>
      </c>
      <c r="D2214" s="7" t="n">
        <v>3</v>
      </c>
    </row>
    <row r="2215" spans="1:9">
      <c r="A2215" t="s">
        <v>4</v>
      </c>
      <c r="B2215" s="4" t="s">
        <v>5</v>
      </c>
      <c r="C2215" s="4" t="s">
        <v>7</v>
      </c>
      <c r="D2215" s="4" t="s">
        <v>7</v>
      </c>
      <c r="E2215" s="4" t="s">
        <v>7</v>
      </c>
      <c r="F2215" s="4" t="s">
        <v>15</v>
      </c>
      <c r="G2215" s="4" t="s">
        <v>15</v>
      </c>
      <c r="H2215" s="4" t="s">
        <v>15</v>
      </c>
      <c r="I2215" s="4" t="s">
        <v>15</v>
      </c>
      <c r="J2215" s="4" t="s">
        <v>15</v>
      </c>
    </row>
    <row r="2216" spans="1:9">
      <c r="A2216" t="n">
        <v>20001</v>
      </c>
      <c r="B2216" s="58" t="n">
        <v>76</v>
      </c>
      <c r="C2216" s="7" t="n">
        <v>0</v>
      </c>
      <c r="D2216" s="7" t="n">
        <v>3</v>
      </c>
      <c r="E2216" s="7" t="n">
        <v>0</v>
      </c>
      <c r="F2216" s="7" t="n">
        <v>1</v>
      </c>
      <c r="G2216" s="7" t="n">
        <v>1</v>
      </c>
      <c r="H2216" s="7" t="n">
        <v>1</v>
      </c>
      <c r="I2216" s="7" t="n">
        <v>0</v>
      </c>
      <c r="J2216" s="7" t="n">
        <v>0</v>
      </c>
    </row>
    <row r="2217" spans="1:9">
      <c r="A2217" t="s">
        <v>4</v>
      </c>
      <c r="B2217" s="4" t="s">
        <v>5</v>
      </c>
      <c r="C2217" s="4" t="s">
        <v>11</v>
      </c>
    </row>
    <row r="2218" spans="1:9">
      <c r="A2218" t="n">
        <v>20025</v>
      </c>
      <c r="B2218" s="26" t="n">
        <v>16</v>
      </c>
      <c r="C2218" s="7" t="n">
        <v>500</v>
      </c>
    </row>
    <row r="2219" spans="1:9">
      <c r="A2219" t="s">
        <v>4</v>
      </c>
      <c r="B2219" s="4" t="s">
        <v>5</v>
      </c>
      <c r="C2219" s="4" t="s">
        <v>7</v>
      </c>
      <c r="D2219" s="4" t="s">
        <v>7</v>
      </c>
      <c r="E2219" s="4" t="s">
        <v>7</v>
      </c>
      <c r="F2219" s="4" t="s">
        <v>15</v>
      </c>
      <c r="G2219" s="4" t="s">
        <v>15</v>
      </c>
      <c r="H2219" s="4" t="s">
        <v>15</v>
      </c>
      <c r="I2219" s="4" t="s">
        <v>15</v>
      </c>
      <c r="J2219" s="4" t="s">
        <v>15</v>
      </c>
    </row>
    <row r="2220" spans="1:9">
      <c r="A2220" t="n">
        <v>20028</v>
      </c>
      <c r="B2220" s="58" t="n">
        <v>76</v>
      </c>
      <c r="C2220" s="7" t="n">
        <v>1</v>
      </c>
      <c r="D2220" s="7" t="n">
        <v>3</v>
      </c>
      <c r="E2220" s="7" t="n">
        <v>0</v>
      </c>
      <c r="F2220" s="7" t="n">
        <v>1</v>
      </c>
      <c r="G2220" s="7" t="n">
        <v>1</v>
      </c>
      <c r="H2220" s="7" t="n">
        <v>1</v>
      </c>
      <c r="I2220" s="7" t="n">
        <v>0.699999988079071</v>
      </c>
      <c r="J2220" s="7" t="n">
        <v>300</v>
      </c>
    </row>
    <row r="2221" spans="1:9">
      <c r="A2221" t="s">
        <v>4</v>
      </c>
      <c r="B2221" s="4" t="s">
        <v>5</v>
      </c>
      <c r="C2221" s="4" t="s">
        <v>11</v>
      </c>
      <c r="D2221" s="4" t="s">
        <v>7</v>
      </c>
      <c r="E2221" s="4" t="s">
        <v>7</v>
      </c>
      <c r="F2221" s="4" t="s">
        <v>17</v>
      </c>
      <c r="G2221" s="4" t="s">
        <v>42</v>
      </c>
      <c r="H2221" s="4" t="s">
        <v>7</v>
      </c>
      <c r="I2221" s="4" t="s">
        <v>7</v>
      </c>
    </row>
    <row r="2222" spans="1:9">
      <c r="A2222" t="n">
        <v>20052</v>
      </c>
      <c r="B2222" s="23" t="n">
        <v>24</v>
      </c>
      <c r="C2222" s="7" t="n">
        <v>65533</v>
      </c>
      <c r="D2222" s="7" t="n">
        <v>7</v>
      </c>
      <c r="E2222" s="7" t="n">
        <v>17</v>
      </c>
      <c r="F2222" s="7" t="n">
        <v>53269</v>
      </c>
      <c r="G2222" s="7" t="s">
        <v>245</v>
      </c>
      <c r="H2222" s="7" t="n">
        <v>2</v>
      </c>
      <c r="I2222" s="7" t="n">
        <v>0</v>
      </c>
    </row>
    <row r="2223" spans="1:9">
      <c r="A2223" t="s">
        <v>4</v>
      </c>
      <c r="B2223" s="4" t="s">
        <v>5</v>
      </c>
    </row>
    <row r="2224" spans="1:9">
      <c r="A2224" t="n">
        <v>20175</v>
      </c>
      <c r="B2224" s="24" t="n">
        <v>28</v>
      </c>
    </row>
    <row r="2225" spans="1:10">
      <c r="A2225" t="s">
        <v>4</v>
      </c>
      <c r="B2225" s="4" t="s">
        <v>5</v>
      </c>
      <c r="C2225" s="4" t="s">
        <v>7</v>
      </c>
    </row>
    <row r="2226" spans="1:10">
      <c r="A2226" t="n">
        <v>20176</v>
      </c>
      <c r="B2226" s="25" t="n">
        <v>27</v>
      </c>
      <c r="C2226" s="7" t="n">
        <v>0</v>
      </c>
    </row>
    <row r="2227" spans="1:10">
      <c r="A2227" t="s">
        <v>4</v>
      </c>
      <c r="B2227" s="4" t="s">
        <v>5</v>
      </c>
      <c r="C2227" s="4" t="s">
        <v>11</v>
      </c>
    </row>
    <row r="2228" spans="1:10">
      <c r="A2228" t="n">
        <v>20178</v>
      </c>
      <c r="B2228" s="26" t="n">
        <v>16</v>
      </c>
      <c r="C2228" s="7" t="n">
        <v>300</v>
      </c>
    </row>
    <row r="2229" spans="1:10">
      <c r="A2229" t="s">
        <v>4</v>
      </c>
      <c r="B2229" s="4" t="s">
        <v>5</v>
      </c>
      <c r="C2229" s="4" t="s">
        <v>11</v>
      </c>
      <c r="D2229" s="4" t="s">
        <v>7</v>
      </c>
      <c r="E2229" s="4" t="s">
        <v>7</v>
      </c>
      <c r="F2229" s="4" t="s">
        <v>17</v>
      </c>
      <c r="G2229" s="4" t="s">
        <v>42</v>
      </c>
      <c r="H2229" s="4" t="s">
        <v>7</v>
      </c>
      <c r="I2229" s="4" t="s">
        <v>7</v>
      </c>
    </row>
    <row r="2230" spans="1:10">
      <c r="A2230" t="n">
        <v>20181</v>
      </c>
      <c r="B2230" s="23" t="n">
        <v>24</v>
      </c>
      <c r="C2230" s="7" t="n">
        <v>65533</v>
      </c>
      <c r="D2230" s="7" t="n">
        <v>7</v>
      </c>
      <c r="E2230" s="7" t="n">
        <v>17</v>
      </c>
      <c r="F2230" s="7" t="n">
        <v>53271</v>
      </c>
      <c r="G2230" s="7" t="s">
        <v>246</v>
      </c>
      <c r="H2230" s="7" t="n">
        <v>2</v>
      </c>
      <c r="I2230" s="7" t="n">
        <v>0</v>
      </c>
    </row>
    <row r="2231" spans="1:10">
      <c r="A2231" t="s">
        <v>4</v>
      </c>
      <c r="B2231" s="4" t="s">
        <v>5</v>
      </c>
    </row>
    <row r="2232" spans="1:10">
      <c r="A2232" t="n">
        <v>20300</v>
      </c>
      <c r="B2232" s="24" t="n">
        <v>28</v>
      </c>
    </row>
    <row r="2233" spans="1:10">
      <c r="A2233" t="s">
        <v>4</v>
      </c>
      <c r="B2233" s="4" t="s">
        <v>5</v>
      </c>
      <c r="C2233" s="4" t="s">
        <v>7</v>
      </c>
    </row>
    <row r="2234" spans="1:10">
      <c r="A2234" t="n">
        <v>20301</v>
      </c>
      <c r="B2234" s="25" t="n">
        <v>27</v>
      </c>
      <c r="C2234" s="7" t="n">
        <v>0</v>
      </c>
    </row>
    <row r="2235" spans="1:10">
      <c r="A2235" t="s">
        <v>4</v>
      </c>
      <c r="B2235" s="4" t="s">
        <v>5</v>
      </c>
      <c r="C2235" s="4" t="s">
        <v>11</v>
      </c>
    </row>
    <row r="2236" spans="1:10">
      <c r="A2236" t="n">
        <v>20303</v>
      </c>
      <c r="B2236" s="26" t="n">
        <v>16</v>
      </c>
      <c r="C2236" s="7" t="n">
        <v>300</v>
      </c>
    </row>
    <row r="2237" spans="1:10">
      <c r="A2237" t="s">
        <v>4</v>
      </c>
      <c r="B2237" s="4" t="s">
        <v>5</v>
      </c>
      <c r="C2237" s="4" t="s">
        <v>11</v>
      </c>
      <c r="D2237" s="4" t="s">
        <v>7</v>
      </c>
      <c r="E2237" s="4" t="s">
        <v>7</v>
      </c>
      <c r="F2237" s="4" t="s">
        <v>17</v>
      </c>
      <c r="G2237" s="4" t="s">
        <v>42</v>
      </c>
      <c r="H2237" s="4" t="s">
        <v>7</v>
      </c>
      <c r="I2237" s="4" t="s">
        <v>7</v>
      </c>
    </row>
    <row r="2238" spans="1:10">
      <c r="A2238" t="n">
        <v>20306</v>
      </c>
      <c r="B2238" s="23" t="n">
        <v>24</v>
      </c>
      <c r="C2238" s="7" t="n">
        <v>65533</v>
      </c>
      <c r="D2238" s="7" t="n">
        <v>7</v>
      </c>
      <c r="E2238" s="7" t="n">
        <v>17</v>
      </c>
      <c r="F2238" s="7" t="n">
        <v>53272</v>
      </c>
      <c r="G2238" s="7" t="s">
        <v>247</v>
      </c>
      <c r="H2238" s="7" t="n">
        <v>2</v>
      </c>
      <c r="I2238" s="7" t="n">
        <v>0</v>
      </c>
    </row>
    <row r="2239" spans="1:10">
      <c r="A2239" t="s">
        <v>4</v>
      </c>
      <c r="B2239" s="4" t="s">
        <v>5</v>
      </c>
    </row>
    <row r="2240" spans="1:10">
      <c r="A2240" t="n">
        <v>20443</v>
      </c>
      <c r="B2240" s="24" t="n">
        <v>28</v>
      </c>
    </row>
    <row r="2241" spans="1:9">
      <c r="A2241" t="s">
        <v>4</v>
      </c>
      <c r="B2241" s="4" t="s">
        <v>5</v>
      </c>
      <c r="C2241" s="4" t="s">
        <v>7</v>
      </c>
    </row>
    <row r="2242" spans="1:9">
      <c r="A2242" t="n">
        <v>20444</v>
      </c>
      <c r="B2242" s="25" t="n">
        <v>27</v>
      </c>
      <c r="C2242" s="7" t="n">
        <v>0</v>
      </c>
    </row>
    <row r="2243" spans="1:9">
      <c r="A2243" t="s">
        <v>4</v>
      </c>
      <c r="B2243" s="4" t="s">
        <v>5</v>
      </c>
      <c r="C2243" s="4" t="s">
        <v>11</v>
      </c>
    </row>
    <row r="2244" spans="1:9">
      <c r="A2244" t="n">
        <v>20446</v>
      </c>
      <c r="B2244" s="26" t="n">
        <v>16</v>
      </c>
      <c r="C2244" s="7" t="n">
        <v>300</v>
      </c>
    </row>
    <row r="2245" spans="1:9">
      <c r="A2245" t="s">
        <v>4</v>
      </c>
      <c r="B2245" s="4" t="s">
        <v>5</v>
      </c>
      <c r="C2245" s="4" t="s">
        <v>11</v>
      </c>
      <c r="D2245" s="4" t="s">
        <v>7</v>
      </c>
      <c r="E2245" s="4" t="s">
        <v>7</v>
      </c>
      <c r="F2245" s="4" t="s">
        <v>17</v>
      </c>
      <c r="G2245" s="4" t="s">
        <v>42</v>
      </c>
      <c r="H2245" s="4" t="s">
        <v>7</v>
      </c>
      <c r="I2245" s="4" t="s">
        <v>7</v>
      </c>
    </row>
    <row r="2246" spans="1:9">
      <c r="A2246" t="n">
        <v>20449</v>
      </c>
      <c r="B2246" s="23" t="n">
        <v>24</v>
      </c>
      <c r="C2246" s="7" t="n">
        <v>65533</v>
      </c>
      <c r="D2246" s="7" t="n">
        <v>7</v>
      </c>
      <c r="E2246" s="7" t="n">
        <v>17</v>
      </c>
      <c r="F2246" s="7" t="n">
        <v>53273</v>
      </c>
      <c r="G2246" s="7" t="s">
        <v>248</v>
      </c>
      <c r="H2246" s="7" t="n">
        <v>2</v>
      </c>
      <c r="I2246" s="7" t="n">
        <v>0</v>
      </c>
    </row>
    <row r="2247" spans="1:9">
      <c r="A2247" t="s">
        <v>4</v>
      </c>
      <c r="B2247" s="4" t="s">
        <v>5</v>
      </c>
    </row>
    <row r="2248" spans="1:9">
      <c r="A2248" t="n">
        <v>20562</v>
      </c>
      <c r="B2248" s="24" t="n">
        <v>28</v>
      </c>
    </row>
    <row r="2249" spans="1:9">
      <c r="A2249" t="s">
        <v>4</v>
      </c>
      <c r="B2249" s="4" t="s">
        <v>5</v>
      </c>
      <c r="C2249" s="4" t="s">
        <v>7</v>
      </c>
    </row>
    <row r="2250" spans="1:9">
      <c r="A2250" t="n">
        <v>20563</v>
      </c>
      <c r="B2250" s="25" t="n">
        <v>27</v>
      </c>
      <c r="C2250" s="7" t="n">
        <v>0</v>
      </c>
    </row>
    <row r="2251" spans="1:9">
      <c r="A2251" t="s">
        <v>4</v>
      </c>
      <c r="B2251" s="4" t="s">
        <v>5</v>
      </c>
      <c r="C2251" s="4" t="s">
        <v>7</v>
      </c>
      <c r="D2251" s="4" t="s">
        <v>7</v>
      </c>
      <c r="E2251" s="4" t="s">
        <v>7</v>
      </c>
      <c r="F2251" s="4" t="s">
        <v>15</v>
      </c>
      <c r="G2251" s="4" t="s">
        <v>15</v>
      </c>
      <c r="H2251" s="4" t="s">
        <v>15</v>
      </c>
      <c r="I2251" s="4" t="s">
        <v>15</v>
      </c>
      <c r="J2251" s="4" t="s">
        <v>15</v>
      </c>
    </row>
    <row r="2252" spans="1:9">
      <c r="A2252" t="n">
        <v>20565</v>
      </c>
      <c r="B2252" s="58" t="n">
        <v>76</v>
      </c>
      <c r="C2252" s="7" t="n">
        <v>3</v>
      </c>
      <c r="D2252" s="7" t="n">
        <v>3</v>
      </c>
      <c r="E2252" s="7" t="n">
        <v>0</v>
      </c>
      <c r="F2252" s="7" t="n">
        <v>1</v>
      </c>
      <c r="G2252" s="7" t="n">
        <v>1</v>
      </c>
      <c r="H2252" s="7" t="n">
        <v>1</v>
      </c>
      <c r="I2252" s="7" t="n">
        <v>1</v>
      </c>
      <c r="J2252" s="7" t="n">
        <v>1000</v>
      </c>
    </row>
    <row r="2253" spans="1:9">
      <c r="A2253" t="s">
        <v>4</v>
      </c>
      <c r="B2253" s="4" t="s">
        <v>5</v>
      </c>
      <c r="C2253" s="4" t="s">
        <v>7</v>
      </c>
      <c r="D2253" s="4" t="s">
        <v>7</v>
      </c>
    </row>
    <row r="2254" spans="1:9">
      <c r="A2254" t="n">
        <v>20589</v>
      </c>
      <c r="B2254" s="62" t="n">
        <v>77</v>
      </c>
      <c r="C2254" s="7" t="n">
        <v>3</v>
      </c>
      <c r="D2254" s="7" t="n">
        <v>3</v>
      </c>
    </row>
    <row r="2255" spans="1:9">
      <c r="A2255" t="s">
        <v>4</v>
      </c>
      <c r="B2255" s="4" t="s">
        <v>5</v>
      </c>
      <c r="C2255" s="4" t="s">
        <v>7</v>
      </c>
      <c r="D2255" s="4" t="s">
        <v>7</v>
      </c>
      <c r="E2255" s="4" t="s">
        <v>7</v>
      </c>
      <c r="F2255" s="4" t="s">
        <v>15</v>
      </c>
      <c r="G2255" s="4" t="s">
        <v>15</v>
      </c>
      <c r="H2255" s="4" t="s">
        <v>15</v>
      </c>
      <c r="I2255" s="4" t="s">
        <v>15</v>
      </c>
      <c r="J2255" s="4" t="s">
        <v>15</v>
      </c>
    </row>
    <row r="2256" spans="1:9">
      <c r="A2256" t="n">
        <v>20592</v>
      </c>
      <c r="B2256" s="58" t="n">
        <v>76</v>
      </c>
      <c r="C2256" s="7" t="n">
        <v>1</v>
      </c>
      <c r="D2256" s="7" t="n">
        <v>3</v>
      </c>
      <c r="E2256" s="7" t="n">
        <v>0</v>
      </c>
      <c r="F2256" s="7" t="n">
        <v>1</v>
      </c>
      <c r="G2256" s="7" t="n">
        <v>1</v>
      </c>
      <c r="H2256" s="7" t="n">
        <v>1</v>
      </c>
      <c r="I2256" s="7" t="n">
        <v>0</v>
      </c>
      <c r="J2256" s="7" t="n">
        <v>0</v>
      </c>
    </row>
    <row r="2257" spans="1:10">
      <c r="A2257" t="s">
        <v>4</v>
      </c>
      <c r="B2257" s="4" t="s">
        <v>5</v>
      </c>
      <c r="C2257" s="4" t="s">
        <v>11</v>
      </c>
    </row>
    <row r="2258" spans="1:10">
      <c r="A2258" t="n">
        <v>20616</v>
      </c>
      <c r="B2258" s="26" t="n">
        <v>16</v>
      </c>
      <c r="C2258" s="7" t="n">
        <v>500</v>
      </c>
    </row>
    <row r="2259" spans="1:10">
      <c r="A2259" t="s">
        <v>4</v>
      </c>
      <c r="B2259" s="4" t="s">
        <v>5</v>
      </c>
      <c r="C2259" s="4" t="s">
        <v>7</v>
      </c>
      <c r="D2259" s="4" t="s">
        <v>7</v>
      </c>
      <c r="E2259" s="4" t="s">
        <v>7</v>
      </c>
      <c r="F2259" s="4" t="s">
        <v>15</v>
      </c>
      <c r="G2259" s="4" t="s">
        <v>15</v>
      </c>
      <c r="H2259" s="4" t="s">
        <v>15</v>
      </c>
      <c r="I2259" s="4" t="s">
        <v>15</v>
      </c>
      <c r="J2259" s="4" t="s">
        <v>15</v>
      </c>
    </row>
    <row r="2260" spans="1:10">
      <c r="A2260" t="n">
        <v>20619</v>
      </c>
      <c r="B2260" s="58" t="n">
        <v>76</v>
      </c>
      <c r="C2260" s="7" t="n">
        <v>3</v>
      </c>
      <c r="D2260" s="7" t="n">
        <v>3</v>
      </c>
      <c r="E2260" s="7" t="n">
        <v>0</v>
      </c>
      <c r="F2260" s="7" t="n">
        <v>1</v>
      </c>
      <c r="G2260" s="7" t="n">
        <v>1</v>
      </c>
      <c r="H2260" s="7" t="n">
        <v>1</v>
      </c>
      <c r="I2260" s="7" t="n">
        <v>0.699999988079071</v>
      </c>
      <c r="J2260" s="7" t="n">
        <v>300</v>
      </c>
    </row>
    <row r="2261" spans="1:10">
      <c r="A2261" t="s">
        <v>4</v>
      </c>
      <c r="B2261" s="4" t="s">
        <v>5</v>
      </c>
      <c r="C2261" s="4" t="s">
        <v>11</v>
      </c>
      <c r="D2261" s="4" t="s">
        <v>7</v>
      </c>
      <c r="E2261" s="4" t="s">
        <v>7</v>
      </c>
      <c r="F2261" s="4" t="s">
        <v>17</v>
      </c>
      <c r="G2261" s="4" t="s">
        <v>42</v>
      </c>
      <c r="H2261" s="4" t="s">
        <v>7</v>
      </c>
      <c r="I2261" s="4" t="s">
        <v>7</v>
      </c>
    </row>
    <row r="2262" spans="1:10">
      <c r="A2262" t="n">
        <v>20643</v>
      </c>
      <c r="B2262" s="23" t="n">
        <v>24</v>
      </c>
      <c r="C2262" s="7" t="n">
        <v>65533</v>
      </c>
      <c r="D2262" s="7" t="n">
        <v>7</v>
      </c>
      <c r="E2262" s="7" t="n">
        <v>17</v>
      </c>
      <c r="F2262" s="7" t="n">
        <v>53275</v>
      </c>
      <c r="G2262" s="7" t="s">
        <v>249</v>
      </c>
      <c r="H2262" s="7" t="n">
        <v>2</v>
      </c>
      <c r="I2262" s="7" t="n">
        <v>0</v>
      </c>
    </row>
    <row r="2263" spans="1:10">
      <c r="A2263" t="s">
        <v>4</v>
      </c>
      <c r="B2263" s="4" t="s">
        <v>5</v>
      </c>
    </row>
    <row r="2264" spans="1:10">
      <c r="A2264" t="n">
        <v>20754</v>
      </c>
      <c r="B2264" s="24" t="n">
        <v>28</v>
      </c>
    </row>
    <row r="2265" spans="1:10">
      <c r="A2265" t="s">
        <v>4</v>
      </c>
      <c r="B2265" s="4" t="s">
        <v>5</v>
      </c>
      <c r="C2265" s="4" t="s">
        <v>7</v>
      </c>
    </row>
    <row r="2266" spans="1:10">
      <c r="A2266" t="n">
        <v>20755</v>
      </c>
      <c r="B2266" s="25" t="n">
        <v>27</v>
      </c>
      <c r="C2266" s="7" t="n">
        <v>0</v>
      </c>
    </row>
    <row r="2267" spans="1:10">
      <c r="A2267" t="s">
        <v>4</v>
      </c>
      <c r="B2267" s="4" t="s">
        <v>5</v>
      </c>
      <c r="C2267" s="4" t="s">
        <v>11</v>
      </c>
    </row>
    <row r="2268" spans="1:10">
      <c r="A2268" t="n">
        <v>20757</v>
      </c>
      <c r="B2268" s="26" t="n">
        <v>16</v>
      </c>
      <c r="C2268" s="7" t="n">
        <v>300</v>
      </c>
    </row>
    <row r="2269" spans="1:10">
      <c r="A2269" t="s">
        <v>4</v>
      </c>
      <c r="B2269" s="4" t="s">
        <v>5</v>
      </c>
      <c r="C2269" s="4" t="s">
        <v>11</v>
      </c>
      <c r="D2269" s="4" t="s">
        <v>7</v>
      </c>
      <c r="E2269" s="4" t="s">
        <v>7</v>
      </c>
      <c r="F2269" s="4" t="s">
        <v>17</v>
      </c>
      <c r="G2269" s="4" t="s">
        <v>42</v>
      </c>
      <c r="H2269" s="4" t="s">
        <v>7</v>
      </c>
      <c r="I2269" s="4" t="s">
        <v>7</v>
      </c>
    </row>
    <row r="2270" spans="1:10">
      <c r="A2270" t="n">
        <v>20760</v>
      </c>
      <c r="B2270" s="23" t="n">
        <v>24</v>
      </c>
      <c r="C2270" s="7" t="n">
        <v>65533</v>
      </c>
      <c r="D2270" s="7" t="n">
        <v>7</v>
      </c>
      <c r="E2270" s="7" t="n">
        <v>17</v>
      </c>
      <c r="F2270" s="7" t="n">
        <v>53276</v>
      </c>
      <c r="G2270" s="7" t="s">
        <v>250</v>
      </c>
      <c r="H2270" s="7" t="n">
        <v>2</v>
      </c>
      <c r="I2270" s="7" t="n">
        <v>0</v>
      </c>
    </row>
    <row r="2271" spans="1:10">
      <c r="A2271" t="s">
        <v>4</v>
      </c>
      <c r="B2271" s="4" t="s">
        <v>5</v>
      </c>
    </row>
    <row r="2272" spans="1:10">
      <c r="A2272" t="n">
        <v>20843</v>
      </c>
      <c r="B2272" s="24" t="n">
        <v>28</v>
      </c>
    </row>
    <row r="2273" spans="1:10">
      <c r="A2273" t="s">
        <v>4</v>
      </c>
      <c r="B2273" s="4" t="s">
        <v>5</v>
      </c>
      <c r="C2273" s="4" t="s">
        <v>7</v>
      </c>
    </row>
    <row r="2274" spans="1:10">
      <c r="A2274" t="n">
        <v>20844</v>
      </c>
      <c r="B2274" s="25" t="n">
        <v>27</v>
      </c>
      <c r="C2274" s="7" t="n">
        <v>0</v>
      </c>
    </row>
    <row r="2275" spans="1:10">
      <c r="A2275" t="s">
        <v>4</v>
      </c>
      <c r="B2275" s="4" t="s">
        <v>5</v>
      </c>
      <c r="C2275" s="4" t="s">
        <v>11</v>
      </c>
    </row>
    <row r="2276" spans="1:10">
      <c r="A2276" t="n">
        <v>20846</v>
      </c>
      <c r="B2276" s="26" t="n">
        <v>16</v>
      </c>
      <c r="C2276" s="7" t="n">
        <v>300</v>
      </c>
    </row>
    <row r="2277" spans="1:10">
      <c r="A2277" t="s">
        <v>4</v>
      </c>
      <c r="B2277" s="4" t="s">
        <v>5</v>
      </c>
      <c r="C2277" s="4" t="s">
        <v>11</v>
      </c>
      <c r="D2277" s="4" t="s">
        <v>7</v>
      </c>
      <c r="E2277" s="4" t="s">
        <v>7</v>
      </c>
      <c r="F2277" s="4" t="s">
        <v>17</v>
      </c>
      <c r="G2277" s="4" t="s">
        <v>42</v>
      </c>
      <c r="H2277" s="4" t="s">
        <v>7</v>
      </c>
      <c r="I2277" s="4" t="s">
        <v>7</v>
      </c>
    </row>
    <row r="2278" spans="1:10">
      <c r="A2278" t="n">
        <v>20849</v>
      </c>
      <c r="B2278" s="23" t="n">
        <v>24</v>
      </c>
      <c r="C2278" s="7" t="n">
        <v>65533</v>
      </c>
      <c r="D2278" s="7" t="n">
        <v>7</v>
      </c>
      <c r="E2278" s="7" t="n">
        <v>17</v>
      </c>
      <c r="F2278" s="7" t="n">
        <v>53277</v>
      </c>
      <c r="G2278" s="7" t="s">
        <v>251</v>
      </c>
      <c r="H2278" s="7" t="n">
        <v>2</v>
      </c>
      <c r="I2278" s="7" t="n">
        <v>0</v>
      </c>
    </row>
    <row r="2279" spans="1:10">
      <c r="A2279" t="s">
        <v>4</v>
      </c>
      <c r="B2279" s="4" t="s">
        <v>5</v>
      </c>
    </row>
    <row r="2280" spans="1:10">
      <c r="A2280" t="n">
        <v>20958</v>
      </c>
      <c r="B2280" s="24" t="n">
        <v>28</v>
      </c>
    </row>
    <row r="2281" spans="1:10">
      <c r="A2281" t="s">
        <v>4</v>
      </c>
      <c r="B2281" s="4" t="s">
        <v>5</v>
      </c>
      <c r="C2281" s="4" t="s">
        <v>7</v>
      </c>
    </row>
    <row r="2282" spans="1:10">
      <c r="A2282" t="n">
        <v>20959</v>
      </c>
      <c r="B2282" s="25" t="n">
        <v>27</v>
      </c>
      <c r="C2282" s="7" t="n">
        <v>0</v>
      </c>
    </row>
    <row r="2283" spans="1:10">
      <c r="A2283" t="s">
        <v>4</v>
      </c>
      <c r="B2283" s="4" t="s">
        <v>5</v>
      </c>
      <c r="C2283" s="4" t="s">
        <v>11</v>
      </c>
    </row>
    <row r="2284" spans="1:10">
      <c r="A2284" t="n">
        <v>20961</v>
      </c>
      <c r="B2284" s="26" t="n">
        <v>16</v>
      </c>
      <c r="C2284" s="7" t="n">
        <v>300</v>
      </c>
    </row>
    <row r="2285" spans="1:10">
      <c r="A2285" t="s">
        <v>4</v>
      </c>
      <c r="B2285" s="4" t="s">
        <v>5</v>
      </c>
      <c r="C2285" s="4" t="s">
        <v>11</v>
      </c>
      <c r="D2285" s="4" t="s">
        <v>7</v>
      </c>
      <c r="E2285" s="4" t="s">
        <v>7</v>
      </c>
      <c r="F2285" s="4" t="s">
        <v>17</v>
      </c>
      <c r="G2285" s="4" t="s">
        <v>42</v>
      </c>
      <c r="H2285" s="4" t="s">
        <v>7</v>
      </c>
      <c r="I2285" s="4" t="s">
        <v>7</v>
      </c>
    </row>
    <row r="2286" spans="1:10">
      <c r="A2286" t="n">
        <v>20964</v>
      </c>
      <c r="B2286" s="23" t="n">
        <v>24</v>
      </c>
      <c r="C2286" s="7" t="n">
        <v>65533</v>
      </c>
      <c r="D2286" s="7" t="n">
        <v>7</v>
      </c>
      <c r="E2286" s="7" t="n">
        <v>17</v>
      </c>
      <c r="F2286" s="7" t="n">
        <v>53278</v>
      </c>
      <c r="G2286" s="7" t="s">
        <v>252</v>
      </c>
      <c r="H2286" s="7" t="n">
        <v>2</v>
      </c>
      <c r="I2286" s="7" t="n">
        <v>0</v>
      </c>
    </row>
    <row r="2287" spans="1:10">
      <c r="A2287" t="s">
        <v>4</v>
      </c>
      <c r="B2287" s="4" t="s">
        <v>5</v>
      </c>
    </row>
    <row r="2288" spans="1:10">
      <c r="A2288" t="n">
        <v>21109</v>
      </c>
      <c r="B2288" s="24" t="n">
        <v>28</v>
      </c>
    </row>
    <row r="2289" spans="1:9">
      <c r="A2289" t="s">
        <v>4</v>
      </c>
      <c r="B2289" s="4" t="s">
        <v>5</v>
      </c>
      <c r="C2289" s="4" t="s">
        <v>7</v>
      </c>
    </row>
    <row r="2290" spans="1:9">
      <c r="A2290" t="n">
        <v>21110</v>
      </c>
      <c r="B2290" s="25" t="n">
        <v>27</v>
      </c>
      <c r="C2290" s="7" t="n">
        <v>0</v>
      </c>
    </row>
    <row r="2291" spans="1:9">
      <c r="A2291" t="s">
        <v>4</v>
      </c>
      <c r="B2291" s="4" t="s">
        <v>5</v>
      </c>
      <c r="C2291" s="4" t="s">
        <v>7</v>
      </c>
      <c r="D2291" s="4" t="s">
        <v>7</v>
      </c>
      <c r="E2291" s="4" t="s">
        <v>7</v>
      </c>
      <c r="F2291" s="4" t="s">
        <v>15</v>
      </c>
      <c r="G2291" s="4" t="s">
        <v>15</v>
      </c>
      <c r="H2291" s="4" t="s">
        <v>15</v>
      </c>
      <c r="I2291" s="4" t="s">
        <v>15</v>
      </c>
      <c r="J2291" s="4" t="s">
        <v>15</v>
      </c>
    </row>
    <row r="2292" spans="1:9">
      <c r="A2292" t="n">
        <v>21112</v>
      </c>
      <c r="B2292" s="58" t="n">
        <v>76</v>
      </c>
      <c r="C2292" s="7" t="n">
        <v>3</v>
      </c>
      <c r="D2292" s="7" t="n">
        <v>3</v>
      </c>
      <c r="E2292" s="7" t="n">
        <v>0</v>
      </c>
      <c r="F2292" s="7" t="n">
        <v>1</v>
      </c>
      <c r="G2292" s="7" t="n">
        <v>1</v>
      </c>
      <c r="H2292" s="7" t="n">
        <v>1</v>
      </c>
      <c r="I2292" s="7" t="n">
        <v>0</v>
      </c>
      <c r="J2292" s="7" t="n">
        <v>1000</v>
      </c>
    </row>
    <row r="2293" spans="1:9">
      <c r="A2293" t="s">
        <v>4</v>
      </c>
      <c r="B2293" s="4" t="s">
        <v>5</v>
      </c>
      <c r="C2293" s="4" t="s">
        <v>7</v>
      </c>
      <c r="D2293" s="4" t="s">
        <v>7</v>
      </c>
    </row>
    <row r="2294" spans="1:9">
      <c r="A2294" t="n">
        <v>21136</v>
      </c>
      <c r="B2294" s="62" t="n">
        <v>77</v>
      </c>
      <c r="C2294" s="7" t="n">
        <v>3</v>
      </c>
      <c r="D2294" s="7" t="n">
        <v>3</v>
      </c>
    </row>
    <row r="2295" spans="1:9">
      <c r="A2295" t="s">
        <v>4</v>
      </c>
      <c r="B2295" s="4" t="s">
        <v>5</v>
      </c>
      <c r="C2295" s="4" t="s">
        <v>11</v>
      </c>
    </row>
    <row r="2296" spans="1:9">
      <c r="A2296" t="n">
        <v>21139</v>
      </c>
      <c r="B2296" s="26" t="n">
        <v>16</v>
      </c>
      <c r="C2296" s="7" t="n">
        <v>1000</v>
      </c>
    </row>
    <row r="2297" spans="1:9">
      <c r="A2297" t="s">
        <v>4</v>
      </c>
      <c r="B2297" s="4" t="s">
        <v>5</v>
      </c>
      <c r="C2297" s="4" t="s">
        <v>11</v>
      </c>
      <c r="D2297" s="4" t="s">
        <v>7</v>
      </c>
      <c r="E2297" s="4" t="s">
        <v>7</v>
      </c>
      <c r="F2297" s="4" t="s">
        <v>17</v>
      </c>
      <c r="G2297" s="4" t="s">
        <v>42</v>
      </c>
      <c r="H2297" s="4" t="s">
        <v>7</v>
      </c>
      <c r="I2297" s="4" t="s">
        <v>7</v>
      </c>
    </row>
    <row r="2298" spans="1:9">
      <c r="A2298" t="n">
        <v>21142</v>
      </c>
      <c r="B2298" s="23" t="n">
        <v>24</v>
      </c>
      <c r="C2298" s="7" t="n">
        <v>65533</v>
      </c>
      <c r="D2298" s="7" t="n">
        <v>7</v>
      </c>
      <c r="E2298" s="7" t="n">
        <v>17</v>
      </c>
      <c r="F2298" s="7" t="n">
        <v>53280</v>
      </c>
      <c r="G2298" s="7" t="s">
        <v>253</v>
      </c>
      <c r="H2298" s="7" t="n">
        <v>2</v>
      </c>
      <c r="I2298" s="7" t="n">
        <v>0</v>
      </c>
    </row>
    <row r="2299" spans="1:9">
      <c r="A2299" t="s">
        <v>4</v>
      </c>
      <c r="B2299" s="4" t="s">
        <v>5</v>
      </c>
    </row>
    <row r="2300" spans="1:9">
      <c r="A2300" t="n">
        <v>21165</v>
      </c>
      <c r="B2300" s="24" t="n">
        <v>28</v>
      </c>
    </row>
    <row r="2301" spans="1:9">
      <c r="A2301" t="s">
        <v>4</v>
      </c>
      <c r="B2301" s="4" t="s">
        <v>5</v>
      </c>
      <c r="C2301" s="4" t="s">
        <v>7</v>
      </c>
    </row>
    <row r="2302" spans="1:9">
      <c r="A2302" t="n">
        <v>21166</v>
      </c>
      <c r="B2302" s="25" t="n">
        <v>27</v>
      </c>
      <c r="C2302" s="7" t="n">
        <v>0</v>
      </c>
    </row>
    <row r="2303" spans="1:9">
      <c r="A2303" t="s">
        <v>4</v>
      </c>
      <c r="B2303" s="4" t="s">
        <v>5</v>
      </c>
      <c r="C2303" s="4" t="s">
        <v>7</v>
      </c>
      <c r="D2303" s="4" t="s">
        <v>7</v>
      </c>
      <c r="E2303" s="4" t="s">
        <v>7</v>
      </c>
      <c r="F2303" s="4" t="s">
        <v>15</v>
      </c>
      <c r="G2303" s="4" t="s">
        <v>15</v>
      </c>
      <c r="H2303" s="4" t="s">
        <v>15</v>
      </c>
      <c r="I2303" s="4" t="s">
        <v>15</v>
      </c>
      <c r="J2303" s="4" t="s">
        <v>15</v>
      </c>
    </row>
    <row r="2304" spans="1:9">
      <c r="A2304" t="n">
        <v>21168</v>
      </c>
      <c r="B2304" s="58" t="n">
        <v>76</v>
      </c>
      <c r="C2304" s="7" t="n">
        <v>4</v>
      </c>
      <c r="D2304" s="7" t="n">
        <v>3</v>
      </c>
      <c r="E2304" s="7" t="n">
        <v>0</v>
      </c>
      <c r="F2304" s="7" t="n">
        <v>1</v>
      </c>
      <c r="G2304" s="7" t="n">
        <v>1</v>
      </c>
      <c r="H2304" s="7" t="n">
        <v>1</v>
      </c>
      <c r="I2304" s="7" t="n">
        <v>1</v>
      </c>
      <c r="J2304" s="7" t="n">
        <v>1000</v>
      </c>
    </row>
    <row r="2305" spans="1:10">
      <c r="A2305" t="s">
        <v>4</v>
      </c>
      <c r="B2305" s="4" t="s">
        <v>5</v>
      </c>
      <c r="C2305" s="4" t="s">
        <v>7</v>
      </c>
      <c r="D2305" s="4" t="s">
        <v>7</v>
      </c>
    </row>
    <row r="2306" spans="1:10">
      <c r="A2306" t="n">
        <v>21192</v>
      </c>
      <c r="B2306" s="62" t="n">
        <v>77</v>
      </c>
      <c r="C2306" s="7" t="n">
        <v>4</v>
      </c>
      <c r="D2306" s="7" t="n">
        <v>3</v>
      </c>
    </row>
    <row r="2307" spans="1:10">
      <c r="A2307" t="s">
        <v>4</v>
      </c>
      <c r="B2307" s="4" t="s">
        <v>5</v>
      </c>
      <c r="C2307" s="4" t="s">
        <v>11</v>
      </c>
    </row>
    <row r="2308" spans="1:10">
      <c r="A2308" t="n">
        <v>21195</v>
      </c>
      <c r="B2308" s="26" t="n">
        <v>16</v>
      </c>
      <c r="C2308" s="7" t="n">
        <v>500</v>
      </c>
    </row>
    <row r="2309" spans="1:10">
      <c r="A2309" t="s">
        <v>4</v>
      </c>
      <c r="B2309" s="4" t="s">
        <v>5</v>
      </c>
      <c r="C2309" s="4" t="s">
        <v>7</v>
      </c>
      <c r="D2309" s="4" t="s">
        <v>7</v>
      </c>
      <c r="E2309" s="4" t="s">
        <v>7</v>
      </c>
      <c r="F2309" s="4" t="s">
        <v>15</v>
      </c>
      <c r="G2309" s="4" t="s">
        <v>15</v>
      </c>
      <c r="H2309" s="4" t="s">
        <v>15</v>
      </c>
      <c r="I2309" s="4" t="s">
        <v>15</v>
      </c>
      <c r="J2309" s="4" t="s">
        <v>15</v>
      </c>
    </row>
    <row r="2310" spans="1:10">
      <c r="A2310" t="n">
        <v>21198</v>
      </c>
      <c r="B2310" s="58" t="n">
        <v>76</v>
      </c>
      <c r="C2310" s="7" t="n">
        <v>4</v>
      </c>
      <c r="D2310" s="7" t="n">
        <v>3</v>
      </c>
      <c r="E2310" s="7" t="n">
        <v>0</v>
      </c>
      <c r="F2310" s="7" t="n">
        <v>1</v>
      </c>
      <c r="G2310" s="7" t="n">
        <v>1</v>
      </c>
      <c r="H2310" s="7" t="n">
        <v>1</v>
      </c>
      <c r="I2310" s="7" t="n">
        <v>0.699999988079071</v>
      </c>
      <c r="J2310" s="7" t="n">
        <v>300</v>
      </c>
    </row>
    <row r="2311" spans="1:10">
      <c r="A2311" t="s">
        <v>4</v>
      </c>
      <c r="B2311" s="4" t="s">
        <v>5</v>
      </c>
      <c r="C2311" s="4" t="s">
        <v>11</v>
      </c>
      <c r="D2311" s="4" t="s">
        <v>7</v>
      </c>
      <c r="E2311" s="4" t="s">
        <v>7</v>
      </c>
      <c r="F2311" s="4" t="s">
        <v>17</v>
      </c>
      <c r="G2311" s="4" t="s">
        <v>42</v>
      </c>
      <c r="H2311" s="4" t="s">
        <v>7</v>
      </c>
      <c r="I2311" s="4" t="s">
        <v>7</v>
      </c>
    </row>
    <row r="2312" spans="1:10">
      <c r="A2312" t="n">
        <v>21222</v>
      </c>
      <c r="B2312" s="23" t="n">
        <v>24</v>
      </c>
      <c r="C2312" s="7" t="n">
        <v>65533</v>
      </c>
      <c r="D2312" s="7" t="n">
        <v>7</v>
      </c>
      <c r="E2312" s="7" t="n">
        <v>17</v>
      </c>
      <c r="F2312" s="7" t="n">
        <v>53281</v>
      </c>
      <c r="G2312" s="7" t="s">
        <v>254</v>
      </c>
      <c r="H2312" s="7" t="n">
        <v>2</v>
      </c>
      <c r="I2312" s="7" t="n">
        <v>0</v>
      </c>
    </row>
    <row r="2313" spans="1:10">
      <c r="A2313" t="s">
        <v>4</v>
      </c>
      <c r="B2313" s="4" t="s">
        <v>5</v>
      </c>
    </row>
    <row r="2314" spans="1:10">
      <c r="A2314" t="n">
        <v>21356</v>
      </c>
      <c r="B2314" s="24" t="n">
        <v>28</v>
      </c>
    </row>
    <row r="2315" spans="1:10">
      <c r="A2315" t="s">
        <v>4</v>
      </c>
      <c r="B2315" s="4" t="s">
        <v>5</v>
      </c>
      <c r="C2315" s="4" t="s">
        <v>7</v>
      </c>
    </row>
    <row r="2316" spans="1:10">
      <c r="A2316" t="n">
        <v>21357</v>
      </c>
      <c r="B2316" s="25" t="n">
        <v>27</v>
      </c>
      <c r="C2316" s="7" t="n">
        <v>0</v>
      </c>
    </row>
    <row r="2317" spans="1:10">
      <c r="A2317" t="s">
        <v>4</v>
      </c>
      <c r="B2317" s="4" t="s">
        <v>5</v>
      </c>
      <c r="C2317" s="4" t="s">
        <v>11</v>
      </c>
    </row>
    <row r="2318" spans="1:10">
      <c r="A2318" t="n">
        <v>21359</v>
      </c>
      <c r="B2318" s="26" t="n">
        <v>16</v>
      </c>
      <c r="C2318" s="7" t="n">
        <v>300</v>
      </c>
    </row>
    <row r="2319" spans="1:10">
      <c r="A2319" t="s">
        <v>4</v>
      </c>
      <c r="B2319" s="4" t="s">
        <v>5</v>
      </c>
      <c r="C2319" s="4" t="s">
        <v>11</v>
      </c>
      <c r="D2319" s="4" t="s">
        <v>7</v>
      </c>
      <c r="E2319" s="4" t="s">
        <v>7</v>
      </c>
      <c r="F2319" s="4" t="s">
        <v>17</v>
      </c>
      <c r="G2319" s="4" t="s">
        <v>42</v>
      </c>
      <c r="H2319" s="4" t="s">
        <v>7</v>
      </c>
      <c r="I2319" s="4" t="s">
        <v>7</v>
      </c>
    </row>
    <row r="2320" spans="1:10">
      <c r="A2320" t="n">
        <v>21362</v>
      </c>
      <c r="B2320" s="23" t="n">
        <v>24</v>
      </c>
      <c r="C2320" s="7" t="n">
        <v>65533</v>
      </c>
      <c r="D2320" s="7" t="n">
        <v>7</v>
      </c>
      <c r="E2320" s="7" t="n">
        <v>17</v>
      </c>
      <c r="F2320" s="7" t="n">
        <v>53282</v>
      </c>
      <c r="G2320" s="7" t="s">
        <v>255</v>
      </c>
      <c r="H2320" s="7" t="n">
        <v>2</v>
      </c>
      <c r="I2320" s="7" t="n">
        <v>0</v>
      </c>
    </row>
    <row r="2321" spans="1:10">
      <c r="A2321" t="s">
        <v>4</v>
      </c>
      <c r="B2321" s="4" t="s">
        <v>5</v>
      </c>
    </row>
    <row r="2322" spans="1:10">
      <c r="A2322" t="n">
        <v>21497</v>
      </c>
      <c r="B2322" s="24" t="n">
        <v>28</v>
      </c>
    </row>
    <row r="2323" spans="1:10">
      <c r="A2323" t="s">
        <v>4</v>
      </c>
      <c r="B2323" s="4" t="s">
        <v>5</v>
      </c>
      <c r="C2323" s="4" t="s">
        <v>7</v>
      </c>
    </row>
    <row r="2324" spans="1:10">
      <c r="A2324" t="n">
        <v>21498</v>
      </c>
      <c r="B2324" s="25" t="n">
        <v>27</v>
      </c>
      <c r="C2324" s="7" t="n">
        <v>0</v>
      </c>
    </row>
    <row r="2325" spans="1:10">
      <c r="A2325" t="s">
        <v>4</v>
      </c>
      <c r="B2325" s="4" t="s">
        <v>5</v>
      </c>
      <c r="C2325" s="4" t="s">
        <v>11</v>
      </c>
    </row>
    <row r="2326" spans="1:10">
      <c r="A2326" t="n">
        <v>21500</v>
      </c>
      <c r="B2326" s="26" t="n">
        <v>16</v>
      </c>
      <c r="C2326" s="7" t="n">
        <v>300</v>
      </c>
    </row>
    <row r="2327" spans="1:10">
      <c r="A2327" t="s">
        <v>4</v>
      </c>
      <c r="B2327" s="4" t="s">
        <v>5</v>
      </c>
      <c r="C2327" s="4" t="s">
        <v>11</v>
      </c>
      <c r="D2327" s="4" t="s">
        <v>7</v>
      </c>
      <c r="E2327" s="4" t="s">
        <v>7</v>
      </c>
      <c r="F2327" s="4" t="s">
        <v>17</v>
      </c>
      <c r="G2327" s="4" t="s">
        <v>42</v>
      </c>
      <c r="H2327" s="4" t="s">
        <v>7</v>
      </c>
      <c r="I2327" s="4" t="s">
        <v>7</v>
      </c>
    </row>
    <row r="2328" spans="1:10">
      <c r="A2328" t="n">
        <v>21503</v>
      </c>
      <c r="B2328" s="23" t="n">
        <v>24</v>
      </c>
      <c r="C2328" s="7" t="n">
        <v>65533</v>
      </c>
      <c r="D2328" s="7" t="n">
        <v>7</v>
      </c>
      <c r="E2328" s="7" t="n">
        <v>17</v>
      </c>
      <c r="F2328" s="7" t="n">
        <v>53283</v>
      </c>
      <c r="G2328" s="7" t="s">
        <v>256</v>
      </c>
      <c r="H2328" s="7" t="n">
        <v>2</v>
      </c>
      <c r="I2328" s="7" t="n">
        <v>0</v>
      </c>
    </row>
    <row r="2329" spans="1:10">
      <c r="A2329" t="s">
        <v>4</v>
      </c>
      <c r="B2329" s="4" t="s">
        <v>5</v>
      </c>
    </row>
    <row r="2330" spans="1:10">
      <c r="A2330" t="n">
        <v>21617</v>
      </c>
      <c r="B2330" s="24" t="n">
        <v>28</v>
      </c>
    </row>
    <row r="2331" spans="1:10">
      <c r="A2331" t="s">
        <v>4</v>
      </c>
      <c r="B2331" s="4" t="s">
        <v>5</v>
      </c>
      <c r="C2331" s="4" t="s">
        <v>7</v>
      </c>
    </row>
    <row r="2332" spans="1:10">
      <c r="A2332" t="n">
        <v>21618</v>
      </c>
      <c r="B2332" s="25" t="n">
        <v>27</v>
      </c>
      <c r="C2332" s="7" t="n">
        <v>0</v>
      </c>
    </row>
    <row r="2333" spans="1:10">
      <c r="A2333" t="s">
        <v>4</v>
      </c>
      <c r="B2333" s="4" t="s">
        <v>5</v>
      </c>
      <c r="C2333" s="4" t="s">
        <v>11</v>
      </c>
    </row>
    <row r="2334" spans="1:10">
      <c r="A2334" t="n">
        <v>21620</v>
      </c>
      <c r="B2334" s="26" t="n">
        <v>16</v>
      </c>
      <c r="C2334" s="7" t="n">
        <v>300</v>
      </c>
    </row>
    <row r="2335" spans="1:10">
      <c r="A2335" t="s">
        <v>4</v>
      </c>
      <c r="B2335" s="4" t="s">
        <v>5</v>
      </c>
      <c r="C2335" s="4" t="s">
        <v>11</v>
      </c>
      <c r="D2335" s="4" t="s">
        <v>7</v>
      </c>
      <c r="E2335" s="4" t="s">
        <v>7</v>
      </c>
      <c r="F2335" s="4" t="s">
        <v>17</v>
      </c>
      <c r="G2335" s="4" t="s">
        <v>42</v>
      </c>
      <c r="H2335" s="4" t="s">
        <v>7</v>
      </c>
      <c r="I2335" s="4" t="s">
        <v>7</v>
      </c>
    </row>
    <row r="2336" spans="1:10">
      <c r="A2336" t="n">
        <v>21623</v>
      </c>
      <c r="B2336" s="23" t="n">
        <v>24</v>
      </c>
      <c r="C2336" s="7" t="n">
        <v>65533</v>
      </c>
      <c r="D2336" s="7" t="n">
        <v>7</v>
      </c>
      <c r="E2336" s="7" t="n">
        <v>17</v>
      </c>
      <c r="F2336" s="7" t="n">
        <v>53284</v>
      </c>
      <c r="G2336" s="7" t="s">
        <v>257</v>
      </c>
      <c r="H2336" s="7" t="n">
        <v>2</v>
      </c>
      <c r="I2336" s="7" t="n">
        <v>0</v>
      </c>
    </row>
    <row r="2337" spans="1:9">
      <c r="A2337" t="s">
        <v>4</v>
      </c>
      <c r="B2337" s="4" t="s">
        <v>5</v>
      </c>
    </row>
    <row r="2338" spans="1:9">
      <c r="A2338" t="n">
        <v>21716</v>
      </c>
      <c r="B2338" s="24" t="n">
        <v>28</v>
      </c>
    </row>
    <row r="2339" spans="1:9">
      <c r="A2339" t="s">
        <v>4</v>
      </c>
      <c r="B2339" s="4" t="s">
        <v>5</v>
      </c>
      <c r="C2339" s="4" t="s">
        <v>7</v>
      </c>
    </row>
    <row r="2340" spans="1:9">
      <c r="A2340" t="n">
        <v>21717</v>
      </c>
      <c r="B2340" s="25" t="n">
        <v>27</v>
      </c>
      <c r="C2340" s="7" t="n">
        <v>0</v>
      </c>
    </row>
    <row r="2341" spans="1:9">
      <c r="A2341" t="s">
        <v>4</v>
      </c>
      <c r="B2341" s="4" t="s">
        <v>5</v>
      </c>
      <c r="C2341" s="4" t="s">
        <v>7</v>
      </c>
      <c r="D2341" s="4" t="s">
        <v>11</v>
      </c>
      <c r="E2341" s="4" t="s">
        <v>7</v>
      </c>
    </row>
    <row r="2342" spans="1:9">
      <c r="A2342" t="n">
        <v>21719</v>
      </c>
      <c r="B2342" s="15" t="n">
        <v>49</v>
      </c>
      <c r="C2342" s="7" t="n">
        <v>1</v>
      </c>
      <c r="D2342" s="7" t="n">
        <v>5000</v>
      </c>
      <c r="E2342" s="7" t="n">
        <v>0</v>
      </c>
    </row>
    <row r="2343" spans="1:9">
      <c r="A2343" t="s">
        <v>4</v>
      </c>
      <c r="B2343" s="4" t="s">
        <v>5</v>
      </c>
      <c r="C2343" s="4" t="s">
        <v>7</v>
      </c>
      <c r="D2343" s="4" t="s">
        <v>7</v>
      </c>
      <c r="E2343" s="4" t="s">
        <v>7</v>
      </c>
      <c r="F2343" s="4" t="s">
        <v>15</v>
      </c>
      <c r="G2343" s="4" t="s">
        <v>15</v>
      </c>
      <c r="H2343" s="4" t="s">
        <v>15</v>
      </c>
      <c r="I2343" s="4" t="s">
        <v>15</v>
      </c>
      <c r="J2343" s="4" t="s">
        <v>15</v>
      </c>
    </row>
    <row r="2344" spans="1:9">
      <c r="A2344" t="n">
        <v>21724</v>
      </c>
      <c r="B2344" s="58" t="n">
        <v>76</v>
      </c>
      <c r="C2344" s="7" t="n">
        <v>4</v>
      </c>
      <c r="D2344" s="7" t="n">
        <v>3</v>
      </c>
      <c r="E2344" s="7" t="n">
        <v>0</v>
      </c>
      <c r="F2344" s="7" t="n">
        <v>1</v>
      </c>
      <c r="G2344" s="7" t="n">
        <v>1</v>
      </c>
      <c r="H2344" s="7" t="n">
        <v>1</v>
      </c>
      <c r="I2344" s="7" t="n">
        <v>0</v>
      </c>
      <c r="J2344" s="7" t="n">
        <v>1000</v>
      </c>
    </row>
    <row r="2345" spans="1:9">
      <c r="A2345" t="s">
        <v>4</v>
      </c>
      <c r="B2345" s="4" t="s">
        <v>5</v>
      </c>
      <c r="C2345" s="4" t="s">
        <v>7</v>
      </c>
      <c r="D2345" s="4" t="s">
        <v>7</v>
      </c>
    </row>
    <row r="2346" spans="1:9">
      <c r="A2346" t="n">
        <v>21748</v>
      </c>
      <c r="B2346" s="62" t="n">
        <v>77</v>
      </c>
      <c r="C2346" s="7" t="n">
        <v>4</v>
      </c>
      <c r="D2346" s="7" t="n">
        <v>3</v>
      </c>
    </row>
    <row r="2347" spans="1:9">
      <c r="A2347" t="s">
        <v>4</v>
      </c>
      <c r="B2347" s="4" t="s">
        <v>5</v>
      </c>
      <c r="C2347" s="4" t="s">
        <v>7</v>
      </c>
      <c r="D2347" s="4" t="s">
        <v>7</v>
      </c>
    </row>
    <row r="2348" spans="1:9">
      <c r="A2348" t="n">
        <v>21751</v>
      </c>
      <c r="B2348" s="15" t="n">
        <v>49</v>
      </c>
      <c r="C2348" s="7" t="n">
        <v>2</v>
      </c>
      <c r="D2348" s="7" t="n">
        <v>0</v>
      </c>
    </row>
    <row r="2349" spans="1:9">
      <c r="A2349" t="s">
        <v>4</v>
      </c>
      <c r="B2349" s="4" t="s">
        <v>5</v>
      </c>
      <c r="C2349" s="4" t="s">
        <v>11</v>
      </c>
    </row>
    <row r="2350" spans="1:9">
      <c r="A2350" t="n">
        <v>21754</v>
      </c>
      <c r="B2350" s="26" t="n">
        <v>16</v>
      </c>
      <c r="C2350" s="7" t="n">
        <v>1000</v>
      </c>
    </row>
    <row r="2351" spans="1:9">
      <c r="A2351" t="s">
        <v>4</v>
      </c>
      <c r="B2351" s="4" t="s">
        <v>5</v>
      </c>
      <c r="C2351" s="4" t="s">
        <v>11</v>
      </c>
      <c r="D2351" s="4" t="s">
        <v>7</v>
      </c>
      <c r="E2351" s="4" t="s">
        <v>7</v>
      </c>
      <c r="F2351" s="4" t="s">
        <v>17</v>
      </c>
      <c r="G2351" s="4" t="s">
        <v>42</v>
      </c>
      <c r="H2351" s="4" t="s">
        <v>7</v>
      </c>
      <c r="I2351" s="4" t="s">
        <v>7</v>
      </c>
      <c r="J2351" s="4" t="s">
        <v>7</v>
      </c>
    </row>
    <row r="2352" spans="1:9">
      <c r="A2352" t="n">
        <v>21757</v>
      </c>
      <c r="B2352" s="23" t="n">
        <v>24</v>
      </c>
      <c r="C2352" s="7" t="n">
        <v>65533</v>
      </c>
      <c r="D2352" s="7" t="n">
        <v>7</v>
      </c>
      <c r="E2352" s="7" t="n">
        <v>17</v>
      </c>
      <c r="F2352" s="7" t="n">
        <v>53285</v>
      </c>
      <c r="G2352" s="7" t="s">
        <v>258</v>
      </c>
      <c r="H2352" s="7" t="n">
        <v>8</v>
      </c>
      <c r="I2352" s="7" t="n">
        <v>2</v>
      </c>
      <c r="J2352" s="7" t="n">
        <v>0</v>
      </c>
    </row>
    <row r="2353" spans="1:10">
      <c r="A2353" t="s">
        <v>4</v>
      </c>
      <c r="B2353" s="4" t="s">
        <v>5</v>
      </c>
      <c r="C2353" s="4" t="s">
        <v>11</v>
      </c>
    </row>
    <row r="2354" spans="1:10">
      <c r="A2354" t="n">
        <v>21814</v>
      </c>
      <c r="B2354" s="26" t="n">
        <v>16</v>
      </c>
      <c r="C2354" s="7" t="n">
        <v>1</v>
      </c>
    </row>
    <row r="2355" spans="1:10">
      <c r="A2355" t="s">
        <v>4</v>
      </c>
      <c r="B2355" s="4" t="s">
        <v>5</v>
      </c>
      <c r="C2355" s="4" t="s">
        <v>7</v>
      </c>
      <c r="D2355" s="4" t="s">
        <v>11</v>
      </c>
    </row>
    <row r="2356" spans="1:10">
      <c r="A2356" t="n">
        <v>21817</v>
      </c>
      <c r="B2356" s="34" t="n">
        <v>50</v>
      </c>
      <c r="C2356" s="7" t="n">
        <v>52</v>
      </c>
      <c r="D2356" s="7" t="n">
        <v>53285</v>
      </c>
    </row>
    <row r="2357" spans="1:10">
      <c r="A2357" t="s">
        <v>4</v>
      </c>
      <c r="B2357" s="4" t="s">
        <v>5</v>
      </c>
      <c r="C2357" s="4" t="s">
        <v>11</v>
      </c>
    </row>
    <row r="2358" spans="1:10">
      <c r="A2358" t="n">
        <v>21821</v>
      </c>
      <c r="B2358" s="26" t="n">
        <v>16</v>
      </c>
      <c r="C2358" s="7" t="n">
        <v>800</v>
      </c>
    </row>
    <row r="2359" spans="1:10">
      <c r="A2359" t="s">
        <v>4</v>
      </c>
      <c r="B2359" s="4" t="s">
        <v>5</v>
      </c>
      <c r="C2359" s="4" t="s">
        <v>7</v>
      </c>
    </row>
    <row r="2360" spans="1:10">
      <c r="A2360" t="n">
        <v>21824</v>
      </c>
      <c r="B2360" s="25" t="n">
        <v>27</v>
      </c>
      <c r="C2360" s="7" t="n">
        <v>0</v>
      </c>
    </row>
    <row r="2361" spans="1:10">
      <c r="A2361" t="s">
        <v>4</v>
      </c>
      <c r="B2361" s="4" t="s">
        <v>5</v>
      </c>
      <c r="C2361" s="4" t="s">
        <v>11</v>
      </c>
    </row>
    <row r="2362" spans="1:10">
      <c r="A2362" t="n">
        <v>21826</v>
      </c>
      <c r="B2362" s="26" t="n">
        <v>16</v>
      </c>
      <c r="C2362" s="7" t="n">
        <v>500</v>
      </c>
    </row>
    <row r="2363" spans="1:10">
      <c r="A2363" t="s">
        <v>4</v>
      </c>
      <c r="B2363" s="4" t="s">
        <v>5</v>
      </c>
      <c r="C2363" s="4" t="s">
        <v>11</v>
      </c>
      <c r="D2363" s="4" t="s">
        <v>7</v>
      </c>
      <c r="E2363" s="4" t="s">
        <v>7</v>
      </c>
      <c r="F2363" s="4" t="s">
        <v>17</v>
      </c>
      <c r="G2363" s="4" t="s">
        <v>42</v>
      </c>
      <c r="H2363" s="4" t="s">
        <v>7</v>
      </c>
      <c r="I2363" s="4" t="s">
        <v>7</v>
      </c>
      <c r="J2363" s="4" t="s">
        <v>7</v>
      </c>
      <c r="K2363" s="4" t="s">
        <v>7</v>
      </c>
    </row>
    <row r="2364" spans="1:10">
      <c r="A2364" t="n">
        <v>21829</v>
      </c>
      <c r="B2364" s="23" t="n">
        <v>24</v>
      </c>
      <c r="C2364" s="7" t="n">
        <v>65533</v>
      </c>
      <c r="D2364" s="7" t="n">
        <v>7</v>
      </c>
      <c r="E2364" s="7" t="n">
        <v>17</v>
      </c>
      <c r="F2364" s="7" t="n">
        <v>53286</v>
      </c>
      <c r="G2364" s="7" t="s">
        <v>259</v>
      </c>
      <c r="H2364" s="7" t="n">
        <v>8</v>
      </c>
      <c r="I2364" s="7" t="n">
        <v>6</v>
      </c>
      <c r="J2364" s="7" t="n">
        <v>2</v>
      </c>
      <c r="K2364" s="7" t="n">
        <v>0</v>
      </c>
    </row>
    <row r="2365" spans="1:10">
      <c r="A2365" t="s">
        <v>4</v>
      </c>
      <c r="B2365" s="4" t="s">
        <v>5</v>
      </c>
      <c r="C2365" s="4" t="s">
        <v>11</v>
      </c>
    </row>
    <row r="2366" spans="1:10">
      <c r="A2366" t="n">
        <v>21909</v>
      </c>
      <c r="B2366" s="26" t="n">
        <v>16</v>
      </c>
      <c r="C2366" s="7" t="n">
        <v>1</v>
      </c>
    </row>
    <row r="2367" spans="1:10">
      <c r="A2367" t="s">
        <v>4</v>
      </c>
      <c r="B2367" s="4" t="s">
        <v>5</v>
      </c>
      <c r="C2367" s="4" t="s">
        <v>7</v>
      </c>
      <c r="D2367" s="4" t="s">
        <v>11</v>
      </c>
    </row>
    <row r="2368" spans="1:10">
      <c r="A2368" t="n">
        <v>21912</v>
      </c>
      <c r="B2368" s="34" t="n">
        <v>50</v>
      </c>
      <c r="C2368" s="7" t="n">
        <v>52</v>
      </c>
      <c r="D2368" s="7" t="n">
        <v>53286</v>
      </c>
    </row>
    <row r="2369" spans="1:11">
      <c r="A2369" t="s">
        <v>4</v>
      </c>
      <c r="B2369" s="4" t="s">
        <v>5</v>
      </c>
      <c r="C2369" s="4" t="s">
        <v>11</v>
      </c>
    </row>
    <row r="2370" spans="1:11">
      <c r="A2370" t="n">
        <v>21916</v>
      </c>
      <c r="B2370" s="26" t="n">
        <v>16</v>
      </c>
      <c r="C2370" s="7" t="n">
        <v>1200</v>
      </c>
    </row>
    <row r="2371" spans="1:11">
      <c r="A2371" t="s">
        <v>4</v>
      </c>
      <c r="B2371" s="4" t="s">
        <v>5</v>
      </c>
      <c r="C2371" s="4" t="s">
        <v>7</v>
      </c>
    </row>
    <row r="2372" spans="1:11">
      <c r="A2372" t="n">
        <v>21919</v>
      </c>
      <c r="B2372" s="25" t="n">
        <v>27</v>
      </c>
      <c r="C2372" s="7" t="n">
        <v>0</v>
      </c>
    </row>
    <row r="2373" spans="1:11">
      <c r="A2373" t="s">
        <v>4</v>
      </c>
      <c r="B2373" s="4" t="s">
        <v>5</v>
      </c>
      <c r="C2373" s="4" t="s">
        <v>7</v>
      </c>
    </row>
    <row r="2374" spans="1:11">
      <c r="A2374" t="n">
        <v>21921</v>
      </c>
      <c r="B2374" s="25" t="n">
        <v>27</v>
      </c>
      <c r="C2374" s="7" t="n">
        <v>1</v>
      </c>
    </row>
    <row r="2375" spans="1:11">
      <c r="A2375" t="s">
        <v>4</v>
      </c>
      <c r="B2375" s="4" t="s">
        <v>5</v>
      </c>
      <c r="C2375" s="4" t="s">
        <v>7</v>
      </c>
      <c r="D2375" s="4" t="s">
        <v>11</v>
      </c>
      <c r="E2375" s="4" t="s">
        <v>11</v>
      </c>
      <c r="F2375" s="4" t="s">
        <v>11</v>
      </c>
      <c r="G2375" s="4" t="s">
        <v>11</v>
      </c>
      <c r="H2375" s="4" t="s">
        <v>7</v>
      </c>
    </row>
    <row r="2376" spans="1:11">
      <c r="A2376" t="n">
        <v>21923</v>
      </c>
      <c r="B2376" s="22" t="n">
        <v>25</v>
      </c>
      <c r="C2376" s="7" t="n">
        <v>5</v>
      </c>
      <c r="D2376" s="7" t="n">
        <v>65535</v>
      </c>
      <c r="E2376" s="7" t="n">
        <v>65535</v>
      </c>
      <c r="F2376" s="7" t="n">
        <v>65535</v>
      </c>
      <c r="G2376" s="7" t="n">
        <v>65535</v>
      </c>
      <c r="H2376" s="7" t="n">
        <v>0</v>
      </c>
    </row>
    <row r="2377" spans="1:11">
      <c r="A2377" t="s">
        <v>4</v>
      </c>
      <c r="B2377" s="4" t="s">
        <v>5</v>
      </c>
      <c r="C2377" s="4" t="s">
        <v>11</v>
      </c>
    </row>
    <row r="2378" spans="1:11">
      <c r="A2378" t="n">
        <v>21934</v>
      </c>
      <c r="B2378" s="26" t="n">
        <v>16</v>
      </c>
      <c r="C2378" s="7" t="n">
        <v>1000</v>
      </c>
    </row>
    <row r="2379" spans="1:11">
      <c r="A2379" t="s">
        <v>4</v>
      </c>
      <c r="B2379" s="4" t="s">
        <v>5</v>
      </c>
      <c r="C2379" s="4" t="s">
        <v>11</v>
      </c>
      <c r="D2379" s="4" t="s">
        <v>11</v>
      </c>
      <c r="E2379" s="4" t="s">
        <v>11</v>
      </c>
      <c r="F2379" s="4" t="s">
        <v>11</v>
      </c>
      <c r="G2379" s="4" t="s">
        <v>11</v>
      </c>
      <c r="H2379" s="4" t="s">
        <v>11</v>
      </c>
      <c r="I2379" s="4" t="s">
        <v>11</v>
      </c>
    </row>
    <row r="2380" spans="1:11">
      <c r="A2380" t="n">
        <v>21937</v>
      </c>
      <c r="B2380" s="63" t="n">
        <v>132</v>
      </c>
      <c r="C2380" s="7" t="n">
        <v>3</v>
      </c>
      <c r="D2380" s="7" t="n">
        <v>9</v>
      </c>
      <c r="E2380" s="7" t="n">
        <v>65535</v>
      </c>
      <c r="F2380" s="7" t="n">
        <v>3</v>
      </c>
      <c r="G2380" s="7" t="n">
        <v>12</v>
      </c>
      <c r="H2380" s="7" t="n">
        <v>65535</v>
      </c>
      <c r="I2380" s="7" t="n">
        <v>1205</v>
      </c>
    </row>
    <row r="2381" spans="1:11">
      <c r="A2381" t="s">
        <v>4</v>
      </c>
      <c r="B2381" s="4" t="s">
        <v>5</v>
      </c>
    </row>
    <row r="2382" spans="1:11">
      <c r="A2382" t="n">
        <v>21952</v>
      </c>
      <c r="B2382" s="64" t="n">
        <v>133</v>
      </c>
    </row>
    <row r="2383" spans="1:11">
      <c r="A2383" t="s">
        <v>4</v>
      </c>
      <c r="B2383" s="4" t="s">
        <v>5</v>
      </c>
      <c r="C2383" s="4" t="s">
        <v>11</v>
      </c>
    </row>
    <row r="2384" spans="1:11">
      <c r="A2384" t="n">
        <v>21953</v>
      </c>
      <c r="B2384" s="26" t="n">
        <v>16</v>
      </c>
      <c r="C2384" s="7" t="n">
        <v>1000</v>
      </c>
    </row>
    <row r="2385" spans="1:9">
      <c r="A2385" t="s">
        <v>4</v>
      </c>
      <c r="B2385" s="4" t="s">
        <v>5</v>
      </c>
      <c r="C2385" s="4" t="s">
        <v>7</v>
      </c>
      <c r="D2385" s="4" t="s">
        <v>11</v>
      </c>
      <c r="E2385" s="4" t="s">
        <v>11</v>
      </c>
      <c r="F2385" s="4" t="s">
        <v>7</v>
      </c>
    </row>
    <row r="2386" spans="1:9">
      <c r="A2386" t="n">
        <v>21956</v>
      </c>
      <c r="B2386" s="22" t="n">
        <v>25</v>
      </c>
      <c r="C2386" s="7" t="n">
        <v>1</v>
      </c>
      <c r="D2386" s="7" t="n">
        <v>65535</v>
      </c>
      <c r="E2386" s="7" t="n">
        <v>65535</v>
      </c>
      <c r="F2386" s="7" t="n">
        <v>5</v>
      </c>
    </row>
    <row r="2387" spans="1:9">
      <c r="A2387" t="s">
        <v>4</v>
      </c>
      <c r="B2387" s="4" t="s">
        <v>5</v>
      </c>
      <c r="C2387" s="4" t="s">
        <v>8</v>
      </c>
      <c r="D2387" s="4" t="s">
        <v>11</v>
      </c>
    </row>
    <row r="2388" spans="1:9">
      <c r="A2388" t="n">
        <v>21963</v>
      </c>
      <c r="B2388" s="65" t="n">
        <v>29</v>
      </c>
      <c r="C2388" s="7" t="s">
        <v>260</v>
      </c>
      <c r="D2388" s="7" t="n">
        <v>65533</v>
      </c>
    </row>
    <row r="2389" spans="1:9">
      <c r="A2389" t="s">
        <v>4</v>
      </c>
      <c r="B2389" s="4" t="s">
        <v>5</v>
      </c>
      <c r="C2389" s="4" t="s">
        <v>7</v>
      </c>
      <c r="D2389" s="4" t="s">
        <v>11</v>
      </c>
      <c r="E2389" s="4" t="s">
        <v>8</v>
      </c>
    </row>
    <row r="2390" spans="1:9">
      <c r="A2390" t="n">
        <v>21981</v>
      </c>
      <c r="B2390" s="30" t="n">
        <v>51</v>
      </c>
      <c r="C2390" s="7" t="n">
        <v>4</v>
      </c>
      <c r="D2390" s="7" t="n">
        <v>83</v>
      </c>
      <c r="E2390" s="7" t="s">
        <v>261</v>
      </c>
    </row>
    <row r="2391" spans="1:9">
      <c r="A2391" t="s">
        <v>4</v>
      </c>
      <c r="B2391" s="4" t="s">
        <v>5</v>
      </c>
      <c r="C2391" s="4" t="s">
        <v>11</v>
      </c>
    </row>
    <row r="2392" spans="1:9">
      <c r="A2392" t="n">
        <v>21995</v>
      </c>
      <c r="B2392" s="26" t="n">
        <v>16</v>
      </c>
      <c r="C2392" s="7" t="n">
        <v>0</v>
      </c>
    </row>
    <row r="2393" spans="1:9">
      <c r="A2393" t="s">
        <v>4</v>
      </c>
      <c r="B2393" s="4" t="s">
        <v>5</v>
      </c>
      <c r="C2393" s="4" t="s">
        <v>11</v>
      </c>
      <c r="D2393" s="4" t="s">
        <v>7</v>
      </c>
      <c r="E2393" s="4" t="s">
        <v>17</v>
      </c>
      <c r="F2393" s="4" t="s">
        <v>42</v>
      </c>
      <c r="G2393" s="4" t="s">
        <v>7</v>
      </c>
      <c r="H2393" s="4" t="s">
        <v>7</v>
      </c>
    </row>
    <row r="2394" spans="1:9">
      <c r="A2394" t="n">
        <v>21998</v>
      </c>
      <c r="B2394" s="31" t="n">
        <v>26</v>
      </c>
      <c r="C2394" s="7" t="n">
        <v>83</v>
      </c>
      <c r="D2394" s="7" t="n">
        <v>17</v>
      </c>
      <c r="E2394" s="7" t="n">
        <v>26332</v>
      </c>
      <c r="F2394" s="7" t="s">
        <v>262</v>
      </c>
      <c r="G2394" s="7" t="n">
        <v>2</v>
      </c>
      <c r="H2394" s="7" t="n">
        <v>0</v>
      </c>
    </row>
    <row r="2395" spans="1:9">
      <c r="A2395" t="s">
        <v>4</v>
      </c>
      <c r="B2395" s="4" t="s">
        <v>5</v>
      </c>
    </row>
    <row r="2396" spans="1:9">
      <c r="A2396" t="n">
        <v>22088</v>
      </c>
      <c r="B2396" s="24" t="n">
        <v>28</v>
      </c>
    </row>
    <row r="2397" spans="1:9">
      <c r="A2397" t="s">
        <v>4</v>
      </c>
      <c r="B2397" s="4" t="s">
        <v>5</v>
      </c>
      <c r="C2397" s="4" t="s">
        <v>8</v>
      </c>
      <c r="D2397" s="4" t="s">
        <v>11</v>
      </c>
    </row>
    <row r="2398" spans="1:9">
      <c r="A2398" t="n">
        <v>22089</v>
      </c>
      <c r="B2398" s="65" t="n">
        <v>29</v>
      </c>
      <c r="C2398" s="7" t="s">
        <v>18</v>
      </c>
      <c r="D2398" s="7" t="n">
        <v>65533</v>
      </c>
    </row>
    <row r="2399" spans="1:9">
      <c r="A2399" t="s">
        <v>4</v>
      </c>
      <c r="B2399" s="4" t="s">
        <v>5</v>
      </c>
      <c r="C2399" s="4" t="s">
        <v>11</v>
      </c>
      <c r="D2399" s="4" t="s">
        <v>7</v>
      </c>
    </row>
    <row r="2400" spans="1:9">
      <c r="A2400" t="n">
        <v>22093</v>
      </c>
      <c r="B2400" s="33" t="n">
        <v>89</v>
      </c>
      <c r="C2400" s="7" t="n">
        <v>83</v>
      </c>
      <c r="D2400" s="7" t="n">
        <v>1</v>
      </c>
    </row>
    <row r="2401" spans="1:8">
      <c r="A2401" t="s">
        <v>4</v>
      </c>
      <c r="B2401" s="4" t="s">
        <v>5</v>
      </c>
      <c r="C2401" s="4" t="s">
        <v>7</v>
      </c>
      <c r="D2401" s="4" t="s">
        <v>11</v>
      </c>
      <c r="E2401" s="4" t="s">
        <v>11</v>
      </c>
      <c r="F2401" s="4" t="s">
        <v>7</v>
      </c>
    </row>
    <row r="2402" spans="1:8">
      <c r="A2402" t="n">
        <v>22097</v>
      </c>
      <c r="B2402" s="22" t="n">
        <v>25</v>
      </c>
      <c r="C2402" s="7" t="n">
        <v>1</v>
      </c>
      <c r="D2402" s="7" t="n">
        <v>65535</v>
      </c>
      <c r="E2402" s="7" t="n">
        <v>65535</v>
      </c>
      <c r="F2402" s="7" t="n">
        <v>0</v>
      </c>
    </row>
    <row r="2403" spans="1:8">
      <c r="A2403" t="s">
        <v>4</v>
      </c>
      <c r="B2403" s="4" t="s">
        <v>5</v>
      </c>
      <c r="C2403" s="4" t="s">
        <v>7</v>
      </c>
      <c r="D2403" s="4" t="s">
        <v>8</v>
      </c>
      <c r="E2403" s="4" t="s">
        <v>11</v>
      </c>
    </row>
    <row r="2404" spans="1:8">
      <c r="A2404" t="n">
        <v>22104</v>
      </c>
      <c r="B2404" s="17" t="n">
        <v>94</v>
      </c>
      <c r="C2404" s="7" t="n">
        <v>0</v>
      </c>
      <c r="D2404" s="7" t="s">
        <v>182</v>
      </c>
      <c r="E2404" s="7" t="n">
        <v>1</v>
      </c>
    </row>
    <row r="2405" spans="1:8">
      <c r="A2405" t="s">
        <v>4</v>
      </c>
      <c r="B2405" s="4" t="s">
        <v>5</v>
      </c>
      <c r="C2405" s="4" t="s">
        <v>7</v>
      </c>
      <c r="D2405" s="4" t="s">
        <v>8</v>
      </c>
      <c r="E2405" s="4" t="s">
        <v>11</v>
      </c>
    </row>
    <row r="2406" spans="1:8">
      <c r="A2406" t="n">
        <v>22116</v>
      </c>
      <c r="B2406" s="17" t="n">
        <v>94</v>
      </c>
      <c r="C2406" s="7" t="n">
        <v>0</v>
      </c>
      <c r="D2406" s="7" t="s">
        <v>182</v>
      </c>
      <c r="E2406" s="7" t="n">
        <v>2</v>
      </c>
    </row>
    <row r="2407" spans="1:8">
      <c r="A2407" t="s">
        <v>4</v>
      </c>
      <c r="B2407" s="4" t="s">
        <v>5</v>
      </c>
      <c r="C2407" s="4" t="s">
        <v>7</v>
      </c>
      <c r="D2407" s="4" t="s">
        <v>8</v>
      </c>
      <c r="E2407" s="4" t="s">
        <v>11</v>
      </c>
    </row>
    <row r="2408" spans="1:8">
      <c r="A2408" t="n">
        <v>22128</v>
      </c>
      <c r="B2408" s="17" t="n">
        <v>94</v>
      </c>
      <c r="C2408" s="7" t="n">
        <v>1</v>
      </c>
      <c r="D2408" s="7" t="s">
        <v>182</v>
      </c>
      <c r="E2408" s="7" t="n">
        <v>4</v>
      </c>
    </row>
    <row r="2409" spans="1:8">
      <c r="A2409" t="s">
        <v>4</v>
      </c>
      <c r="B2409" s="4" t="s">
        <v>5</v>
      </c>
      <c r="C2409" s="4" t="s">
        <v>7</v>
      </c>
      <c r="D2409" s="4" t="s">
        <v>7</v>
      </c>
      <c r="E2409" s="4" t="s">
        <v>15</v>
      </c>
      <c r="F2409" s="4" t="s">
        <v>15</v>
      </c>
      <c r="G2409" s="4" t="s">
        <v>15</v>
      </c>
      <c r="H2409" s="4" t="s">
        <v>11</v>
      </c>
    </row>
    <row r="2410" spans="1:8">
      <c r="A2410" t="n">
        <v>22140</v>
      </c>
      <c r="B2410" s="61" t="n">
        <v>45</v>
      </c>
      <c r="C2410" s="7" t="n">
        <v>2</v>
      </c>
      <c r="D2410" s="7" t="n">
        <v>3</v>
      </c>
      <c r="E2410" s="7" t="n">
        <v>-30</v>
      </c>
      <c r="F2410" s="7" t="n">
        <v>1.46000003814697</v>
      </c>
      <c r="G2410" s="7" t="n">
        <v>-58.75</v>
      </c>
      <c r="H2410" s="7" t="n">
        <v>0</v>
      </c>
    </row>
    <row r="2411" spans="1:8">
      <c r="A2411" t="s">
        <v>4</v>
      </c>
      <c r="B2411" s="4" t="s">
        <v>5</v>
      </c>
      <c r="C2411" s="4" t="s">
        <v>7</v>
      </c>
      <c r="D2411" s="4" t="s">
        <v>7</v>
      </c>
      <c r="E2411" s="4" t="s">
        <v>15</v>
      </c>
      <c r="F2411" s="4" t="s">
        <v>15</v>
      </c>
      <c r="G2411" s="4" t="s">
        <v>15</v>
      </c>
      <c r="H2411" s="4" t="s">
        <v>11</v>
      </c>
      <c r="I2411" s="4" t="s">
        <v>7</v>
      </c>
    </row>
    <row r="2412" spans="1:8">
      <c r="A2412" t="n">
        <v>22157</v>
      </c>
      <c r="B2412" s="61" t="n">
        <v>45</v>
      </c>
      <c r="C2412" s="7" t="n">
        <v>4</v>
      </c>
      <c r="D2412" s="7" t="n">
        <v>3</v>
      </c>
      <c r="E2412" s="7" t="n">
        <v>10.6700000762939</v>
      </c>
      <c r="F2412" s="7" t="n">
        <v>49.2700004577637</v>
      </c>
      <c r="G2412" s="7" t="n">
        <v>0</v>
      </c>
      <c r="H2412" s="7" t="n">
        <v>0</v>
      </c>
      <c r="I2412" s="7" t="n">
        <v>0</v>
      </c>
    </row>
    <row r="2413" spans="1:8">
      <c r="A2413" t="s">
        <v>4</v>
      </c>
      <c r="B2413" s="4" t="s">
        <v>5</v>
      </c>
      <c r="C2413" s="4" t="s">
        <v>7</v>
      </c>
      <c r="D2413" s="4" t="s">
        <v>7</v>
      </c>
      <c r="E2413" s="4" t="s">
        <v>15</v>
      </c>
      <c r="F2413" s="4" t="s">
        <v>11</v>
      </c>
    </row>
    <row r="2414" spans="1:8">
      <c r="A2414" t="n">
        <v>22175</v>
      </c>
      <c r="B2414" s="61" t="n">
        <v>45</v>
      </c>
      <c r="C2414" s="7" t="n">
        <v>5</v>
      </c>
      <c r="D2414" s="7" t="n">
        <v>3</v>
      </c>
      <c r="E2414" s="7" t="n">
        <v>1.89999997615814</v>
      </c>
      <c r="F2414" s="7" t="n">
        <v>0</v>
      </c>
    </row>
    <row r="2415" spans="1:8">
      <c r="A2415" t="s">
        <v>4</v>
      </c>
      <c r="B2415" s="4" t="s">
        <v>5</v>
      </c>
      <c r="C2415" s="4" t="s">
        <v>7</v>
      </c>
      <c r="D2415" s="4" t="s">
        <v>7</v>
      </c>
      <c r="E2415" s="4" t="s">
        <v>15</v>
      </c>
      <c r="F2415" s="4" t="s">
        <v>11</v>
      </c>
    </row>
    <row r="2416" spans="1:8">
      <c r="A2416" t="n">
        <v>22184</v>
      </c>
      <c r="B2416" s="61" t="n">
        <v>45</v>
      </c>
      <c r="C2416" s="7" t="n">
        <v>11</v>
      </c>
      <c r="D2416" s="7" t="n">
        <v>3</v>
      </c>
      <c r="E2416" s="7" t="n">
        <v>28.7000007629395</v>
      </c>
      <c r="F2416" s="7" t="n">
        <v>0</v>
      </c>
    </row>
    <row r="2417" spans="1:9">
      <c r="A2417" t="s">
        <v>4</v>
      </c>
      <c r="B2417" s="4" t="s">
        <v>5</v>
      </c>
      <c r="C2417" s="4" t="s">
        <v>7</v>
      </c>
      <c r="D2417" s="4" t="s">
        <v>7</v>
      </c>
      <c r="E2417" s="4" t="s">
        <v>15</v>
      </c>
      <c r="F2417" s="4" t="s">
        <v>15</v>
      </c>
      <c r="G2417" s="4" t="s">
        <v>15</v>
      </c>
      <c r="H2417" s="4" t="s">
        <v>11</v>
      </c>
    </row>
    <row r="2418" spans="1:9">
      <c r="A2418" t="n">
        <v>22193</v>
      </c>
      <c r="B2418" s="61" t="n">
        <v>45</v>
      </c>
      <c r="C2418" s="7" t="n">
        <v>2</v>
      </c>
      <c r="D2418" s="7" t="n">
        <v>3</v>
      </c>
      <c r="E2418" s="7" t="n">
        <v>-30</v>
      </c>
      <c r="F2418" s="7" t="n">
        <v>1.46000003814697</v>
      </c>
      <c r="G2418" s="7" t="n">
        <v>-58.75</v>
      </c>
      <c r="H2418" s="7" t="n">
        <v>15000</v>
      </c>
    </row>
    <row r="2419" spans="1:9">
      <c r="A2419" t="s">
        <v>4</v>
      </c>
      <c r="B2419" s="4" t="s">
        <v>5</v>
      </c>
      <c r="C2419" s="4" t="s">
        <v>7</v>
      </c>
      <c r="D2419" s="4" t="s">
        <v>7</v>
      </c>
      <c r="E2419" s="4" t="s">
        <v>15</v>
      </c>
      <c r="F2419" s="4" t="s">
        <v>15</v>
      </c>
      <c r="G2419" s="4" t="s">
        <v>15</v>
      </c>
      <c r="H2419" s="4" t="s">
        <v>11</v>
      </c>
      <c r="I2419" s="4" t="s">
        <v>7</v>
      </c>
    </row>
    <row r="2420" spans="1:9">
      <c r="A2420" t="n">
        <v>22210</v>
      </c>
      <c r="B2420" s="61" t="n">
        <v>45</v>
      </c>
      <c r="C2420" s="7" t="n">
        <v>4</v>
      </c>
      <c r="D2420" s="7" t="n">
        <v>3</v>
      </c>
      <c r="E2420" s="7" t="n">
        <v>358.279998779297</v>
      </c>
      <c r="F2420" s="7" t="n">
        <v>35.1599998474121</v>
      </c>
      <c r="G2420" s="7" t="n">
        <v>0</v>
      </c>
      <c r="H2420" s="7" t="n">
        <v>15000</v>
      </c>
      <c r="I2420" s="7" t="n">
        <v>1</v>
      </c>
    </row>
    <row r="2421" spans="1:9">
      <c r="A2421" t="s">
        <v>4</v>
      </c>
      <c r="B2421" s="4" t="s">
        <v>5</v>
      </c>
      <c r="C2421" s="4" t="s">
        <v>7</v>
      </c>
      <c r="D2421" s="4" t="s">
        <v>7</v>
      </c>
      <c r="E2421" s="4" t="s">
        <v>15</v>
      </c>
      <c r="F2421" s="4" t="s">
        <v>11</v>
      </c>
    </row>
    <row r="2422" spans="1:9">
      <c r="A2422" t="n">
        <v>22228</v>
      </c>
      <c r="B2422" s="61" t="n">
        <v>45</v>
      </c>
      <c r="C2422" s="7" t="n">
        <v>5</v>
      </c>
      <c r="D2422" s="7" t="n">
        <v>3</v>
      </c>
      <c r="E2422" s="7" t="n">
        <v>1.89999997615814</v>
      </c>
      <c r="F2422" s="7" t="n">
        <v>15000</v>
      </c>
    </row>
    <row r="2423" spans="1:9">
      <c r="A2423" t="s">
        <v>4</v>
      </c>
      <c r="B2423" s="4" t="s">
        <v>5</v>
      </c>
      <c r="C2423" s="4" t="s">
        <v>7</v>
      </c>
      <c r="D2423" s="4" t="s">
        <v>7</v>
      </c>
      <c r="E2423" s="4" t="s">
        <v>15</v>
      </c>
      <c r="F2423" s="4" t="s">
        <v>11</v>
      </c>
    </row>
    <row r="2424" spans="1:9">
      <c r="A2424" t="n">
        <v>22237</v>
      </c>
      <c r="B2424" s="61" t="n">
        <v>45</v>
      </c>
      <c r="C2424" s="7" t="n">
        <v>11</v>
      </c>
      <c r="D2424" s="7" t="n">
        <v>3</v>
      </c>
      <c r="E2424" s="7" t="n">
        <v>28.7000007629395</v>
      </c>
      <c r="F2424" s="7" t="n">
        <v>15000</v>
      </c>
    </row>
    <row r="2425" spans="1:9">
      <c r="A2425" t="s">
        <v>4</v>
      </c>
      <c r="B2425" s="4" t="s">
        <v>5</v>
      </c>
      <c r="C2425" s="4" t="s">
        <v>7</v>
      </c>
      <c r="D2425" s="4" t="s">
        <v>11</v>
      </c>
      <c r="E2425" s="4" t="s">
        <v>17</v>
      </c>
      <c r="F2425" s="4" t="s">
        <v>11</v>
      </c>
      <c r="G2425" s="4" t="s">
        <v>17</v>
      </c>
      <c r="H2425" s="4" t="s">
        <v>7</v>
      </c>
    </row>
    <row r="2426" spans="1:9">
      <c r="A2426" t="n">
        <v>22246</v>
      </c>
      <c r="B2426" s="15" t="n">
        <v>49</v>
      </c>
      <c r="C2426" s="7" t="n">
        <v>0</v>
      </c>
      <c r="D2426" s="7" t="n">
        <v>120</v>
      </c>
      <c r="E2426" s="7" t="n">
        <v>1065353216</v>
      </c>
      <c r="F2426" s="7" t="n">
        <v>0</v>
      </c>
      <c r="G2426" s="7" t="n">
        <v>0</v>
      </c>
      <c r="H2426" s="7" t="n">
        <v>0</v>
      </c>
    </row>
    <row r="2427" spans="1:9">
      <c r="A2427" t="s">
        <v>4</v>
      </c>
      <c r="B2427" s="4" t="s">
        <v>5</v>
      </c>
      <c r="C2427" s="4" t="s">
        <v>7</v>
      </c>
      <c r="D2427" s="4" t="s">
        <v>11</v>
      </c>
      <c r="E2427" s="4" t="s">
        <v>15</v>
      </c>
    </row>
    <row r="2428" spans="1:9">
      <c r="A2428" t="n">
        <v>22261</v>
      </c>
      <c r="B2428" s="28" t="n">
        <v>58</v>
      </c>
      <c r="C2428" s="7" t="n">
        <v>100</v>
      </c>
      <c r="D2428" s="7" t="n">
        <v>1000</v>
      </c>
      <c r="E2428" s="7" t="n">
        <v>1</v>
      </c>
    </row>
    <row r="2429" spans="1:9">
      <c r="A2429" t="s">
        <v>4</v>
      </c>
      <c r="B2429" s="4" t="s">
        <v>5</v>
      </c>
      <c r="C2429" s="4" t="s">
        <v>7</v>
      </c>
      <c r="D2429" s="4" t="s">
        <v>11</v>
      </c>
    </row>
    <row r="2430" spans="1:9">
      <c r="A2430" t="n">
        <v>22269</v>
      </c>
      <c r="B2430" s="28" t="n">
        <v>58</v>
      </c>
      <c r="C2430" s="7" t="n">
        <v>255</v>
      </c>
      <c r="D2430" s="7" t="n">
        <v>0</v>
      </c>
    </row>
    <row r="2431" spans="1:9">
      <c r="A2431" t="s">
        <v>4</v>
      </c>
      <c r="B2431" s="4" t="s">
        <v>5</v>
      </c>
      <c r="C2431" s="4" t="s">
        <v>7</v>
      </c>
      <c r="D2431" s="4" t="s">
        <v>7</v>
      </c>
      <c r="E2431" s="4" t="s">
        <v>7</v>
      </c>
      <c r="F2431" s="4" t="s">
        <v>15</v>
      </c>
      <c r="G2431" s="4" t="s">
        <v>15</v>
      </c>
      <c r="H2431" s="4" t="s">
        <v>15</v>
      </c>
      <c r="I2431" s="4" t="s">
        <v>15</v>
      </c>
      <c r="J2431" s="4" t="s">
        <v>15</v>
      </c>
    </row>
    <row r="2432" spans="1:9">
      <c r="A2432" t="n">
        <v>22273</v>
      </c>
      <c r="B2432" s="58" t="n">
        <v>76</v>
      </c>
      <c r="C2432" s="7" t="n">
        <v>5</v>
      </c>
      <c r="D2432" s="7" t="n">
        <v>3</v>
      </c>
      <c r="E2432" s="7" t="n">
        <v>2</v>
      </c>
      <c r="F2432" s="7" t="n">
        <v>1</v>
      </c>
      <c r="G2432" s="7" t="n">
        <v>1</v>
      </c>
      <c r="H2432" s="7" t="n">
        <v>1</v>
      </c>
      <c r="I2432" s="7" t="n">
        <v>1</v>
      </c>
      <c r="J2432" s="7" t="n">
        <v>2000</v>
      </c>
    </row>
    <row r="2433" spans="1:10">
      <c r="A2433" t="s">
        <v>4</v>
      </c>
      <c r="B2433" s="4" t="s">
        <v>5</v>
      </c>
      <c r="C2433" s="4" t="s">
        <v>7</v>
      </c>
      <c r="D2433" s="4" t="s">
        <v>7</v>
      </c>
      <c r="E2433" s="4" t="s">
        <v>7</v>
      </c>
      <c r="F2433" s="4" t="s">
        <v>15</v>
      </c>
      <c r="G2433" s="4" t="s">
        <v>15</v>
      </c>
      <c r="H2433" s="4" t="s">
        <v>15</v>
      </c>
      <c r="I2433" s="4" t="s">
        <v>15</v>
      </c>
      <c r="J2433" s="4" t="s">
        <v>15</v>
      </c>
    </row>
    <row r="2434" spans="1:10">
      <c r="A2434" t="n">
        <v>22297</v>
      </c>
      <c r="B2434" s="58" t="n">
        <v>76</v>
      </c>
      <c r="C2434" s="7" t="n">
        <v>5</v>
      </c>
      <c r="D2434" s="7" t="n">
        <v>0</v>
      </c>
      <c r="E2434" s="7" t="n">
        <v>2</v>
      </c>
      <c r="F2434" s="7" t="n">
        <v>64</v>
      </c>
      <c r="G2434" s="7" t="n">
        <v>0</v>
      </c>
      <c r="H2434" s="7" t="n">
        <v>2000</v>
      </c>
      <c r="I2434" s="7" t="n">
        <v>0</v>
      </c>
      <c r="J2434" s="7" t="n">
        <v>0</v>
      </c>
    </row>
    <row r="2435" spans="1:10">
      <c r="A2435" t="s">
        <v>4</v>
      </c>
      <c r="B2435" s="4" t="s">
        <v>5</v>
      </c>
      <c r="C2435" s="4" t="s">
        <v>7</v>
      </c>
      <c r="D2435" s="4" t="s">
        <v>7</v>
      </c>
    </row>
    <row r="2436" spans="1:10">
      <c r="A2436" t="n">
        <v>22321</v>
      </c>
      <c r="B2436" s="62" t="n">
        <v>77</v>
      </c>
      <c r="C2436" s="7" t="n">
        <v>5</v>
      </c>
      <c r="D2436" s="7" t="n">
        <v>3</v>
      </c>
    </row>
    <row r="2437" spans="1:10">
      <c r="A2437" t="s">
        <v>4</v>
      </c>
      <c r="B2437" s="4" t="s">
        <v>5</v>
      </c>
      <c r="C2437" s="4" t="s">
        <v>7</v>
      </c>
      <c r="D2437" s="4" t="s">
        <v>7</v>
      </c>
    </row>
    <row r="2438" spans="1:10">
      <c r="A2438" t="n">
        <v>22324</v>
      </c>
      <c r="B2438" s="62" t="n">
        <v>77</v>
      </c>
      <c r="C2438" s="7" t="n">
        <v>5</v>
      </c>
      <c r="D2438" s="7" t="n">
        <v>0</v>
      </c>
    </row>
    <row r="2439" spans="1:10">
      <c r="A2439" t="s">
        <v>4</v>
      </c>
      <c r="B2439" s="4" t="s">
        <v>5</v>
      </c>
      <c r="C2439" s="4" t="s">
        <v>11</v>
      </c>
    </row>
    <row r="2440" spans="1:10">
      <c r="A2440" t="n">
        <v>22327</v>
      </c>
      <c r="B2440" s="26" t="n">
        <v>16</v>
      </c>
      <c r="C2440" s="7" t="n">
        <v>2000</v>
      </c>
    </row>
    <row r="2441" spans="1:10">
      <c r="A2441" t="s">
        <v>4</v>
      </c>
      <c r="B2441" s="4" t="s">
        <v>5</v>
      </c>
      <c r="C2441" s="4" t="s">
        <v>7</v>
      </c>
      <c r="D2441" s="4" t="s">
        <v>7</v>
      </c>
      <c r="E2441" s="4" t="s">
        <v>7</v>
      </c>
      <c r="F2441" s="4" t="s">
        <v>15</v>
      </c>
      <c r="G2441" s="4" t="s">
        <v>15</v>
      </c>
      <c r="H2441" s="4" t="s">
        <v>15</v>
      </c>
      <c r="I2441" s="4" t="s">
        <v>15</v>
      </c>
      <c r="J2441" s="4" t="s">
        <v>15</v>
      </c>
    </row>
    <row r="2442" spans="1:10">
      <c r="A2442" t="n">
        <v>22330</v>
      </c>
      <c r="B2442" s="58" t="n">
        <v>76</v>
      </c>
      <c r="C2442" s="7" t="n">
        <v>5</v>
      </c>
      <c r="D2442" s="7" t="n">
        <v>3</v>
      </c>
      <c r="E2442" s="7" t="n">
        <v>1</v>
      </c>
      <c r="F2442" s="7" t="n">
        <v>1</v>
      </c>
      <c r="G2442" s="7" t="n">
        <v>1</v>
      </c>
      <c r="H2442" s="7" t="n">
        <v>1</v>
      </c>
      <c r="I2442" s="7" t="n">
        <v>0</v>
      </c>
      <c r="J2442" s="7" t="n">
        <v>2000</v>
      </c>
    </row>
    <row r="2443" spans="1:10">
      <c r="A2443" t="s">
        <v>4</v>
      </c>
      <c r="B2443" s="4" t="s">
        <v>5</v>
      </c>
      <c r="C2443" s="4" t="s">
        <v>7</v>
      </c>
      <c r="D2443" s="4" t="s">
        <v>7</v>
      </c>
      <c r="E2443" s="4" t="s">
        <v>7</v>
      </c>
      <c r="F2443" s="4" t="s">
        <v>15</v>
      </c>
      <c r="G2443" s="4" t="s">
        <v>15</v>
      </c>
      <c r="H2443" s="4" t="s">
        <v>15</v>
      </c>
      <c r="I2443" s="4" t="s">
        <v>15</v>
      </c>
      <c r="J2443" s="4" t="s">
        <v>15</v>
      </c>
    </row>
    <row r="2444" spans="1:10">
      <c r="A2444" t="n">
        <v>22354</v>
      </c>
      <c r="B2444" s="58" t="n">
        <v>76</v>
      </c>
      <c r="C2444" s="7" t="n">
        <v>5</v>
      </c>
      <c r="D2444" s="7" t="n">
        <v>0</v>
      </c>
      <c r="E2444" s="7" t="n">
        <v>1</v>
      </c>
      <c r="F2444" s="7" t="n">
        <v>128</v>
      </c>
      <c r="G2444" s="7" t="n">
        <v>0</v>
      </c>
      <c r="H2444" s="7" t="n">
        <v>2000</v>
      </c>
      <c r="I2444" s="7" t="n">
        <v>0</v>
      </c>
      <c r="J2444" s="7" t="n">
        <v>0</v>
      </c>
    </row>
    <row r="2445" spans="1:10">
      <c r="A2445" t="s">
        <v>4</v>
      </c>
      <c r="B2445" s="4" t="s">
        <v>5</v>
      </c>
      <c r="C2445" s="4" t="s">
        <v>7</v>
      </c>
      <c r="D2445" s="4" t="s">
        <v>7</v>
      </c>
    </row>
    <row r="2446" spans="1:10">
      <c r="A2446" t="n">
        <v>22378</v>
      </c>
      <c r="B2446" s="62" t="n">
        <v>77</v>
      </c>
      <c r="C2446" s="7" t="n">
        <v>5</v>
      </c>
      <c r="D2446" s="7" t="n">
        <v>3</v>
      </c>
    </row>
    <row r="2447" spans="1:10">
      <c r="A2447" t="s">
        <v>4</v>
      </c>
      <c r="B2447" s="4" t="s">
        <v>5</v>
      </c>
      <c r="C2447" s="4" t="s">
        <v>7</v>
      </c>
      <c r="D2447" s="4" t="s">
        <v>7</v>
      </c>
    </row>
    <row r="2448" spans="1:10">
      <c r="A2448" t="n">
        <v>22381</v>
      </c>
      <c r="B2448" s="62" t="n">
        <v>77</v>
      </c>
      <c r="C2448" s="7" t="n">
        <v>5</v>
      </c>
      <c r="D2448" s="7" t="n">
        <v>0</v>
      </c>
    </row>
    <row r="2449" spans="1:10">
      <c r="A2449" t="s">
        <v>4</v>
      </c>
      <c r="B2449" s="4" t="s">
        <v>5</v>
      </c>
      <c r="C2449" s="4" t="s">
        <v>7</v>
      </c>
      <c r="D2449" s="4" t="s">
        <v>15</v>
      </c>
      <c r="E2449" s="4" t="s">
        <v>11</v>
      </c>
      <c r="F2449" s="4" t="s">
        <v>7</v>
      </c>
    </row>
    <row r="2450" spans="1:10">
      <c r="A2450" t="n">
        <v>22384</v>
      </c>
      <c r="B2450" s="15" t="n">
        <v>49</v>
      </c>
      <c r="C2450" s="7" t="n">
        <v>3</v>
      </c>
      <c r="D2450" s="7" t="n">
        <v>0.699999988079071</v>
      </c>
      <c r="E2450" s="7" t="n">
        <v>500</v>
      </c>
      <c r="F2450" s="7" t="n">
        <v>0</v>
      </c>
    </row>
    <row r="2451" spans="1:10">
      <c r="A2451" t="s">
        <v>4</v>
      </c>
      <c r="B2451" s="4" t="s">
        <v>5</v>
      </c>
      <c r="C2451" s="4" t="s">
        <v>7</v>
      </c>
      <c r="D2451" s="4" t="s">
        <v>11</v>
      </c>
      <c r="E2451" s="4" t="s">
        <v>8</v>
      </c>
    </row>
    <row r="2452" spans="1:10">
      <c r="A2452" t="n">
        <v>22393</v>
      </c>
      <c r="B2452" s="30" t="n">
        <v>51</v>
      </c>
      <c r="C2452" s="7" t="n">
        <v>4</v>
      </c>
      <c r="D2452" s="7" t="n">
        <v>83</v>
      </c>
      <c r="E2452" s="7" t="s">
        <v>263</v>
      </c>
    </row>
    <row r="2453" spans="1:10">
      <c r="A2453" t="s">
        <v>4</v>
      </c>
      <c r="B2453" s="4" t="s">
        <v>5</v>
      </c>
      <c r="C2453" s="4" t="s">
        <v>11</v>
      </c>
    </row>
    <row r="2454" spans="1:10">
      <c r="A2454" t="n">
        <v>22407</v>
      </c>
      <c r="B2454" s="26" t="n">
        <v>16</v>
      </c>
      <c r="C2454" s="7" t="n">
        <v>0</v>
      </c>
    </row>
    <row r="2455" spans="1:10">
      <c r="A2455" t="s">
        <v>4</v>
      </c>
      <c r="B2455" s="4" t="s">
        <v>5</v>
      </c>
      <c r="C2455" s="4" t="s">
        <v>11</v>
      </c>
      <c r="D2455" s="4" t="s">
        <v>7</v>
      </c>
      <c r="E2455" s="4" t="s">
        <v>17</v>
      </c>
      <c r="F2455" s="4" t="s">
        <v>42</v>
      </c>
      <c r="G2455" s="4" t="s">
        <v>7</v>
      </c>
      <c r="H2455" s="4" t="s">
        <v>7</v>
      </c>
      <c r="I2455" s="4" t="s">
        <v>7</v>
      </c>
      <c r="J2455" s="4" t="s">
        <v>17</v>
      </c>
      <c r="K2455" s="4" t="s">
        <v>42</v>
      </c>
      <c r="L2455" s="4" t="s">
        <v>7</v>
      </c>
      <c r="M2455" s="4" t="s">
        <v>7</v>
      </c>
      <c r="N2455" s="4" t="s">
        <v>7</v>
      </c>
      <c r="O2455" s="4" t="s">
        <v>17</v>
      </c>
      <c r="P2455" s="4" t="s">
        <v>42</v>
      </c>
      <c r="Q2455" s="4" t="s">
        <v>7</v>
      </c>
      <c r="R2455" s="4" t="s">
        <v>7</v>
      </c>
    </row>
    <row r="2456" spans="1:10">
      <c r="A2456" t="n">
        <v>22410</v>
      </c>
      <c r="B2456" s="31" t="n">
        <v>26</v>
      </c>
      <c r="C2456" s="7" t="n">
        <v>83</v>
      </c>
      <c r="D2456" s="7" t="n">
        <v>17</v>
      </c>
      <c r="E2456" s="7" t="n">
        <v>26333</v>
      </c>
      <c r="F2456" s="7" t="s">
        <v>264</v>
      </c>
      <c r="G2456" s="7" t="n">
        <v>2</v>
      </c>
      <c r="H2456" s="7" t="n">
        <v>3</v>
      </c>
      <c r="I2456" s="7" t="n">
        <v>17</v>
      </c>
      <c r="J2456" s="7" t="n">
        <v>26334</v>
      </c>
      <c r="K2456" s="7" t="s">
        <v>265</v>
      </c>
      <c r="L2456" s="7" t="n">
        <v>2</v>
      </c>
      <c r="M2456" s="7" t="n">
        <v>3</v>
      </c>
      <c r="N2456" s="7" t="n">
        <v>17</v>
      </c>
      <c r="O2456" s="7" t="n">
        <v>26335</v>
      </c>
      <c r="P2456" s="7" t="s">
        <v>266</v>
      </c>
      <c r="Q2456" s="7" t="n">
        <v>2</v>
      </c>
      <c r="R2456" s="7" t="n">
        <v>0</v>
      </c>
    </row>
    <row r="2457" spans="1:10">
      <c r="A2457" t="s">
        <v>4</v>
      </c>
      <c r="B2457" s="4" t="s">
        <v>5</v>
      </c>
    </row>
    <row r="2458" spans="1:10">
      <c r="A2458" t="n">
        <v>22753</v>
      </c>
      <c r="B2458" s="24" t="n">
        <v>28</v>
      </c>
    </row>
    <row r="2459" spans="1:10">
      <c r="A2459" t="s">
        <v>4</v>
      </c>
      <c r="B2459" s="4" t="s">
        <v>5</v>
      </c>
      <c r="C2459" s="4" t="s">
        <v>11</v>
      </c>
      <c r="D2459" s="4" t="s">
        <v>7</v>
      </c>
    </row>
    <row r="2460" spans="1:10">
      <c r="A2460" t="n">
        <v>22754</v>
      </c>
      <c r="B2460" s="33" t="n">
        <v>89</v>
      </c>
      <c r="C2460" s="7" t="n">
        <v>83</v>
      </c>
      <c r="D2460" s="7" t="n">
        <v>1</v>
      </c>
    </row>
    <row r="2461" spans="1:10">
      <c r="A2461" t="s">
        <v>4</v>
      </c>
      <c r="B2461" s="4" t="s">
        <v>5</v>
      </c>
      <c r="C2461" s="4" t="s">
        <v>7</v>
      </c>
      <c r="D2461" s="4" t="s">
        <v>11</v>
      </c>
      <c r="E2461" s="4" t="s">
        <v>15</v>
      </c>
    </row>
    <row r="2462" spans="1:10">
      <c r="A2462" t="n">
        <v>22758</v>
      </c>
      <c r="B2462" s="28" t="n">
        <v>58</v>
      </c>
      <c r="C2462" s="7" t="n">
        <v>101</v>
      </c>
      <c r="D2462" s="7" t="n">
        <v>500</v>
      </c>
      <c r="E2462" s="7" t="n">
        <v>1</v>
      </c>
    </row>
    <row r="2463" spans="1:10">
      <c r="A2463" t="s">
        <v>4</v>
      </c>
      <c r="B2463" s="4" t="s">
        <v>5</v>
      </c>
      <c r="C2463" s="4" t="s">
        <v>7</v>
      </c>
      <c r="D2463" s="4" t="s">
        <v>11</v>
      </c>
    </row>
    <row r="2464" spans="1:10">
      <c r="A2464" t="n">
        <v>22766</v>
      </c>
      <c r="B2464" s="28" t="n">
        <v>58</v>
      </c>
      <c r="C2464" s="7" t="n">
        <v>254</v>
      </c>
      <c r="D2464" s="7" t="n">
        <v>0</v>
      </c>
    </row>
    <row r="2465" spans="1:18">
      <c r="A2465" t="s">
        <v>4</v>
      </c>
      <c r="B2465" s="4" t="s">
        <v>5</v>
      </c>
      <c r="C2465" s="4" t="s">
        <v>7</v>
      </c>
    </row>
    <row r="2466" spans="1:18">
      <c r="A2466" t="n">
        <v>22770</v>
      </c>
      <c r="B2466" s="61" t="n">
        <v>45</v>
      </c>
      <c r="C2466" s="7" t="n">
        <v>0</v>
      </c>
    </row>
    <row r="2467" spans="1:18">
      <c r="A2467" t="s">
        <v>4</v>
      </c>
      <c r="B2467" s="4" t="s">
        <v>5</v>
      </c>
      <c r="C2467" s="4" t="s">
        <v>7</v>
      </c>
      <c r="D2467" s="4" t="s">
        <v>7</v>
      </c>
      <c r="E2467" s="4" t="s">
        <v>15</v>
      </c>
      <c r="F2467" s="4" t="s">
        <v>15</v>
      </c>
      <c r="G2467" s="4" t="s">
        <v>15</v>
      </c>
      <c r="H2467" s="4" t="s">
        <v>11</v>
      </c>
    </row>
    <row r="2468" spans="1:18">
      <c r="A2468" t="n">
        <v>22772</v>
      </c>
      <c r="B2468" s="61" t="n">
        <v>45</v>
      </c>
      <c r="C2468" s="7" t="n">
        <v>2</v>
      </c>
      <c r="D2468" s="7" t="n">
        <v>3</v>
      </c>
      <c r="E2468" s="7" t="n">
        <v>-33.3800010681152</v>
      </c>
      <c r="F2468" s="7" t="n">
        <v>1.04999995231628</v>
      </c>
      <c r="G2468" s="7" t="n">
        <v>-54.4599990844727</v>
      </c>
      <c r="H2468" s="7" t="n">
        <v>0</v>
      </c>
    </row>
    <row r="2469" spans="1:18">
      <c r="A2469" t="s">
        <v>4</v>
      </c>
      <c r="B2469" s="4" t="s">
        <v>5</v>
      </c>
      <c r="C2469" s="4" t="s">
        <v>7</v>
      </c>
      <c r="D2469" s="4" t="s">
        <v>7</v>
      </c>
      <c r="E2469" s="4" t="s">
        <v>15</v>
      </c>
      <c r="F2469" s="4" t="s">
        <v>15</v>
      </c>
      <c r="G2469" s="4" t="s">
        <v>15</v>
      </c>
      <c r="H2469" s="4" t="s">
        <v>11</v>
      </c>
      <c r="I2469" s="4" t="s">
        <v>7</v>
      </c>
    </row>
    <row r="2470" spans="1:18">
      <c r="A2470" t="n">
        <v>22789</v>
      </c>
      <c r="B2470" s="61" t="n">
        <v>45</v>
      </c>
      <c r="C2470" s="7" t="n">
        <v>4</v>
      </c>
      <c r="D2470" s="7" t="n">
        <v>3</v>
      </c>
      <c r="E2470" s="7" t="n">
        <v>7.03000020980835</v>
      </c>
      <c r="F2470" s="7" t="n">
        <v>164.940002441406</v>
      </c>
      <c r="G2470" s="7" t="n">
        <v>0</v>
      </c>
      <c r="H2470" s="7" t="n">
        <v>0</v>
      </c>
      <c r="I2470" s="7" t="n">
        <v>1</v>
      </c>
    </row>
    <row r="2471" spans="1:18">
      <c r="A2471" t="s">
        <v>4</v>
      </c>
      <c r="B2471" s="4" t="s">
        <v>5</v>
      </c>
      <c r="C2471" s="4" t="s">
        <v>7</v>
      </c>
      <c r="D2471" s="4" t="s">
        <v>7</v>
      </c>
      <c r="E2471" s="4" t="s">
        <v>15</v>
      </c>
      <c r="F2471" s="4" t="s">
        <v>11</v>
      </c>
    </row>
    <row r="2472" spans="1:18">
      <c r="A2472" t="n">
        <v>22807</v>
      </c>
      <c r="B2472" s="61" t="n">
        <v>45</v>
      </c>
      <c r="C2472" s="7" t="n">
        <v>5</v>
      </c>
      <c r="D2472" s="7" t="n">
        <v>3</v>
      </c>
      <c r="E2472" s="7" t="n">
        <v>2.70000004768372</v>
      </c>
      <c r="F2472" s="7" t="n">
        <v>0</v>
      </c>
    </row>
    <row r="2473" spans="1:18">
      <c r="A2473" t="s">
        <v>4</v>
      </c>
      <c r="B2473" s="4" t="s">
        <v>5</v>
      </c>
      <c r="C2473" s="4" t="s">
        <v>7</v>
      </c>
      <c r="D2473" s="4" t="s">
        <v>7</v>
      </c>
      <c r="E2473" s="4" t="s">
        <v>15</v>
      </c>
      <c r="F2473" s="4" t="s">
        <v>11</v>
      </c>
    </row>
    <row r="2474" spans="1:18">
      <c r="A2474" t="n">
        <v>22816</v>
      </c>
      <c r="B2474" s="61" t="n">
        <v>45</v>
      </c>
      <c r="C2474" s="7" t="n">
        <v>11</v>
      </c>
      <c r="D2474" s="7" t="n">
        <v>3</v>
      </c>
      <c r="E2474" s="7" t="n">
        <v>24.1000003814697</v>
      </c>
      <c r="F2474" s="7" t="n">
        <v>0</v>
      </c>
    </row>
    <row r="2475" spans="1:18">
      <c r="A2475" t="s">
        <v>4</v>
      </c>
      <c r="B2475" s="4" t="s">
        <v>5</v>
      </c>
      <c r="C2475" s="4" t="s">
        <v>7</v>
      </c>
      <c r="D2475" s="4" t="s">
        <v>11</v>
      </c>
    </row>
    <row r="2476" spans="1:18">
      <c r="A2476" t="n">
        <v>22825</v>
      </c>
      <c r="B2476" s="28" t="n">
        <v>58</v>
      </c>
      <c r="C2476" s="7" t="n">
        <v>255</v>
      </c>
      <c r="D2476" s="7" t="n">
        <v>0</v>
      </c>
    </row>
    <row r="2477" spans="1:18">
      <c r="A2477" t="s">
        <v>4</v>
      </c>
      <c r="B2477" s="4" t="s">
        <v>5</v>
      </c>
      <c r="C2477" s="4" t="s">
        <v>7</v>
      </c>
      <c r="D2477" s="4" t="s">
        <v>11</v>
      </c>
      <c r="E2477" s="4" t="s">
        <v>8</v>
      </c>
    </row>
    <row r="2478" spans="1:18">
      <c r="A2478" t="n">
        <v>22829</v>
      </c>
      <c r="B2478" s="30" t="n">
        <v>51</v>
      </c>
      <c r="C2478" s="7" t="n">
        <v>4</v>
      </c>
      <c r="D2478" s="7" t="n">
        <v>5</v>
      </c>
      <c r="E2478" s="7" t="s">
        <v>267</v>
      </c>
    </row>
    <row r="2479" spans="1:18">
      <c r="A2479" t="s">
        <v>4</v>
      </c>
      <c r="B2479" s="4" t="s">
        <v>5</v>
      </c>
      <c r="C2479" s="4" t="s">
        <v>11</v>
      </c>
    </row>
    <row r="2480" spans="1:18">
      <c r="A2480" t="n">
        <v>22843</v>
      </c>
      <c r="B2480" s="26" t="n">
        <v>16</v>
      </c>
      <c r="C2480" s="7" t="n">
        <v>0</v>
      </c>
    </row>
    <row r="2481" spans="1:9">
      <c r="A2481" t="s">
        <v>4</v>
      </c>
      <c r="B2481" s="4" t="s">
        <v>5</v>
      </c>
      <c r="C2481" s="4" t="s">
        <v>11</v>
      </c>
      <c r="D2481" s="4" t="s">
        <v>7</v>
      </c>
      <c r="E2481" s="4" t="s">
        <v>17</v>
      </c>
      <c r="F2481" s="4" t="s">
        <v>42</v>
      </c>
      <c r="G2481" s="4" t="s">
        <v>7</v>
      </c>
      <c r="H2481" s="4" t="s">
        <v>7</v>
      </c>
    </row>
    <row r="2482" spans="1:9">
      <c r="A2482" t="n">
        <v>22846</v>
      </c>
      <c r="B2482" s="31" t="n">
        <v>26</v>
      </c>
      <c r="C2482" s="7" t="n">
        <v>5</v>
      </c>
      <c r="D2482" s="7" t="n">
        <v>17</v>
      </c>
      <c r="E2482" s="7" t="n">
        <v>3489</v>
      </c>
      <c r="F2482" s="7" t="s">
        <v>268</v>
      </c>
      <c r="G2482" s="7" t="n">
        <v>2</v>
      </c>
      <c r="H2482" s="7" t="n">
        <v>0</v>
      </c>
    </row>
    <row r="2483" spans="1:9">
      <c r="A2483" t="s">
        <v>4</v>
      </c>
      <c r="B2483" s="4" t="s">
        <v>5</v>
      </c>
    </row>
    <row r="2484" spans="1:9">
      <c r="A2484" t="n">
        <v>22877</v>
      </c>
      <c r="B2484" s="24" t="n">
        <v>28</v>
      </c>
    </row>
    <row r="2485" spans="1:9">
      <c r="A2485" t="s">
        <v>4</v>
      </c>
      <c r="B2485" s="4" t="s">
        <v>5</v>
      </c>
      <c r="C2485" s="4" t="s">
        <v>11</v>
      </c>
      <c r="D2485" s="4" t="s">
        <v>7</v>
      </c>
    </row>
    <row r="2486" spans="1:9">
      <c r="A2486" t="n">
        <v>22878</v>
      </c>
      <c r="B2486" s="33" t="n">
        <v>89</v>
      </c>
      <c r="C2486" s="7" t="n">
        <v>5</v>
      </c>
      <c r="D2486" s="7" t="n">
        <v>1</v>
      </c>
    </row>
    <row r="2487" spans="1:9">
      <c r="A2487" t="s">
        <v>4</v>
      </c>
      <c r="B2487" s="4" t="s">
        <v>5</v>
      </c>
      <c r="C2487" s="4" t="s">
        <v>11</v>
      </c>
    </row>
    <row r="2488" spans="1:9">
      <c r="A2488" t="n">
        <v>22882</v>
      </c>
      <c r="B2488" s="26" t="n">
        <v>16</v>
      </c>
      <c r="C2488" s="7" t="n">
        <v>100</v>
      </c>
    </row>
    <row r="2489" spans="1:9">
      <c r="A2489" t="s">
        <v>4</v>
      </c>
      <c r="B2489" s="4" t="s">
        <v>5</v>
      </c>
      <c r="C2489" s="4" t="s">
        <v>7</v>
      </c>
      <c r="D2489" s="4" t="s">
        <v>11</v>
      </c>
      <c r="E2489" s="4" t="s">
        <v>15</v>
      </c>
    </row>
    <row r="2490" spans="1:9">
      <c r="A2490" t="n">
        <v>22885</v>
      </c>
      <c r="B2490" s="28" t="n">
        <v>58</v>
      </c>
      <c r="C2490" s="7" t="n">
        <v>101</v>
      </c>
      <c r="D2490" s="7" t="n">
        <v>500</v>
      </c>
      <c r="E2490" s="7" t="n">
        <v>1</v>
      </c>
    </row>
    <row r="2491" spans="1:9">
      <c r="A2491" t="s">
        <v>4</v>
      </c>
      <c r="B2491" s="4" t="s">
        <v>5</v>
      </c>
      <c r="C2491" s="4" t="s">
        <v>7</v>
      </c>
      <c r="D2491" s="4" t="s">
        <v>11</v>
      </c>
    </row>
    <row r="2492" spans="1:9">
      <c r="A2492" t="n">
        <v>22893</v>
      </c>
      <c r="B2492" s="28" t="n">
        <v>58</v>
      </c>
      <c r="C2492" s="7" t="n">
        <v>254</v>
      </c>
      <c r="D2492" s="7" t="n">
        <v>0</v>
      </c>
    </row>
    <row r="2493" spans="1:9">
      <c r="A2493" t="s">
        <v>4</v>
      </c>
      <c r="B2493" s="4" t="s">
        <v>5</v>
      </c>
      <c r="C2493" s="4" t="s">
        <v>7</v>
      </c>
    </row>
    <row r="2494" spans="1:9">
      <c r="A2494" t="n">
        <v>22897</v>
      </c>
      <c r="B2494" s="61" t="n">
        <v>45</v>
      </c>
      <c r="C2494" s="7" t="n">
        <v>0</v>
      </c>
    </row>
    <row r="2495" spans="1:9">
      <c r="A2495" t="s">
        <v>4</v>
      </c>
      <c r="B2495" s="4" t="s">
        <v>5</v>
      </c>
      <c r="C2495" s="4" t="s">
        <v>7</v>
      </c>
      <c r="D2495" s="4" t="s">
        <v>7</v>
      </c>
      <c r="E2495" s="4" t="s">
        <v>15</v>
      </c>
      <c r="F2495" s="4" t="s">
        <v>15</v>
      </c>
      <c r="G2495" s="4" t="s">
        <v>15</v>
      </c>
      <c r="H2495" s="4" t="s">
        <v>11</v>
      </c>
    </row>
    <row r="2496" spans="1:9">
      <c r="A2496" t="n">
        <v>22899</v>
      </c>
      <c r="B2496" s="61" t="n">
        <v>45</v>
      </c>
      <c r="C2496" s="7" t="n">
        <v>2</v>
      </c>
      <c r="D2496" s="7" t="n">
        <v>3</v>
      </c>
      <c r="E2496" s="7" t="n">
        <v>-27.5100002288818</v>
      </c>
      <c r="F2496" s="7" t="n">
        <v>1.10000002384186</v>
      </c>
      <c r="G2496" s="7" t="n">
        <v>-53.5900001525879</v>
      </c>
      <c r="H2496" s="7" t="n">
        <v>0</v>
      </c>
    </row>
    <row r="2497" spans="1:8">
      <c r="A2497" t="s">
        <v>4</v>
      </c>
      <c r="B2497" s="4" t="s">
        <v>5</v>
      </c>
      <c r="C2497" s="4" t="s">
        <v>7</v>
      </c>
      <c r="D2497" s="4" t="s">
        <v>7</v>
      </c>
      <c r="E2497" s="4" t="s">
        <v>15</v>
      </c>
      <c r="F2497" s="4" t="s">
        <v>15</v>
      </c>
      <c r="G2497" s="4" t="s">
        <v>15</v>
      </c>
      <c r="H2497" s="4" t="s">
        <v>11</v>
      </c>
      <c r="I2497" s="4" t="s">
        <v>7</v>
      </c>
    </row>
    <row r="2498" spans="1:8">
      <c r="A2498" t="n">
        <v>22916</v>
      </c>
      <c r="B2498" s="61" t="n">
        <v>45</v>
      </c>
      <c r="C2498" s="7" t="n">
        <v>4</v>
      </c>
      <c r="D2498" s="7" t="n">
        <v>3</v>
      </c>
      <c r="E2498" s="7" t="n">
        <v>4.84999990463257</v>
      </c>
      <c r="F2498" s="7" t="n">
        <v>159.490005493164</v>
      </c>
      <c r="G2498" s="7" t="n">
        <v>0</v>
      </c>
      <c r="H2498" s="7" t="n">
        <v>0</v>
      </c>
      <c r="I2498" s="7" t="n">
        <v>1</v>
      </c>
    </row>
    <row r="2499" spans="1:8">
      <c r="A2499" t="s">
        <v>4</v>
      </c>
      <c r="B2499" s="4" t="s">
        <v>5</v>
      </c>
      <c r="C2499" s="4" t="s">
        <v>7</v>
      </c>
      <c r="D2499" s="4" t="s">
        <v>7</v>
      </c>
      <c r="E2499" s="4" t="s">
        <v>15</v>
      </c>
      <c r="F2499" s="4" t="s">
        <v>11</v>
      </c>
    </row>
    <row r="2500" spans="1:8">
      <c r="A2500" t="n">
        <v>22934</v>
      </c>
      <c r="B2500" s="61" t="n">
        <v>45</v>
      </c>
      <c r="C2500" s="7" t="n">
        <v>5</v>
      </c>
      <c r="D2500" s="7" t="n">
        <v>3</v>
      </c>
      <c r="E2500" s="7" t="n">
        <v>4</v>
      </c>
      <c r="F2500" s="7" t="n">
        <v>0</v>
      </c>
    </row>
    <row r="2501" spans="1:8">
      <c r="A2501" t="s">
        <v>4</v>
      </c>
      <c r="B2501" s="4" t="s">
        <v>5</v>
      </c>
      <c r="C2501" s="4" t="s">
        <v>7</v>
      </c>
      <c r="D2501" s="4" t="s">
        <v>7</v>
      </c>
      <c r="E2501" s="4" t="s">
        <v>15</v>
      </c>
      <c r="F2501" s="4" t="s">
        <v>11</v>
      </c>
    </row>
    <row r="2502" spans="1:8">
      <c r="A2502" t="n">
        <v>22943</v>
      </c>
      <c r="B2502" s="61" t="n">
        <v>45</v>
      </c>
      <c r="C2502" s="7" t="n">
        <v>11</v>
      </c>
      <c r="D2502" s="7" t="n">
        <v>3</v>
      </c>
      <c r="E2502" s="7" t="n">
        <v>24.1000003814697</v>
      </c>
      <c r="F2502" s="7" t="n">
        <v>0</v>
      </c>
    </row>
    <row r="2503" spans="1:8">
      <c r="A2503" t="s">
        <v>4</v>
      </c>
      <c r="B2503" s="4" t="s">
        <v>5</v>
      </c>
      <c r="C2503" s="4" t="s">
        <v>7</v>
      </c>
      <c r="D2503" s="4" t="s">
        <v>7</v>
      </c>
      <c r="E2503" s="4" t="s">
        <v>15</v>
      </c>
      <c r="F2503" s="4" t="s">
        <v>15</v>
      </c>
      <c r="G2503" s="4" t="s">
        <v>15</v>
      </c>
      <c r="H2503" s="4" t="s">
        <v>11</v>
      </c>
    </row>
    <row r="2504" spans="1:8">
      <c r="A2504" t="n">
        <v>22952</v>
      </c>
      <c r="B2504" s="61" t="n">
        <v>45</v>
      </c>
      <c r="C2504" s="7" t="n">
        <v>2</v>
      </c>
      <c r="D2504" s="7" t="n">
        <v>3</v>
      </c>
      <c r="E2504" s="7" t="n">
        <v>-27.5100002288818</v>
      </c>
      <c r="F2504" s="7" t="n">
        <v>1.10000002384186</v>
      </c>
      <c r="G2504" s="7" t="n">
        <v>-53.5900001525879</v>
      </c>
      <c r="H2504" s="7" t="n">
        <v>10000</v>
      </c>
    </row>
    <row r="2505" spans="1:8">
      <c r="A2505" t="s">
        <v>4</v>
      </c>
      <c r="B2505" s="4" t="s">
        <v>5</v>
      </c>
      <c r="C2505" s="4" t="s">
        <v>7</v>
      </c>
      <c r="D2505" s="4" t="s">
        <v>7</v>
      </c>
      <c r="E2505" s="4" t="s">
        <v>15</v>
      </c>
      <c r="F2505" s="4" t="s">
        <v>15</v>
      </c>
      <c r="G2505" s="4" t="s">
        <v>15</v>
      </c>
      <c r="H2505" s="4" t="s">
        <v>11</v>
      </c>
      <c r="I2505" s="4" t="s">
        <v>7</v>
      </c>
    </row>
    <row r="2506" spans="1:8">
      <c r="A2506" t="n">
        <v>22969</v>
      </c>
      <c r="B2506" s="61" t="n">
        <v>45</v>
      </c>
      <c r="C2506" s="7" t="n">
        <v>4</v>
      </c>
      <c r="D2506" s="7" t="n">
        <v>3</v>
      </c>
      <c r="E2506" s="7" t="n">
        <v>4.84999990463257</v>
      </c>
      <c r="F2506" s="7" t="n">
        <v>182.929992675781</v>
      </c>
      <c r="G2506" s="7" t="n">
        <v>0</v>
      </c>
      <c r="H2506" s="7" t="n">
        <v>10000</v>
      </c>
      <c r="I2506" s="7" t="n">
        <v>1</v>
      </c>
    </row>
    <row r="2507" spans="1:8">
      <c r="A2507" t="s">
        <v>4</v>
      </c>
      <c r="B2507" s="4" t="s">
        <v>5</v>
      </c>
      <c r="C2507" s="4" t="s">
        <v>7</v>
      </c>
      <c r="D2507" s="4" t="s">
        <v>7</v>
      </c>
      <c r="E2507" s="4" t="s">
        <v>15</v>
      </c>
      <c r="F2507" s="4" t="s">
        <v>11</v>
      </c>
    </row>
    <row r="2508" spans="1:8">
      <c r="A2508" t="n">
        <v>22987</v>
      </c>
      <c r="B2508" s="61" t="n">
        <v>45</v>
      </c>
      <c r="C2508" s="7" t="n">
        <v>5</v>
      </c>
      <c r="D2508" s="7" t="n">
        <v>3</v>
      </c>
      <c r="E2508" s="7" t="n">
        <v>4</v>
      </c>
      <c r="F2508" s="7" t="n">
        <v>10000</v>
      </c>
    </row>
    <row r="2509" spans="1:8">
      <c r="A2509" t="s">
        <v>4</v>
      </c>
      <c r="B2509" s="4" t="s">
        <v>5</v>
      </c>
      <c r="C2509" s="4" t="s">
        <v>7</v>
      </c>
      <c r="D2509" s="4" t="s">
        <v>7</v>
      </c>
      <c r="E2509" s="4" t="s">
        <v>15</v>
      </c>
      <c r="F2509" s="4" t="s">
        <v>11</v>
      </c>
    </row>
    <row r="2510" spans="1:8">
      <c r="A2510" t="n">
        <v>22996</v>
      </c>
      <c r="B2510" s="61" t="n">
        <v>45</v>
      </c>
      <c r="C2510" s="7" t="n">
        <v>11</v>
      </c>
      <c r="D2510" s="7" t="n">
        <v>3</v>
      </c>
      <c r="E2510" s="7" t="n">
        <v>24.1000003814697</v>
      </c>
      <c r="F2510" s="7" t="n">
        <v>10000</v>
      </c>
    </row>
    <row r="2511" spans="1:8">
      <c r="A2511" t="s">
        <v>4</v>
      </c>
      <c r="B2511" s="4" t="s">
        <v>5</v>
      </c>
      <c r="C2511" s="4" t="s">
        <v>7</v>
      </c>
      <c r="D2511" s="4" t="s">
        <v>7</v>
      </c>
      <c r="E2511" s="4" t="s">
        <v>7</v>
      </c>
      <c r="F2511" s="4" t="s">
        <v>7</v>
      </c>
    </row>
    <row r="2512" spans="1:8">
      <c r="A2512" t="n">
        <v>23005</v>
      </c>
      <c r="B2512" s="13" t="n">
        <v>14</v>
      </c>
      <c r="C2512" s="7" t="n">
        <v>0</v>
      </c>
      <c r="D2512" s="7" t="n">
        <v>1</v>
      </c>
      <c r="E2512" s="7" t="n">
        <v>0</v>
      </c>
      <c r="F2512" s="7" t="n">
        <v>0</v>
      </c>
    </row>
    <row r="2513" spans="1:9">
      <c r="A2513" t="s">
        <v>4</v>
      </c>
      <c r="B2513" s="4" t="s">
        <v>5</v>
      </c>
      <c r="C2513" s="4" t="s">
        <v>7</v>
      </c>
      <c r="D2513" s="4" t="s">
        <v>11</v>
      </c>
    </row>
    <row r="2514" spans="1:9">
      <c r="A2514" t="n">
        <v>23010</v>
      </c>
      <c r="B2514" s="28" t="n">
        <v>58</v>
      </c>
      <c r="C2514" s="7" t="n">
        <v>255</v>
      </c>
      <c r="D2514" s="7" t="n">
        <v>0</v>
      </c>
    </row>
    <row r="2515" spans="1:9">
      <c r="A2515" t="s">
        <v>4</v>
      </c>
      <c r="B2515" s="4" t="s">
        <v>5</v>
      </c>
      <c r="C2515" s="4" t="s">
        <v>7</v>
      </c>
      <c r="D2515" s="4" t="s">
        <v>11</v>
      </c>
      <c r="E2515" s="4" t="s">
        <v>8</v>
      </c>
    </row>
    <row r="2516" spans="1:9">
      <c r="A2516" t="n">
        <v>23014</v>
      </c>
      <c r="B2516" s="30" t="n">
        <v>51</v>
      </c>
      <c r="C2516" s="7" t="n">
        <v>4</v>
      </c>
      <c r="D2516" s="7" t="n">
        <v>4</v>
      </c>
      <c r="E2516" s="7" t="s">
        <v>269</v>
      </c>
    </row>
    <row r="2517" spans="1:9">
      <c r="A2517" t="s">
        <v>4</v>
      </c>
      <c r="B2517" s="4" t="s">
        <v>5</v>
      </c>
      <c r="C2517" s="4" t="s">
        <v>11</v>
      </c>
    </row>
    <row r="2518" spans="1:9">
      <c r="A2518" t="n">
        <v>23027</v>
      </c>
      <c r="B2518" s="26" t="n">
        <v>16</v>
      </c>
      <c r="C2518" s="7" t="n">
        <v>0</v>
      </c>
    </row>
    <row r="2519" spans="1:9">
      <c r="A2519" t="s">
        <v>4</v>
      </c>
      <c r="B2519" s="4" t="s">
        <v>5</v>
      </c>
      <c r="C2519" s="4" t="s">
        <v>11</v>
      </c>
      <c r="D2519" s="4" t="s">
        <v>7</v>
      </c>
      <c r="E2519" s="4" t="s">
        <v>17</v>
      </c>
      <c r="F2519" s="4" t="s">
        <v>42</v>
      </c>
      <c r="G2519" s="4" t="s">
        <v>7</v>
      </c>
      <c r="H2519" s="4" t="s">
        <v>7</v>
      </c>
    </row>
    <row r="2520" spans="1:9">
      <c r="A2520" t="n">
        <v>23030</v>
      </c>
      <c r="B2520" s="31" t="n">
        <v>26</v>
      </c>
      <c r="C2520" s="7" t="n">
        <v>4</v>
      </c>
      <c r="D2520" s="7" t="n">
        <v>17</v>
      </c>
      <c r="E2520" s="7" t="n">
        <v>7478</v>
      </c>
      <c r="F2520" s="7" t="s">
        <v>270</v>
      </c>
      <c r="G2520" s="7" t="n">
        <v>2</v>
      </c>
      <c r="H2520" s="7" t="n">
        <v>0</v>
      </c>
    </row>
    <row r="2521" spans="1:9">
      <c r="A2521" t="s">
        <v>4</v>
      </c>
      <c r="B2521" s="4" t="s">
        <v>5</v>
      </c>
    </row>
    <row r="2522" spans="1:9">
      <c r="A2522" t="n">
        <v>23114</v>
      </c>
      <c r="B2522" s="24" t="n">
        <v>28</v>
      </c>
    </row>
    <row r="2523" spans="1:9">
      <c r="A2523" t="s">
        <v>4</v>
      </c>
      <c r="B2523" s="4" t="s">
        <v>5</v>
      </c>
      <c r="C2523" s="4" t="s">
        <v>11</v>
      </c>
      <c r="D2523" s="4" t="s">
        <v>11</v>
      </c>
      <c r="E2523" s="4" t="s">
        <v>11</v>
      </c>
    </row>
    <row r="2524" spans="1:9">
      <c r="A2524" t="n">
        <v>23115</v>
      </c>
      <c r="B2524" s="42" t="n">
        <v>61</v>
      </c>
      <c r="C2524" s="7" t="n">
        <v>3</v>
      </c>
      <c r="D2524" s="7" t="n">
        <v>4</v>
      </c>
      <c r="E2524" s="7" t="n">
        <v>1000</v>
      </c>
    </row>
    <row r="2525" spans="1:9">
      <c r="A2525" t="s">
        <v>4</v>
      </c>
      <c r="B2525" s="4" t="s">
        <v>5</v>
      </c>
      <c r="C2525" s="4" t="s">
        <v>11</v>
      </c>
    </row>
    <row r="2526" spans="1:9">
      <c r="A2526" t="n">
        <v>23122</v>
      </c>
      <c r="B2526" s="26" t="n">
        <v>16</v>
      </c>
      <c r="C2526" s="7" t="n">
        <v>300</v>
      </c>
    </row>
    <row r="2527" spans="1:9">
      <c r="A2527" t="s">
        <v>4</v>
      </c>
      <c r="B2527" s="4" t="s">
        <v>5</v>
      </c>
      <c r="C2527" s="4" t="s">
        <v>7</v>
      </c>
      <c r="D2527" s="4" t="s">
        <v>11</v>
      </c>
      <c r="E2527" s="4" t="s">
        <v>8</v>
      </c>
    </row>
    <row r="2528" spans="1:9">
      <c r="A2528" t="n">
        <v>23125</v>
      </c>
      <c r="B2528" s="30" t="n">
        <v>51</v>
      </c>
      <c r="C2528" s="7" t="n">
        <v>4</v>
      </c>
      <c r="D2528" s="7" t="n">
        <v>3</v>
      </c>
      <c r="E2528" s="7" t="s">
        <v>271</v>
      </c>
    </row>
    <row r="2529" spans="1:8">
      <c r="A2529" t="s">
        <v>4</v>
      </c>
      <c r="B2529" s="4" t="s">
        <v>5</v>
      </c>
      <c r="C2529" s="4" t="s">
        <v>11</v>
      </c>
    </row>
    <row r="2530" spans="1:8">
      <c r="A2530" t="n">
        <v>23139</v>
      </c>
      <c r="B2530" s="26" t="n">
        <v>16</v>
      </c>
      <c r="C2530" s="7" t="n">
        <v>0</v>
      </c>
    </row>
    <row r="2531" spans="1:8">
      <c r="A2531" t="s">
        <v>4</v>
      </c>
      <c r="B2531" s="4" t="s">
        <v>5</v>
      </c>
      <c r="C2531" s="4" t="s">
        <v>11</v>
      </c>
      <c r="D2531" s="4" t="s">
        <v>7</v>
      </c>
      <c r="E2531" s="4" t="s">
        <v>17</v>
      </c>
      <c r="F2531" s="4" t="s">
        <v>42</v>
      </c>
      <c r="G2531" s="4" t="s">
        <v>7</v>
      </c>
      <c r="H2531" s="4" t="s">
        <v>7</v>
      </c>
    </row>
    <row r="2532" spans="1:8">
      <c r="A2532" t="n">
        <v>23142</v>
      </c>
      <c r="B2532" s="31" t="n">
        <v>26</v>
      </c>
      <c r="C2532" s="7" t="n">
        <v>3</v>
      </c>
      <c r="D2532" s="7" t="n">
        <v>17</v>
      </c>
      <c r="E2532" s="7" t="n">
        <v>2464</v>
      </c>
      <c r="F2532" s="7" t="s">
        <v>272</v>
      </c>
      <c r="G2532" s="7" t="n">
        <v>2</v>
      </c>
      <c r="H2532" s="7" t="n">
        <v>0</v>
      </c>
    </row>
    <row r="2533" spans="1:8">
      <c r="A2533" t="s">
        <v>4</v>
      </c>
      <c r="B2533" s="4" t="s">
        <v>5</v>
      </c>
    </row>
    <row r="2534" spans="1:8">
      <c r="A2534" t="n">
        <v>23192</v>
      </c>
      <c r="B2534" s="24" t="n">
        <v>28</v>
      </c>
    </row>
    <row r="2535" spans="1:8">
      <c r="A2535" t="s">
        <v>4</v>
      </c>
      <c r="B2535" s="4" t="s">
        <v>5</v>
      </c>
      <c r="C2535" s="4" t="s">
        <v>11</v>
      </c>
      <c r="D2535" s="4" t="s">
        <v>11</v>
      </c>
      <c r="E2535" s="4" t="s">
        <v>11</v>
      </c>
    </row>
    <row r="2536" spans="1:8">
      <c r="A2536" t="n">
        <v>23193</v>
      </c>
      <c r="B2536" s="42" t="n">
        <v>61</v>
      </c>
      <c r="C2536" s="7" t="n">
        <v>7</v>
      </c>
      <c r="D2536" s="7" t="n">
        <v>3</v>
      </c>
      <c r="E2536" s="7" t="n">
        <v>1000</v>
      </c>
    </row>
    <row r="2537" spans="1:8">
      <c r="A2537" t="s">
        <v>4</v>
      </c>
      <c r="B2537" s="4" t="s">
        <v>5</v>
      </c>
      <c r="C2537" s="4" t="s">
        <v>11</v>
      </c>
    </row>
    <row r="2538" spans="1:8">
      <c r="A2538" t="n">
        <v>23200</v>
      </c>
      <c r="B2538" s="26" t="n">
        <v>16</v>
      </c>
      <c r="C2538" s="7" t="n">
        <v>300</v>
      </c>
    </row>
    <row r="2539" spans="1:8">
      <c r="A2539" t="s">
        <v>4</v>
      </c>
      <c r="B2539" s="4" t="s">
        <v>5</v>
      </c>
      <c r="C2539" s="4" t="s">
        <v>7</v>
      </c>
      <c r="D2539" s="4" t="s">
        <v>11</v>
      </c>
      <c r="E2539" s="4" t="s">
        <v>8</v>
      </c>
    </row>
    <row r="2540" spans="1:8">
      <c r="A2540" t="n">
        <v>23203</v>
      </c>
      <c r="B2540" s="30" t="n">
        <v>51</v>
      </c>
      <c r="C2540" s="7" t="n">
        <v>4</v>
      </c>
      <c r="D2540" s="7" t="n">
        <v>7</v>
      </c>
      <c r="E2540" s="7" t="s">
        <v>273</v>
      </c>
    </row>
    <row r="2541" spans="1:8">
      <c r="A2541" t="s">
        <v>4</v>
      </c>
      <c r="B2541" s="4" t="s">
        <v>5</v>
      </c>
      <c r="C2541" s="4" t="s">
        <v>11</v>
      </c>
    </row>
    <row r="2542" spans="1:8">
      <c r="A2542" t="n">
        <v>23217</v>
      </c>
      <c r="B2542" s="26" t="n">
        <v>16</v>
      </c>
      <c r="C2542" s="7" t="n">
        <v>0</v>
      </c>
    </row>
    <row r="2543" spans="1:8">
      <c r="A2543" t="s">
        <v>4</v>
      </c>
      <c r="B2543" s="4" t="s">
        <v>5</v>
      </c>
      <c r="C2543" s="4" t="s">
        <v>11</v>
      </c>
      <c r="D2543" s="4" t="s">
        <v>7</v>
      </c>
      <c r="E2543" s="4" t="s">
        <v>17</v>
      </c>
      <c r="F2543" s="4" t="s">
        <v>42</v>
      </c>
      <c r="G2543" s="4" t="s">
        <v>7</v>
      </c>
      <c r="H2543" s="4" t="s">
        <v>7</v>
      </c>
    </row>
    <row r="2544" spans="1:8">
      <c r="A2544" t="n">
        <v>23220</v>
      </c>
      <c r="B2544" s="31" t="n">
        <v>26</v>
      </c>
      <c r="C2544" s="7" t="n">
        <v>7</v>
      </c>
      <c r="D2544" s="7" t="n">
        <v>17</v>
      </c>
      <c r="E2544" s="7" t="n">
        <v>4497</v>
      </c>
      <c r="F2544" s="7" t="s">
        <v>274</v>
      </c>
      <c r="G2544" s="7" t="n">
        <v>2</v>
      </c>
      <c r="H2544" s="7" t="n">
        <v>0</v>
      </c>
    </row>
    <row r="2545" spans="1:8">
      <c r="A2545" t="s">
        <v>4</v>
      </c>
      <c r="B2545" s="4" t="s">
        <v>5</v>
      </c>
    </row>
    <row r="2546" spans="1:8">
      <c r="A2546" t="n">
        <v>23265</v>
      </c>
      <c r="B2546" s="24" t="n">
        <v>28</v>
      </c>
    </row>
    <row r="2547" spans="1:8">
      <c r="A2547" t="s">
        <v>4</v>
      </c>
      <c r="B2547" s="4" t="s">
        <v>5</v>
      </c>
      <c r="C2547" s="4" t="s">
        <v>11</v>
      </c>
      <c r="D2547" s="4" t="s">
        <v>11</v>
      </c>
      <c r="E2547" s="4" t="s">
        <v>11</v>
      </c>
    </row>
    <row r="2548" spans="1:8">
      <c r="A2548" t="n">
        <v>23266</v>
      </c>
      <c r="B2548" s="42" t="n">
        <v>61</v>
      </c>
      <c r="C2548" s="7" t="n">
        <v>8</v>
      </c>
      <c r="D2548" s="7" t="n">
        <v>4</v>
      </c>
      <c r="E2548" s="7" t="n">
        <v>1000</v>
      </c>
    </row>
    <row r="2549" spans="1:8">
      <c r="A2549" t="s">
        <v>4</v>
      </c>
      <c r="B2549" s="4" t="s">
        <v>5</v>
      </c>
      <c r="C2549" s="4" t="s">
        <v>11</v>
      </c>
    </row>
    <row r="2550" spans="1:8">
      <c r="A2550" t="n">
        <v>23273</v>
      </c>
      <c r="B2550" s="26" t="n">
        <v>16</v>
      </c>
      <c r="C2550" s="7" t="n">
        <v>300</v>
      </c>
    </row>
    <row r="2551" spans="1:8">
      <c r="A2551" t="s">
        <v>4</v>
      </c>
      <c r="B2551" s="4" t="s">
        <v>5</v>
      </c>
      <c r="C2551" s="4" t="s">
        <v>7</v>
      </c>
      <c r="D2551" s="4" t="s">
        <v>11</v>
      </c>
      <c r="E2551" s="4" t="s">
        <v>8</v>
      </c>
    </row>
    <row r="2552" spans="1:8">
      <c r="A2552" t="n">
        <v>23276</v>
      </c>
      <c r="B2552" s="30" t="n">
        <v>51</v>
      </c>
      <c r="C2552" s="7" t="n">
        <v>4</v>
      </c>
      <c r="D2552" s="7" t="n">
        <v>8</v>
      </c>
      <c r="E2552" s="7" t="s">
        <v>118</v>
      </c>
    </row>
    <row r="2553" spans="1:8">
      <c r="A2553" t="s">
        <v>4</v>
      </c>
      <c r="B2553" s="4" t="s">
        <v>5</v>
      </c>
      <c r="C2553" s="4" t="s">
        <v>11</v>
      </c>
    </row>
    <row r="2554" spans="1:8">
      <c r="A2554" t="n">
        <v>23290</v>
      </c>
      <c r="B2554" s="26" t="n">
        <v>16</v>
      </c>
      <c r="C2554" s="7" t="n">
        <v>0</v>
      </c>
    </row>
    <row r="2555" spans="1:8">
      <c r="A2555" t="s">
        <v>4</v>
      </c>
      <c r="B2555" s="4" t="s">
        <v>5</v>
      </c>
      <c r="C2555" s="4" t="s">
        <v>11</v>
      </c>
      <c r="D2555" s="4" t="s">
        <v>7</v>
      </c>
      <c r="E2555" s="4" t="s">
        <v>17</v>
      </c>
      <c r="F2555" s="4" t="s">
        <v>42</v>
      </c>
      <c r="G2555" s="4" t="s">
        <v>7</v>
      </c>
      <c r="H2555" s="4" t="s">
        <v>7</v>
      </c>
    </row>
    <row r="2556" spans="1:8">
      <c r="A2556" t="n">
        <v>23293</v>
      </c>
      <c r="B2556" s="31" t="n">
        <v>26</v>
      </c>
      <c r="C2556" s="7" t="n">
        <v>8</v>
      </c>
      <c r="D2556" s="7" t="n">
        <v>17</v>
      </c>
      <c r="E2556" s="7" t="n">
        <v>9425</v>
      </c>
      <c r="F2556" s="7" t="s">
        <v>275</v>
      </c>
      <c r="G2556" s="7" t="n">
        <v>2</v>
      </c>
      <c r="H2556" s="7" t="n">
        <v>0</v>
      </c>
    </row>
    <row r="2557" spans="1:8">
      <c r="A2557" t="s">
        <v>4</v>
      </c>
      <c r="B2557" s="4" t="s">
        <v>5</v>
      </c>
    </row>
    <row r="2558" spans="1:8">
      <c r="A2558" t="n">
        <v>23372</v>
      </c>
      <c r="B2558" s="24" t="n">
        <v>28</v>
      </c>
    </row>
    <row r="2559" spans="1:8">
      <c r="A2559" t="s">
        <v>4</v>
      </c>
      <c r="B2559" s="4" t="s">
        <v>5</v>
      </c>
      <c r="C2559" s="4" t="s">
        <v>11</v>
      </c>
      <c r="D2559" s="4" t="s">
        <v>7</v>
      </c>
    </row>
    <row r="2560" spans="1:8">
      <c r="A2560" t="n">
        <v>23373</v>
      </c>
      <c r="B2560" s="33" t="n">
        <v>89</v>
      </c>
      <c r="C2560" s="7" t="n">
        <v>8</v>
      </c>
      <c r="D2560" s="7" t="n">
        <v>1</v>
      </c>
    </row>
    <row r="2561" spans="1:8">
      <c r="A2561" t="s">
        <v>4</v>
      </c>
      <c r="B2561" s="4" t="s">
        <v>5</v>
      </c>
      <c r="C2561" s="4" t="s">
        <v>7</v>
      </c>
      <c r="D2561" s="4" t="s">
        <v>11</v>
      </c>
      <c r="E2561" s="4" t="s">
        <v>15</v>
      </c>
    </row>
    <row r="2562" spans="1:8">
      <c r="A2562" t="n">
        <v>23377</v>
      </c>
      <c r="B2562" s="28" t="n">
        <v>58</v>
      </c>
      <c r="C2562" s="7" t="n">
        <v>101</v>
      </c>
      <c r="D2562" s="7" t="n">
        <v>500</v>
      </c>
      <c r="E2562" s="7" t="n">
        <v>1</v>
      </c>
    </row>
    <row r="2563" spans="1:8">
      <c r="A2563" t="s">
        <v>4</v>
      </c>
      <c r="B2563" s="4" t="s">
        <v>5</v>
      </c>
      <c r="C2563" s="4" t="s">
        <v>7</v>
      </c>
      <c r="D2563" s="4" t="s">
        <v>11</v>
      </c>
    </row>
    <row r="2564" spans="1:8">
      <c r="A2564" t="n">
        <v>23385</v>
      </c>
      <c r="B2564" s="28" t="n">
        <v>58</v>
      </c>
      <c r="C2564" s="7" t="n">
        <v>254</v>
      </c>
      <c r="D2564" s="7" t="n">
        <v>0</v>
      </c>
    </row>
    <row r="2565" spans="1:8">
      <c r="A2565" t="s">
        <v>4</v>
      </c>
      <c r="B2565" s="4" t="s">
        <v>5</v>
      </c>
      <c r="C2565" s="4" t="s">
        <v>7</v>
      </c>
    </row>
    <row r="2566" spans="1:8">
      <c r="A2566" t="n">
        <v>23389</v>
      </c>
      <c r="B2566" s="61" t="n">
        <v>45</v>
      </c>
      <c r="C2566" s="7" t="n">
        <v>0</v>
      </c>
    </row>
    <row r="2567" spans="1:8">
      <c r="A2567" t="s">
        <v>4</v>
      </c>
      <c r="B2567" s="4" t="s">
        <v>5</v>
      </c>
      <c r="C2567" s="4" t="s">
        <v>7</v>
      </c>
      <c r="D2567" s="4" t="s">
        <v>7</v>
      </c>
      <c r="E2567" s="4" t="s">
        <v>15</v>
      </c>
      <c r="F2567" s="4" t="s">
        <v>15</v>
      </c>
      <c r="G2567" s="4" t="s">
        <v>15</v>
      </c>
      <c r="H2567" s="4" t="s">
        <v>11</v>
      </c>
    </row>
    <row r="2568" spans="1:8">
      <c r="A2568" t="n">
        <v>23391</v>
      </c>
      <c r="B2568" s="61" t="n">
        <v>45</v>
      </c>
      <c r="C2568" s="7" t="n">
        <v>2</v>
      </c>
      <c r="D2568" s="7" t="n">
        <v>3</v>
      </c>
      <c r="E2568" s="7" t="n">
        <v>-30.8199996948242</v>
      </c>
      <c r="F2568" s="7" t="n">
        <v>1.01999998092651</v>
      </c>
      <c r="G2568" s="7" t="n">
        <v>-53.6500015258789</v>
      </c>
      <c r="H2568" s="7" t="n">
        <v>0</v>
      </c>
    </row>
    <row r="2569" spans="1:8">
      <c r="A2569" t="s">
        <v>4</v>
      </c>
      <c r="B2569" s="4" t="s">
        <v>5</v>
      </c>
      <c r="C2569" s="4" t="s">
        <v>7</v>
      </c>
      <c r="D2569" s="4" t="s">
        <v>7</v>
      </c>
      <c r="E2569" s="4" t="s">
        <v>15</v>
      </c>
      <c r="F2569" s="4" t="s">
        <v>15</v>
      </c>
      <c r="G2569" s="4" t="s">
        <v>15</v>
      </c>
      <c r="H2569" s="4" t="s">
        <v>11</v>
      </c>
      <c r="I2569" s="4" t="s">
        <v>7</v>
      </c>
    </row>
    <row r="2570" spans="1:8">
      <c r="A2570" t="n">
        <v>23408</v>
      </c>
      <c r="B2570" s="61" t="n">
        <v>45</v>
      </c>
      <c r="C2570" s="7" t="n">
        <v>4</v>
      </c>
      <c r="D2570" s="7" t="n">
        <v>3</v>
      </c>
      <c r="E2570" s="7" t="n">
        <v>8.44999980926514</v>
      </c>
      <c r="F2570" s="7" t="n">
        <v>149.080001831055</v>
      </c>
      <c r="G2570" s="7" t="n">
        <v>0</v>
      </c>
      <c r="H2570" s="7" t="n">
        <v>0</v>
      </c>
      <c r="I2570" s="7" t="n">
        <v>1</v>
      </c>
    </row>
    <row r="2571" spans="1:8">
      <c r="A2571" t="s">
        <v>4</v>
      </c>
      <c r="B2571" s="4" t="s">
        <v>5</v>
      </c>
      <c r="C2571" s="4" t="s">
        <v>7</v>
      </c>
      <c r="D2571" s="4" t="s">
        <v>7</v>
      </c>
      <c r="E2571" s="4" t="s">
        <v>15</v>
      </c>
      <c r="F2571" s="4" t="s">
        <v>11</v>
      </c>
    </row>
    <row r="2572" spans="1:8">
      <c r="A2572" t="n">
        <v>23426</v>
      </c>
      <c r="B2572" s="61" t="n">
        <v>45</v>
      </c>
      <c r="C2572" s="7" t="n">
        <v>5</v>
      </c>
      <c r="D2572" s="7" t="n">
        <v>3</v>
      </c>
      <c r="E2572" s="7" t="n">
        <v>4.5</v>
      </c>
      <c r="F2572" s="7" t="n">
        <v>0</v>
      </c>
    </row>
    <row r="2573" spans="1:8">
      <c r="A2573" t="s">
        <v>4</v>
      </c>
      <c r="B2573" s="4" t="s">
        <v>5</v>
      </c>
      <c r="C2573" s="4" t="s">
        <v>7</v>
      </c>
      <c r="D2573" s="4" t="s">
        <v>7</v>
      </c>
      <c r="E2573" s="4" t="s">
        <v>15</v>
      </c>
      <c r="F2573" s="4" t="s">
        <v>11</v>
      </c>
    </row>
    <row r="2574" spans="1:8">
      <c r="A2574" t="n">
        <v>23435</v>
      </c>
      <c r="B2574" s="61" t="n">
        <v>45</v>
      </c>
      <c r="C2574" s="7" t="n">
        <v>11</v>
      </c>
      <c r="D2574" s="7" t="n">
        <v>3</v>
      </c>
      <c r="E2574" s="7" t="n">
        <v>24.1000003814697</v>
      </c>
      <c r="F2574" s="7" t="n">
        <v>0</v>
      </c>
    </row>
    <row r="2575" spans="1:8">
      <c r="A2575" t="s">
        <v>4</v>
      </c>
      <c r="B2575" s="4" t="s">
        <v>5</v>
      </c>
      <c r="C2575" s="4" t="s">
        <v>7</v>
      </c>
      <c r="D2575" s="4" t="s">
        <v>7</v>
      </c>
      <c r="E2575" s="4" t="s">
        <v>15</v>
      </c>
      <c r="F2575" s="4" t="s">
        <v>15</v>
      </c>
      <c r="G2575" s="4" t="s">
        <v>15</v>
      </c>
      <c r="H2575" s="4" t="s">
        <v>11</v>
      </c>
    </row>
    <row r="2576" spans="1:8">
      <c r="A2576" t="n">
        <v>23444</v>
      </c>
      <c r="B2576" s="61" t="n">
        <v>45</v>
      </c>
      <c r="C2576" s="7" t="n">
        <v>2</v>
      </c>
      <c r="D2576" s="7" t="n">
        <v>3</v>
      </c>
      <c r="E2576" s="7" t="n">
        <v>-31.1200008392334</v>
      </c>
      <c r="F2576" s="7" t="n">
        <v>1.01999998092651</v>
      </c>
      <c r="G2576" s="7" t="n">
        <v>-53.7099990844727</v>
      </c>
      <c r="H2576" s="7" t="n">
        <v>30000</v>
      </c>
    </row>
    <row r="2577" spans="1:9">
      <c r="A2577" t="s">
        <v>4</v>
      </c>
      <c r="B2577" s="4" t="s">
        <v>5</v>
      </c>
      <c r="C2577" s="4" t="s">
        <v>7</v>
      </c>
      <c r="D2577" s="4" t="s">
        <v>7</v>
      </c>
      <c r="E2577" s="4" t="s">
        <v>15</v>
      </c>
      <c r="F2577" s="4" t="s">
        <v>15</v>
      </c>
      <c r="G2577" s="4" t="s">
        <v>15</v>
      </c>
      <c r="H2577" s="4" t="s">
        <v>11</v>
      </c>
      <c r="I2577" s="4" t="s">
        <v>7</v>
      </c>
    </row>
    <row r="2578" spans="1:9">
      <c r="A2578" t="n">
        <v>23461</v>
      </c>
      <c r="B2578" s="61" t="n">
        <v>45</v>
      </c>
      <c r="C2578" s="7" t="n">
        <v>4</v>
      </c>
      <c r="D2578" s="7" t="n">
        <v>3</v>
      </c>
      <c r="E2578" s="7" t="n">
        <v>8.44999980926514</v>
      </c>
      <c r="F2578" s="7" t="n">
        <v>170.410003662109</v>
      </c>
      <c r="G2578" s="7" t="n">
        <v>0</v>
      </c>
      <c r="H2578" s="7" t="n">
        <v>30000</v>
      </c>
      <c r="I2578" s="7" t="n">
        <v>1</v>
      </c>
    </row>
    <row r="2579" spans="1:9">
      <c r="A2579" t="s">
        <v>4</v>
      </c>
      <c r="B2579" s="4" t="s">
        <v>5</v>
      </c>
      <c r="C2579" s="4" t="s">
        <v>7</v>
      </c>
      <c r="D2579" s="4" t="s">
        <v>7</v>
      </c>
      <c r="E2579" s="4" t="s">
        <v>15</v>
      </c>
      <c r="F2579" s="4" t="s">
        <v>11</v>
      </c>
    </row>
    <row r="2580" spans="1:9">
      <c r="A2580" t="n">
        <v>23479</v>
      </c>
      <c r="B2580" s="61" t="n">
        <v>45</v>
      </c>
      <c r="C2580" s="7" t="n">
        <v>5</v>
      </c>
      <c r="D2580" s="7" t="n">
        <v>3</v>
      </c>
      <c r="E2580" s="7" t="n">
        <v>4.5</v>
      </c>
      <c r="F2580" s="7" t="n">
        <v>30000</v>
      </c>
    </row>
    <row r="2581" spans="1:9">
      <c r="A2581" t="s">
        <v>4</v>
      </c>
      <c r="B2581" s="4" t="s">
        <v>5</v>
      </c>
      <c r="C2581" s="4" t="s">
        <v>7</v>
      </c>
      <c r="D2581" s="4" t="s">
        <v>7</v>
      </c>
      <c r="E2581" s="4" t="s">
        <v>15</v>
      </c>
      <c r="F2581" s="4" t="s">
        <v>11</v>
      </c>
    </row>
    <row r="2582" spans="1:9">
      <c r="A2582" t="n">
        <v>23488</v>
      </c>
      <c r="B2582" s="61" t="n">
        <v>45</v>
      </c>
      <c r="C2582" s="7" t="n">
        <v>11</v>
      </c>
      <c r="D2582" s="7" t="n">
        <v>3</v>
      </c>
      <c r="E2582" s="7" t="n">
        <v>24.1000003814697</v>
      </c>
      <c r="F2582" s="7" t="n">
        <v>30000</v>
      </c>
    </row>
    <row r="2583" spans="1:9">
      <c r="A2583" t="s">
        <v>4</v>
      </c>
      <c r="B2583" s="4" t="s">
        <v>5</v>
      </c>
      <c r="C2583" s="4" t="s">
        <v>7</v>
      </c>
      <c r="D2583" s="4" t="s">
        <v>11</v>
      </c>
    </row>
    <row r="2584" spans="1:9">
      <c r="A2584" t="n">
        <v>23497</v>
      </c>
      <c r="B2584" s="28" t="n">
        <v>58</v>
      </c>
      <c r="C2584" s="7" t="n">
        <v>255</v>
      </c>
      <c r="D2584" s="7" t="n">
        <v>0</v>
      </c>
    </row>
    <row r="2585" spans="1:9">
      <c r="A2585" t="s">
        <v>4</v>
      </c>
      <c r="B2585" s="4" t="s">
        <v>5</v>
      </c>
      <c r="C2585" s="4" t="s">
        <v>11</v>
      </c>
      <c r="D2585" s="4" t="s">
        <v>11</v>
      </c>
      <c r="E2585" s="4" t="s">
        <v>11</v>
      </c>
    </row>
    <row r="2586" spans="1:9">
      <c r="A2586" t="n">
        <v>23501</v>
      </c>
      <c r="B2586" s="42" t="n">
        <v>61</v>
      </c>
      <c r="C2586" s="7" t="n">
        <v>1</v>
      </c>
      <c r="D2586" s="7" t="n">
        <v>8</v>
      </c>
      <c r="E2586" s="7" t="n">
        <v>1000</v>
      </c>
    </row>
    <row r="2587" spans="1:9">
      <c r="A2587" t="s">
        <v>4</v>
      </c>
      <c r="B2587" s="4" t="s">
        <v>5</v>
      </c>
      <c r="C2587" s="4" t="s">
        <v>11</v>
      </c>
    </row>
    <row r="2588" spans="1:9">
      <c r="A2588" t="n">
        <v>23508</v>
      </c>
      <c r="B2588" s="26" t="n">
        <v>16</v>
      </c>
      <c r="C2588" s="7" t="n">
        <v>300</v>
      </c>
    </row>
    <row r="2589" spans="1:9">
      <c r="A2589" t="s">
        <v>4</v>
      </c>
      <c r="B2589" s="4" t="s">
        <v>5</v>
      </c>
      <c r="C2589" s="4" t="s">
        <v>7</v>
      </c>
      <c r="D2589" s="4" t="s">
        <v>11</v>
      </c>
      <c r="E2589" s="4" t="s">
        <v>8</v>
      </c>
    </row>
    <row r="2590" spans="1:9">
      <c r="A2590" t="n">
        <v>23511</v>
      </c>
      <c r="B2590" s="30" t="n">
        <v>51</v>
      </c>
      <c r="C2590" s="7" t="n">
        <v>4</v>
      </c>
      <c r="D2590" s="7" t="n">
        <v>1</v>
      </c>
      <c r="E2590" s="7" t="s">
        <v>276</v>
      </c>
    </row>
    <row r="2591" spans="1:9">
      <c r="A2591" t="s">
        <v>4</v>
      </c>
      <c r="B2591" s="4" t="s">
        <v>5</v>
      </c>
      <c r="C2591" s="4" t="s">
        <v>11</v>
      </c>
    </row>
    <row r="2592" spans="1:9">
      <c r="A2592" t="n">
        <v>23524</v>
      </c>
      <c r="B2592" s="26" t="n">
        <v>16</v>
      </c>
      <c r="C2592" s="7" t="n">
        <v>0</v>
      </c>
    </row>
    <row r="2593" spans="1:9">
      <c r="A2593" t="s">
        <v>4</v>
      </c>
      <c r="B2593" s="4" t="s">
        <v>5</v>
      </c>
      <c r="C2593" s="4" t="s">
        <v>11</v>
      </c>
      <c r="D2593" s="4" t="s">
        <v>7</v>
      </c>
      <c r="E2593" s="4" t="s">
        <v>17</v>
      </c>
      <c r="F2593" s="4" t="s">
        <v>42</v>
      </c>
      <c r="G2593" s="4" t="s">
        <v>7</v>
      </c>
      <c r="H2593" s="4" t="s">
        <v>7</v>
      </c>
    </row>
    <row r="2594" spans="1:9">
      <c r="A2594" t="n">
        <v>23527</v>
      </c>
      <c r="B2594" s="31" t="n">
        <v>26</v>
      </c>
      <c r="C2594" s="7" t="n">
        <v>1</v>
      </c>
      <c r="D2594" s="7" t="n">
        <v>17</v>
      </c>
      <c r="E2594" s="7" t="n">
        <v>1487</v>
      </c>
      <c r="F2594" s="7" t="s">
        <v>277</v>
      </c>
      <c r="G2594" s="7" t="n">
        <v>2</v>
      </c>
      <c r="H2594" s="7" t="n">
        <v>0</v>
      </c>
    </row>
    <row r="2595" spans="1:9">
      <c r="A2595" t="s">
        <v>4</v>
      </c>
      <c r="B2595" s="4" t="s">
        <v>5</v>
      </c>
    </row>
    <row r="2596" spans="1:9">
      <c r="A2596" t="n">
        <v>23627</v>
      </c>
      <c r="B2596" s="24" t="n">
        <v>28</v>
      </c>
    </row>
    <row r="2597" spans="1:9">
      <c r="A2597" t="s">
        <v>4</v>
      </c>
      <c r="B2597" s="4" t="s">
        <v>5</v>
      </c>
      <c r="C2597" s="4" t="s">
        <v>11</v>
      </c>
      <c r="D2597" s="4" t="s">
        <v>11</v>
      </c>
      <c r="E2597" s="4" t="s">
        <v>11</v>
      </c>
    </row>
    <row r="2598" spans="1:9">
      <c r="A2598" t="n">
        <v>23628</v>
      </c>
      <c r="B2598" s="42" t="n">
        <v>61</v>
      </c>
      <c r="C2598" s="7" t="n">
        <v>9</v>
      </c>
      <c r="D2598" s="7" t="n">
        <v>1</v>
      </c>
      <c r="E2598" s="7" t="n">
        <v>1000</v>
      </c>
    </row>
    <row r="2599" spans="1:9">
      <c r="A2599" t="s">
        <v>4</v>
      </c>
      <c r="B2599" s="4" t="s">
        <v>5</v>
      </c>
      <c r="C2599" s="4" t="s">
        <v>11</v>
      </c>
    </row>
    <row r="2600" spans="1:9">
      <c r="A2600" t="n">
        <v>23635</v>
      </c>
      <c r="B2600" s="26" t="n">
        <v>16</v>
      </c>
      <c r="C2600" s="7" t="n">
        <v>300</v>
      </c>
    </row>
    <row r="2601" spans="1:9">
      <c r="A2601" t="s">
        <v>4</v>
      </c>
      <c r="B2601" s="4" t="s">
        <v>5</v>
      </c>
      <c r="C2601" s="4" t="s">
        <v>7</v>
      </c>
      <c r="D2601" s="4" t="s">
        <v>11</v>
      </c>
      <c r="E2601" s="4" t="s">
        <v>8</v>
      </c>
    </row>
    <row r="2602" spans="1:9">
      <c r="A2602" t="n">
        <v>23638</v>
      </c>
      <c r="B2602" s="30" t="n">
        <v>51</v>
      </c>
      <c r="C2602" s="7" t="n">
        <v>4</v>
      </c>
      <c r="D2602" s="7" t="n">
        <v>9</v>
      </c>
      <c r="E2602" s="7" t="s">
        <v>278</v>
      </c>
    </row>
    <row r="2603" spans="1:9">
      <c r="A2603" t="s">
        <v>4</v>
      </c>
      <c r="B2603" s="4" t="s">
        <v>5</v>
      </c>
      <c r="C2603" s="4" t="s">
        <v>11</v>
      </c>
    </row>
    <row r="2604" spans="1:9">
      <c r="A2604" t="n">
        <v>23651</v>
      </c>
      <c r="B2604" s="26" t="n">
        <v>16</v>
      </c>
      <c r="C2604" s="7" t="n">
        <v>0</v>
      </c>
    </row>
    <row r="2605" spans="1:9">
      <c r="A2605" t="s">
        <v>4</v>
      </c>
      <c r="B2605" s="4" t="s">
        <v>5</v>
      </c>
      <c r="C2605" s="4" t="s">
        <v>11</v>
      </c>
      <c r="D2605" s="4" t="s">
        <v>7</v>
      </c>
      <c r="E2605" s="4" t="s">
        <v>17</v>
      </c>
      <c r="F2605" s="4" t="s">
        <v>42</v>
      </c>
      <c r="G2605" s="4" t="s">
        <v>7</v>
      </c>
      <c r="H2605" s="4" t="s">
        <v>7</v>
      </c>
    </row>
    <row r="2606" spans="1:9">
      <c r="A2606" t="n">
        <v>23654</v>
      </c>
      <c r="B2606" s="31" t="n">
        <v>26</v>
      </c>
      <c r="C2606" s="7" t="n">
        <v>9</v>
      </c>
      <c r="D2606" s="7" t="n">
        <v>17</v>
      </c>
      <c r="E2606" s="7" t="n">
        <v>5437</v>
      </c>
      <c r="F2606" s="7" t="s">
        <v>279</v>
      </c>
      <c r="G2606" s="7" t="n">
        <v>2</v>
      </c>
      <c r="H2606" s="7" t="n">
        <v>0</v>
      </c>
    </row>
    <row r="2607" spans="1:9">
      <c r="A2607" t="s">
        <v>4</v>
      </c>
      <c r="B2607" s="4" t="s">
        <v>5</v>
      </c>
    </row>
    <row r="2608" spans="1:9">
      <c r="A2608" t="n">
        <v>23736</v>
      </c>
      <c r="B2608" s="24" t="n">
        <v>28</v>
      </c>
    </row>
    <row r="2609" spans="1:8">
      <c r="A2609" t="s">
        <v>4</v>
      </c>
      <c r="B2609" s="4" t="s">
        <v>5</v>
      </c>
      <c r="C2609" s="4" t="s">
        <v>11</v>
      </c>
      <c r="D2609" s="4" t="s">
        <v>11</v>
      </c>
      <c r="E2609" s="4" t="s">
        <v>11</v>
      </c>
    </row>
    <row r="2610" spans="1:8">
      <c r="A2610" t="n">
        <v>23737</v>
      </c>
      <c r="B2610" s="42" t="n">
        <v>61</v>
      </c>
      <c r="C2610" s="7" t="n">
        <v>2</v>
      </c>
      <c r="D2610" s="7" t="n">
        <v>9</v>
      </c>
      <c r="E2610" s="7" t="n">
        <v>1000</v>
      </c>
    </row>
    <row r="2611" spans="1:8">
      <c r="A2611" t="s">
        <v>4</v>
      </c>
      <c r="B2611" s="4" t="s">
        <v>5</v>
      </c>
      <c r="C2611" s="4" t="s">
        <v>11</v>
      </c>
    </row>
    <row r="2612" spans="1:8">
      <c r="A2612" t="n">
        <v>23744</v>
      </c>
      <c r="B2612" s="26" t="n">
        <v>16</v>
      </c>
      <c r="C2612" s="7" t="n">
        <v>300</v>
      </c>
    </row>
    <row r="2613" spans="1:8">
      <c r="A2613" t="s">
        <v>4</v>
      </c>
      <c r="B2613" s="4" t="s">
        <v>5</v>
      </c>
      <c r="C2613" s="4" t="s">
        <v>7</v>
      </c>
      <c r="D2613" s="4" t="s">
        <v>11</v>
      </c>
      <c r="E2613" s="4" t="s">
        <v>8</v>
      </c>
    </row>
    <row r="2614" spans="1:8">
      <c r="A2614" t="n">
        <v>23747</v>
      </c>
      <c r="B2614" s="30" t="n">
        <v>51</v>
      </c>
      <c r="C2614" s="7" t="n">
        <v>4</v>
      </c>
      <c r="D2614" s="7" t="n">
        <v>2</v>
      </c>
      <c r="E2614" s="7" t="s">
        <v>280</v>
      </c>
    </row>
    <row r="2615" spans="1:8">
      <c r="A2615" t="s">
        <v>4</v>
      </c>
      <c r="B2615" s="4" t="s">
        <v>5</v>
      </c>
      <c r="C2615" s="4" t="s">
        <v>11</v>
      </c>
    </row>
    <row r="2616" spans="1:8">
      <c r="A2616" t="n">
        <v>23760</v>
      </c>
      <c r="B2616" s="26" t="n">
        <v>16</v>
      </c>
      <c r="C2616" s="7" t="n">
        <v>0</v>
      </c>
    </row>
    <row r="2617" spans="1:8">
      <c r="A2617" t="s">
        <v>4</v>
      </c>
      <c r="B2617" s="4" t="s">
        <v>5</v>
      </c>
      <c r="C2617" s="4" t="s">
        <v>11</v>
      </c>
      <c r="D2617" s="4" t="s">
        <v>7</v>
      </c>
      <c r="E2617" s="4" t="s">
        <v>17</v>
      </c>
      <c r="F2617" s="4" t="s">
        <v>42</v>
      </c>
      <c r="G2617" s="4" t="s">
        <v>7</v>
      </c>
      <c r="H2617" s="4" t="s">
        <v>7</v>
      </c>
    </row>
    <row r="2618" spans="1:8">
      <c r="A2618" t="n">
        <v>23763</v>
      </c>
      <c r="B2618" s="31" t="n">
        <v>26</v>
      </c>
      <c r="C2618" s="7" t="n">
        <v>2</v>
      </c>
      <c r="D2618" s="7" t="n">
        <v>17</v>
      </c>
      <c r="E2618" s="7" t="n">
        <v>6491</v>
      </c>
      <c r="F2618" s="7" t="s">
        <v>281</v>
      </c>
      <c r="G2618" s="7" t="n">
        <v>2</v>
      </c>
      <c r="H2618" s="7" t="n">
        <v>0</v>
      </c>
    </row>
    <row r="2619" spans="1:8">
      <c r="A2619" t="s">
        <v>4</v>
      </c>
      <c r="B2619" s="4" t="s">
        <v>5</v>
      </c>
    </row>
    <row r="2620" spans="1:8">
      <c r="A2620" t="n">
        <v>23854</v>
      </c>
      <c r="B2620" s="24" t="n">
        <v>28</v>
      </c>
    </row>
    <row r="2621" spans="1:8">
      <c r="A2621" t="s">
        <v>4</v>
      </c>
      <c r="B2621" s="4" t="s">
        <v>5</v>
      </c>
      <c r="C2621" s="4" t="s">
        <v>11</v>
      </c>
      <c r="D2621" s="4" t="s">
        <v>11</v>
      </c>
      <c r="E2621" s="4" t="s">
        <v>11</v>
      </c>
    </row>
    <row r="2622" spans="1:8">
      <c r="A2622" t="n">
        <v>23855</v>
      </c>
      <c r="B2622" s="42" t="n">
        <v>61</v>
      </c>
      <c r="C2622" s="7" t="n">
        <v>6</v>
      </c>
      <c r="D2622" s="7" t="n">
        <v>2</v>
      </c>
      <c r="E2622" s="7" t="n">
        <v>1000</v>
      </c>
    </row>
    <row r="2623" spans="1:8">
      <c r="A2623" t="s">
        <v>4</v>
      </c>
      <c r="B2623" s="4" t="s">
        <v>5</v>
      </c>
      <c r="C2623" s="4" t="s">
        <v>11</v>
      </c>
    </row>
    <row r="2624" spans="1:8">
      <c r="A2624" t="n">
        <v>23862</v>
      </c>
      <c r="B2624" s="26" t="n">
        <v>16</v>
      </c>
      <c r="C2624" s="7" t="n">
        <v>300</v>
      </c>
    </row>
    <row r="2625" spans="1:8">
      <c r="A2625" t="s">
        <v>4</v>
      </c>
      <c r="B2625" s="4" t="s">
        <v>5</v>
      </c>
      <c r="C2625" s="4" t="s">
        <v>7</v>
      </c>
      <c r="D2625" s="4" t="s">
        <v>11</v>
      </c>
      <c r="E2625" s="4" t="s">
        <v>8</v>
      </c>
    </row>
    <row r="2626" spans="1:8">
      <c r="A2626" t="n">
        <v>23865</v>
      </c>
      <c r="B2626" s="30" t="n">
        <v>51</v>
      </c>
      <c r="C2626" s="7" t="n">
        <v>4</v>
      </c>
      <c r="D2626" s="7" t="n">
        <v>6</v>
      </c>
      <c r="E2626" s="7" t="s">
        <v>282</v>
      </c>
    </row>
    <row r="2627" spans="1:8">
      <c r="A2627" t="s">
        <v>4</v>
      </c>
      <c r="B2627" s="4" t="s">
        <v>5</v>
      </c>
      <c r="C2627" s="4" t="s">
        <v>11</v>
      </c>
    </row>
    <row r="2628" spans="1:8">
      <c r="A2628" t="n">
        <v>23879</v>
      </c>
      <c r="B2628" s="26" t="n">
        <v>16</v>
      </c>
      <c r="C2628" s="7" t="n">
        <v>0</v>
      </c>
    </row>
    <row r="2629" spans="1:8">
      <c r="A2629" t="s">
        <v>4</v>
      </c>
      <c r="B2629" s="4" t="s">
        <v>5</v>
      </c>
      <c r="C2629" s="4" t="s">
        <v>11</v>
      </c>
      <c r="D2629" s="4" t="s">
        <v>7</v>
      </c>
      <c r="E2629" s="4" t="s">
        <v>17</v>
      </c>
      <c r="F2629" s="4" t="s">
        <v>42</v>
      </c>
      <c r="G2629" s="4" t="s">
        <v>7</v>
      </c>
      <c r="H2629" s="4" t="s">
        <v>7</v>
      </c>
    </row>
    <row r="2630" spans="1:8">
      <c r="A2630" t="n">
        <v>23882</v>
      </c>
      <c r="B2630" s="31" t="n">
        <v>26</v>
      </c>
      <c r="C2630" s="7" t="n">
        <v>6</v>
      </c>
      <c r="D2630" s="7" t="n">
        <v>17</v>
      </c>
      <c r="E2630" s="7" t="n">
        <v>8510</v>
      </c>
      <c r="F2630" s="7" t="s">
        <v>283</v>
      </c>
      <c r="G2630" s="7" t="n">
        <v>2</v>
      </c>
      <c r="H2630" s="7" t="n">
        <v>0</v>
      </c>
    </row>
    <row r="2631" spans="1:8">
      <c r="A2631" t="s">
        <v>4</v>
      </c>
      <c r="B2631" s="4" t="s">
        <v>5</v>
      </c>
    </row>
    <row r="2632" spans="1:8">
      <c r="A2632" t="n">
        <v>23974</v>
      </c>
      <c r="B2632" s="24" t="n">
        <v>28</v>
      </c>
    </row>
    <row r="2633" spans="1:8">
      <c r="A2633" t="s">
        <v>4</v>
      </c>
      <c r="B2633" s="4" t="s">
        <v>5</v>
      </c>
      <c r="C2633" s="4" t="s">
        <v>11</v>
      </c>
      <c r="D2633" s="4" t="s">
        <v>11</v>
      </c>
      <c r="E2633" s="4" t="s">
        <v>11</v>
      </c>
    </row>
    <row r="2634" spans="1:8">
      <c r="A2634" t="n">
        <v>23975</v>
      </c>
      <c r="B2634" s="42" t="n">
        <v>61</v>
      </c>
      <c r="C2634" s="7" t="n">
        <v>0</v>
      </c>
      <c r="D2634" s="7" t="n">
        <v>6</v>
      </c>
      <c r="E2634" s="7" t="n">
        <v>1000</v>
      </c>
    </row>
    <row r="2635" spans="1:8">
      <c r="A2635" t="s">
        <v>4</v>
      </c>
      <c r="B2635" s="4" t="s">
        <v>5</v>
      </c>
      <c r="C2635" s="4" t="s">
        <v>11</v>
      </c>
    </row>
    <row r="2636" spans="1:8">
      <c r="A2636" t="n">
        <v>23982</v>
      </c>
      <c r="B2636" s="26" t="n">
        <v>16</v>
      </c>
      <c r="C2636" s="7" t="n">
        <v>300</v>
      </c>
    </row>
    <row r="2637" spans="1:8">
      <c r="A2637" t="s">
        <v>4</v>
      </c>
      <c r="B2637" s="4" t="s">
        <v>5</v>
      </c>
      <c r="C2637" s="4" t="s">
        <v>7</v>
      </c>
      <c r="D2637" s="4" t="s">
        <v>11</v>
      </c>
      <c r="E2637" s="4" t="s">
        <v>8</v>
      </c>
    </row>
    <row r="2638" spans="1:8">
      <c r="A2638" t="n">
        <v>23985</v>
      </c>
      <c r="B2638" s="30" t="n">
        <v>51</v>
      </c>
      <c r="C2638" s="7" t="n">
        <v>4</v>
      </c>
      <c r="D2638" s="7" t="n">
        <v>0</v>
      </c>
      <c r="E2638" s="7" t="s">
        <v>284</v>
      </c>
    </row>
    <row r="2639" spans="1:8">
      <c r="A2639" t="s">
        <v>4</v>
      </c>
      <c r="B2639" s="4" t="s">
        <v>5</v>
      </c>
      <c r="C2639" s="4" t="s">
        <v>11</v>
      </c>
    </row>
    <row r="2640" spans="1:8">
      <c r="A2640" t="n">
        <v>23999</v>
      </c>
      <c r="B2640" s="26" t="n">
        <v>16</v>
      </c>
      <c r="C2640" s="7" t="n">
        <v>0</v>
      </c>
    </row>
    <row r="2641" spans="1:8">
      <c r="A2641" t="s">
        <v>4</v>
      </c>
      <c r="B2641" s="4" t="s">
        <v>5</v>
      </c>
      <c r="C2641" s="4" t="s">
        <v>11</v>
      </c>
      <c r="D2641" s="4" t="s">
        <v>7</v>
      </c>
      <c r="E2641" s="4" t="s">
        <v>17</v>
      </c>
      <c r="F2641" s="4" t="s">
        <v>42</v>
      </c>
      <c r="G2641" s="4" t="s">
        <v>7</v>
      </c>
      <c r="H2641" s="4" t="s">
        <v>7</v>
      </c>
    </row>
    <row r="2642" spans="1:8">
      <c r="A2642" t="n">
        <v>24002</v>
      </c>
      <c r="B2642" s="31" t="n">
        <v>26</v>
      </c>
      <c r="C2642" s="7" t="n">
        <v>0</v>
      </c>
      <c r="D2642" s="7" t="n">
        <v>17</v>
      </c>
      <c r="E2642" s="7" t="n">
        <v>53287</v>
      </c>
      <c r="F2642" s="7" t="s">
        <v>285</v>
      </c>
      <c r="G2642" s="7" t="n">
        <v>2</v>
      </c>
      <c r="H2642" s="7" t="n">
        <v>0</v>
      </c>
    </row>
    <row r="2643" spans="1:8">
      <c r="A2643" t="s">
        <v>4</v>
      </c>
      <c r="B2643" s="4" t="s">
        <v>5</v>
      </c>
    </row>
    <row r="2644" spans="1:8">
      <c r="A2644" t="n">
        <v>24092</v>
      </c>
      <c r="B2644" s="24" t="n">
        <v>28</v>
      </c>
    </row>
    <row r="2645" spans="1:8">
      <c r="A2645" t="s">
        <v>4</v>
      </c>
      <c r="B2645" s="4" t="s">
        <v>5</v>
      </c>
      <c r="C2645" s="4" t="s">
        <v>11</v>
      </c>
      <c r="D2645" s="4" t="s">
        <v>7</v>
      </c>
    </row>
    <row r="2646" spans="1:8">
      <c r="A2646" t="n">
        <v>24093</v>
      </c>
      <c r="B2646" s="33" t="n">
        <v>89</v>
      </c>
      <c r="C2646" s="7" t="n">
        <v>65533</v>
      </c>
      <c r="D2646" s="7" t="n">
        <v>1</v>
      </c>
    </row>
    <row r="2647" spans="1:8">
      <c r="A2647" t="s">
        <v>4</v>
      </c>
      <c r="B2647" s="4" t="s">
        <v>5</v>
      </c>
      <c r="C2647" s="4" t="s">
        <v>7</v>
      </c>
      <c r="D2647" s="4" t="s">
        <v>15</v>
      </c>
      <c r="E2647" s="4" t="s">
        <v>11</v>
      </c>
      <c r="F2647" s="4" t="s">
        <v>7</v>
      </c>
    </row>
    <row r="2648" spans="1:8">
      <c r="A2648" t="n">
        <v>24097</v>
      </c>
      <c r="B2648" s="15" t="n">
        <v>49</v>
      </c>
      <c r="C2648" s="7" t="n">
        <v>3</v>
      </c>
      <c r="D2648" s="7" t="n">
        <v>1</v>
      </c>
      <c r="E2648" s="7" t="n">
        <v>500</v>
      </c>
      <c r="F2648" s="7" t="n">
        <v>0</v>
      </c>
    </row>
    <row r="2649" spans="1:8">
      <c r="A2649" t="s">
        <v>4</v>
      </c>
      <c r="B2649" s="4" t="s">
        <v>5</v>
      </c>
      <c r="C2649" s="4" t="s">
        <v>7</v>
      </c>
      <c r="D2649" s="4" t="s">
        <v>11</v>
      </c>
      <c r="E2649" s="4" t="s">
        <v>15</v>
      </c>
    </row>
    <row r="2650" spans="1:8">
      <c r="A2650" t="n">
        <v>24106</v>
      </c>
      <c r="B2650" s="28" t="n">
        <v>58</v>
      </c>
      <c r="C2650" s="7" t="n">
        <v>0</v>
      </c>
      <c r="D2650" s="7" t="n">
        <v>1000</v>
      </c>
      <c r="E2650" s="7" t="n">
        <v>1</v>
      </c>
    </row>
    <row r="2651" spans="1:8">
      <c r="A2651" t="s">
        <v>4</v>
      </c>
      <c r="B2651" s="4" t="s">
        <v>5</v>
      </c>
      <c r="C2651" s="4" t="s">
        <v>7</v>
      </c>
      <c r="D2651" s="4" t="s">
        <v>11</v>
      </c>
    </row>
    <row r="2652" spans="1:8">
      <c r="A2652" t="n">
        <v>24114</v>
      </c>
      <c r="B2652" s="28" t="n">
        <v>58</v>
      </c>
      <c r="C2652" s="7" t="n">
        <v>255</v>
      </c>
      <c r="D2652" s="7" t="n">
        <v>0</v>
      </c>
    </row>
    <row r="2653" spans="1:8">
      <c r="A2653" t="s">
        <v>4</v>
      </c>
      <c r="B2653" s="4" t="s">
        <v>5</v>
      </c>
      <c r="C2653" s="4" t="s">
        <v>17</v>
      </c>
    </row>
    <row r="2654" spans="1:8">
      <c r="A2654" t="n">
        <v>24118</v>
      </c>
      <c r="B2654" s="32" t="n">
        <v>15</v>
      </c>
      <c r="C2654" s="7" t="n">
        <v>256</v>
      </c>
    </row>
    <row r="2655" spans="1:8">
      <c r="A2655" t="s">
        <v>4</v>
      </c>
      <c r="B2655" s="4" t="s">
        <v>5</v>
      </c>
      <c r="C2655" s="4" t="s">
        <v>7</v>
      </c>
    </row>
    <row r="2656" spans="1:8">
      <c r="A2656" t="n">
        <v>24123</v>
      </c>
      <c r="B2656" s="66" t="n">
        <v>78</v>
      </c>
      <c r="C2656" s="7" t="n">
        <v>5</v>
      </c>
    </row>
    <row r="2657" spans="1:8">
      <c r="A2657" t="s">
        <v>4</v>
      </c>
      <c r="B2657" s="4" t="s">
        <v>5</v>
      </c>
      <c r="C2657" s="4" t="s">
        <v>7</v>
      </c>
      <c r="D2657" s="4" t="s">
        <v>11</v>
      </c>
      <c r="E2657" s="4" t="s">
        <v>11</v>
      </c>
      <c r="F2657" s="4" t="s">
        <v>11</v>
      </c>
      <c r="G2657" s="4" t="s">
        <v>11</v>
      </c>
      <c r="H2657" s="4" t="s">
        <v>11</v>
      </c>
      <c r="I2657" s="4" t="s">
        <v>11</v>
      </c>
      <c r="J2657" s="4" t="s">
        <v>11</v>
      </c>
      <c r="K2657" s="4" t="s">
        <v>11</v>
      </c>
      <c r="L2657" s="4" t="s">
        <v>11</v>
      </c>
      <c r="M2657" s="4" t="s">
        <v>11</v>
      </c>
      <c r="N2657" s="4" t="s">
        <v>17</v>
      </c>
      <c r="O2657" s="4" t="s">
        <v>17</v>
      </c>
      <c r="P2657" s="4" t="s">
        <v>17</v>
      </c>
      <c r="Q2657" s="4" t="s">
        <v>17</v>
      </c>
      <c r="R2657" s="4" t="s">
        <v>7</v>
      </c>
      <c r="S2657" s="4" t="s">
        <v>8</v>
      </c>
    </row>
    <row r="2658" spans="1:8">
      <c r="A2658" t="n">
        <v>24125</v>
      </c>
      <c r="B2658" s="57" t="n">
        <v>75</v>
      </c>
      <c r="C2658" s="7" t="n">
        <v>5</v>
      </c>
      <c r="D2658" s="7" t="n">
        <v>484</v>
      </c>
      <c r="E2658" s="7" t="n">
        <v>328</v>
      </c>
      <c r="F2658" s="7" t="n">
        <v>996</v>
      </c>
      <c r="G2658" s="7" t="n">
        <v>392</v>
      </c>
      <c r="H2658" s="7" t="n">
        <v>0</v>
      </c>
      <c r="I2658" s="7" t="n">
        <v>0</v>
      </c>
      <c r="J2658" s="7" t="n">
        <v>0</v>
      </c>
      <c r="K2658" s="7" t="n">
        <v>256</v>
      </c>
      <c r="L2658" s="7" t="n">
        <v>512</v>
      </c>
      <c r="M2658" s="7" t="n">
        <v>320</v>
      </c>
      <c r="N2658" s="7" t="n">
        <v>1065353216</v>
      </c>
      <c r="O2658" s="7" t="n">
        <v>1065353216</v>
      </c>
      <c r="P2658" s="7" t="n">
        <v>1065353216</v>
      </c>
      <c r="Q2658" s="7" t="n">
        <v>0</v>
      </c>
      <c r="R2658" s="7" t="n">
        <v>0</v>
      </c>
      <c r="S2658" s="7" t="s">
        <v>141</v>
      </c>
    </row>
    <row r="2659" spans="1:8">
      <c r="A2659" t="s">
        <v>4</v>
      </c>
      <c r="B2659" s="4" t="s">
        <v>5</v>
      </c>
      <c r="C2659" s="4" t="s">
        <v>7</v>
      </c>
      <c r="D2659" s="4" t="s">
        <v>7</v>
      </c>
      <c r="E2659" s="4" t="s">
        <v>7</v>
      </c>
      <c r="F2659" s="4" t="s">
        <v>15</v>
      </c>
      <c r="G2659" s="4" t="s">
        <v>15</v>
      </c>
      <c r="H2659" s="4" t="s">
        <v>15</v>
      </c>
      <c r="I2659" s="4" t="s">
        <v>15</v>
      </c>
      <c r="J2659" s="4" t="s">
        <v>15</v>
      </c>
    </row>
    <row r="2660" spans="1:8">
      <c r="A2660" t="n">
        <v>24174</v>
      </c>
      <c r="B2660" s="58" t="n">
        <v>76</v>
      </c>
      <c r="C2660" s="7" t="n">
        <v>6</v>
      </c>
      <c r="D2660" s="7" t="n">
        <v>3</v>
      </c>
      <c r="E2660" s="7" t="n">
        <v>2</v>
      </c>
      <c r="F2660" s="7" t="n">
        <v>1</v>
      </c>
      <c r="G2660" s="7" t="n">
        <v>1</v>
      </c>
      <c r="H2660" s="7" t="n">
        <v>1</v>
      </c>
      <c r="I2660" s="7" t="n">
        <v>1</v>
      </c>
      <c r="J2660" s="7" t="n">
        <v>2000</v>
      </c>
    </row>
    <row r="2661" spans="1:8">
      <c r="A2661" t="s">
        <v>4</v>
      </c>
      <c r="B2661" s="4" t="s">
        <v>5</v>
      </c>
      <c r="C2661" s="4" t="s">
        <v>7</v>
      </c>
      <c r="D2661" s="4" t="s">
        <v>7</v>
      </c>
      <c r="E2661" s="4" t="s">
        <v>7</v>
      </c>
      <c r="F2661" s="4" t="s">
        <v>15</v>
      </c>
      <c r="G2661" s="4" t="s">
        <v>15</v>
      </c>
      <c r="H2661" s="4" t="s">
        <v>15</v>
      </c>
      <c r="I2661" s="4" t="s">
        <v>15</v>
      </c>
      <c r="J2661" s="4" t="s">
        <v>15</v>
      </c>
    </row>
    <row r="2662" spans="1:8">
      <c r="A2662" t="n">
        <v>24198</v>
      </c>
      <c r="B2662" s="58" t="n">
        <v>76</v>
      </c>
      <c r="C2662" s="7" t="n">
        <v>6</v>
      </c>
      <c r="D2662" s="7" t="n">
        <v>0</v>
      </c>
      <c r="E2662" s="7" t="n">
        <v>2</v>
      </c>
      <c r="F2662" s="7" t="n">
        <v>64</v>
      </c>
      <c r="G2662" s="7" t="n">
        <v>0</v>
      </c>
      <c r="H2662" s="7" t="n">
        <v>2000</v>
      </c>
      <c r="I2662" s="7" t="n">
        <v>0</v>
      </c>
      <c r="J2662" s="7" t="n">
        <v>0</v>
      </c>
    </row>
    <row r="2663" spans="1:8">
      <c r="A2663" t="s">
        <v>4</v>
      </c>
      <c r="B2663" s="4" t="s">
        <v>5</v>
      </c>
      <c r="C2663" s="4" t="s">
        <v>7</v>
      </c>
      <c r="D2663" s="4" t="s">
        <v>7</v>
      </c>
    </row>
    <row r="2664" spans="1:8">
      <c r="A2664" t="n">
        <v>24222</v>
      </c>
      <c r="B2664" s="62" t="n">
        <v>77</v>
      </c>
      <c r="C2664" s="7" t="n">
        <v>6</v>
      </c>
      <c r="D2664" s="7" t="n">
        <v>3</v>
      </c>
    </row>
    <row r="2665" spans="1:8">
      <c r="A2665" t="s">
        <v>4</v>
      </c>
      <c r="B2665" s="4" t="s">
        <v>5</v>
      </c>
      <c r="C2665" s="4" t="s">
        <v>7</v>
      </c>
      <c r="D2665" s="4" t="s">
        <v>7</v>
      </c>
    </row>
    <row r="2666" spans="1:8">
      <c r="A2666" t="n">
        <v>24225</v>
      </c>
      <c r="B2666" s="62" t="n">
        <v>77</v>
      </c>
      <c r="C2666" s="7" t="n">
        <v>6</v>
      </c>
      <c r="D2666" s="7" t="n">
        <v>0</v>
      </c>
    </row>
    <row r="2667" spans="1:8">
      <c r="A2667" t="s">
        <v>4</v>
      </c>
      <c r="B2667" s="4" t="s">
        <v>5</v>
      </c>
      <c r="C2667" s="4" t="s">
        <v>11</v>
      </c>
    </row>
    <row r="2668" spans="1:8">
      <c r="A2668" t="n">
        <v>24228</v>
      </c>
      <c r="B2668" s="26" t="n">
        <v>16</v>
      </c>
      <c r="C2668" s="7" t="n">
        <v>1000</v>
      </c>
    </row>
    <row r="2669" spans="1:8">
      <c r="A2669" t="s">
        <v>4</v>
      </c>
      <c r="B2669" s="4" t="s">
        <v>5</v>
      </c>
      <c r="C2669" s="4" t="s">
        <v>7</v>
      </c>
      <c r="D2669" s="4" t="s">
        <v>7</v>
      </c>
      <c r="E2669" s="4" t="s">
        <v>7</v>
      </c>
      <c r="F2669" s="4" t="s">
        <v>15</v>
      </c>
      <c r="G2669" s="4" t="s">
        <v>15</v>
      </c>
      <c r="H2669" s="4" t="s">
        <v>15</v>
      </c>
      <c r="I2669" s="4" t="s">
        <v>15</v>
      </c>
      <c r="J2669" s="4" t="s">
        <v>15</v>
      </c>
    </row>
    <row r="2670" spans="1:8">
      <c r="A2670" t="n">
        <v>24231</v>
      </c>
      <c r="B2670" s="58" t="n">
        <v>76</v>
      </c>
      <c r="C2670" s="7" t="n">
        <v>6</v>
      </c>
      <c r="D2670" s="7" t="n">
        <v>3</v>
      </c>
      <c r="E2670" s="7" t="n">
        <v>1</v>
      </c>
      <c r="F2670" s="7" t="n">
        <v>1</v>
      </c>
      <c r="G2670" s="7" t="n">
        <v>1</v>
      </c>
      <c r="H2670" s="7" t="n">
        <v>1</v>
      </c>
      <c r="I2670" s="7" t="n">
        <v>0</v>
      </c>
      <c r="J2670" s="7" t="n">
        <v>2000</v>
      </c>
    </row>
    <row r="2671" spans="1:8">
      <c r="A2671" t="s">
        <v>4</v>
      </c>
      <c r="B2671" s="4" t="s">
        <v>5</v>
      </c>
      <c r="C2671" s="4" t="s">
        <v>7</v>
      </c>
      <c r="D2671" s="4" t="s">
        <v>7</v>
      </c>
      <c r="E2671" s="4" t="s">
        <v>7</v>
      </c>
      <c r="F2671" s="4" t="s">
        <v>15</v>
      </c>
      <c r="G2671" s="4" t="s">
        <v>15</v>
      </c>
      <c r="H2671" s="4" t="s">
        <v>15</v>
      </c>
      <c r="I2671" s="4" t="s">
        <v>15</v>
      </c>
      <c r="J2671" s="4" t="s">
        <v>15</v>
      </c>
    </row>
    <row r="2672" spans="1:8">
      <c r="A2672" t="n">
        <v>24255</v>
      </c>
      <c r="B2672" s="58" t="n">
        <v>76</v>
      </c>
      <c r="C2672" s="7" t="n">
        <v>6</v>
      </c>
      <c r="D2672" s="7" t="n">
        <v>0</v>
      </c>
      <c r="E2672" s="7" t="n">
        <v>1</v>
      </c>
      <c r="F2672" s="7" t="n">
        <v>128</v>
      </c>
      <c r="G2672" s="7" t="n">
        <v>0</v>
      </c>
      <c r="H2672" s="7" t="n">
        <v>2000</v>
      </c>
      <c r="I2672" s="7" t="n">
        <v>0</v>
      </c>
      <c r="J2672" s="7" t="n">
        <v>0</v>
      </c>
    </row>
    <row r="2673" spans="1:19">
      <c r="A2673" t="s">
        <v>4</v>
      </c>
      <c r="B2673" s="4" t="s">
        <v>5</v>
      </c>
      <c r="C2673" s="4" t="s">
        <v>7</v>
      </c>
      <c r="D2673" s="4" t="s">
        <v>7</v>
      </c>
    </row>
    <row r="2674" spans="1:19">
      <c r="A2674" t="n">
        <v>24279</v>
      </c>
      <c r="B2674" s="62" t="n">
        <v>77</v>
      </c>
      <c r="C2674" s="7" t="n">
        <v>6</v>
      </c>
      <c r="D2674" s="7" t="n">
        <v>3</v>
      </c>
    </row>
    <row r="2675" spans="1:19">
      <c r="A2675" t="s">
        <v>4</v>
      </c>
      <c r="B2675" s="4" t="s">
        <v>5</v>
      </c>
      <c r="C2675" s="4" t="s">
        <v>7</v>
      </c>
      <c r="D2675" s="4" t="s">
        <v>7</v>
      </c>
    </row>
    <row r="2676" spans="1:19">
      <c r="A2676" t="n">
        <v>24282</v>
      </c>
      <c r="B2676" s="62" t="n">
        <v>77</v>
      </c>
      <c r="C2676" s="7" t="n">
        <v>6</v>
      </c>
      <c r="D2676" s="7" t="n">
        <v>0</v>
      </c>
    </row>
    <row r="2677" spans="1:19">
      <c r="A2677" t="s">
        <v>4</v>
      </c>
      <c r="B2677" s="4" t="s">
        <v>5</v>
      </c>
      <c r="C2677" s="4" t="s">
        <v>11</v>
      </c>
      <c r="D2677" s="4" t="s">
        <v>17</v>
      </c>
    </row>
    <row r="2678" spans="1:19">
      <c r="A2678" t="n">
        <v>24285</v>
      </c>
      <c r="B2678" s="41" t="n">
        <v>43</v>
      </c>
      <c r="C2678" s="7" t="n">
        <v>83</v>
      </c>
      <c r="D2678" s="7" t="n">
        <v>128</v>
      </c>
    </row>
    <row r="2679" spans="1:19">
      <c r="A2679" t="s">
        <v>4</v>
      </c>
      <c r="B2679" s="4" t="s">
        <v>5</v>
      </c>
      <c r="C2679" s="4" t="s">
        <v>11</v>
      </c>
      <c r="D2679" s="4" t="s">
        <v>17</v>
      </c>
    </row>
    <row r="2680" spans="1:19">
      <c r="A2680" t="n">
        <v>24292</v>
      </c>
      <c r="B2680" s="41" t="n">
        <v>43</v>
      </c>
      <c r="C2680" s="7" t="n">
        <v>83</v>
      </c>
      <c r="D2680" s="7" t="n">
        <v>32</v>
      </c>
    </row>
    <row r="2681" spans="1:19">
      <c r="A2681" t="s">
        <v>4</v>
      </c>
      <c r="B2681" s="4" t="s">
        <v>5</v>
      </c>
      <c r="C2681" s="4" t="s">
        <v>11</v>
      </c>
      <c r="D2681" s="4" t="s">
        <v>17</v>
      </c>
    </row>
    <row r="2682" spans="1:19">
      <c r="A2682" t="n">
        <v>24299</v>
      </c>
      <c r="B2682" s="67" t="n">
        <v>44</v>
      </c>
      <c r="C2682" s="7" t="n">
        <v>86</v>
      </c>
      <c r="D2682" s="7" t="n">
        <v>128</v>
      </c>
    </row>
    <row r="2683" spans="1:19">
      <c r="A2683" t="s">
        <v>4</v>
      </c>
      <c r="B2683" s="4" t="s">
        <v>5</v>
      </c>
      <c r="C2683" s="4" t="s">
        <v>11</v>
      </c>
      <c r="D2683" s="4" t="s">
        <v>17</v>
      </c>
    </row>
    <row r="2684" spans="1:19">
      <c r="A2684" t="n">
        <v>24306</v>
      </c>
      <c r="B2684" s="67" t="n">
        <v>44</v>
      </c>
      <c r="C2684" s="7" t="n">
        <v>86</v>
      </c>
      <c r="D2684" s="7" t="n">
        <v>32</v>
      </c>
    </row>
    <row r="2685" spans="1:19">
      <c r="A2685" t="s">
        <v>4</v>
      </c>
      <c r="B2685" s="4" t="s">
        <v>5</v>
      </c>
      <c r="C2685" s="4" t="s">
        <v>11</v>
      </c>
      <c r="D2685" s="4" t="s">
        <v>15</v>
      </c>
      <c r="E2685" s="4" t="s">
        <v>15</v>
      </c>
      <c r="F2685" s="4" t="s">
        <v>15</v>
      </c>
      <c r="G2685" s="4" t="s">
        <v>15</v>
      </c>
    </row>
    <row r="2686" spans="1:19">
      <c r="A2686" t="n">
        <v>24313</v>
      </c>
      <c r="B2686" s="37" t="n">
        <v>46</v>
      </c>
      <c r="C2686" s="7" t="n">
        <v>86</v>
      </c>
      <c r="D2686" s="7" t="n">
        <v>-30</v>
      </c>
      <c r="E2686" s="7" t="n">
        <v>0</v>
      </c>
      <c r="F2686" s="7" t="n">
        <v>-58.7000007629395</v>
      </c>
      <c r="G2686" s="7" t="n">
        <v>0</v>
      </c>
    </row>
    <row r="2687" spans="1:19">
      <c r="A2687" t="s">
        <v>4</v>
      </c>
      <c r="B2687" s="4" t="s">
        <v>5</v>
      </c>
      <c r="C2687" s="4" t="s">
        <v>11</v>
      </c>
    </row>
    <row r="2688" spans="1:19">
      <c r="A2688" t="n">
        <v>24332</v>
      </c>
      <c r="B2688" s="26" t="n">
        <v>16</v>
      </c>
      <c r="C2688" s="7" t="n">
        <v>0</v>
      </c>
    </row>
    <row r="2689" spans="1:7">
      <c r="A2689" t="s">
        <v>4</v>
      </c>
      <c r="B2689" s="4" t="s">
        <v>5</v>
      </c>
      <c r="C2689" s="4" t="s">
        <v>11</v>
      </c>
      <c r="D2689" s="4" t="s">
        <v>11</v>
      </c>
      <c r="E2689" s="4" t="s">
        <v>11</v>
      </c>
    </row>
    <row r="2690" spans="1:7">
      <c r="A2690" t="n">
        <v>24335</v>
      </c>
      <c r="B2690" s="42" t="n">
        <v>61</v>
      </c>
      <c r="C2690" s="7" t="n">
        <v>0</v>
      </c>
      <c r="D2690" s="7" t="n">
        <v>86</v>
      </c>
      <c r="E2690" s="7" t="n">
        <v>0</v>
      </c>
    </row>
    <row r="2691" spans="1:7">
      <c r="A2691" t="s">
        <v>4</v>
      </c>
      <c r="B2691" s="4" t="s">
        <v>5</v>
      </c>
      <c r="C2691" s="4" t="s">
        <v>11</v>
      </c>
      <c r="D2691" s="4" t="s">
        <v>11</v>
      </c>
      <c r="E2691" s="4" t="s">
        <v>11</v>
      </c>
    </row>
    <row r="2692" spans="1:7">
      <c r="A2692" t="n">
        <v>24342</v>
      </c>
      <c r="B2692" s="42" t="n">
        <v>61</v>
      </c>
      <c r="C2692" s="7" t="n">
        <v>1</v>
      </c>
      <c r="D2692" s="7" t="n">
        <v>86</v>
      </c>
      <c r="E2692" s="7" t="n">
        <v>0</v>
      </c>
    </row>
    <row r="2693" spans="1:7">
      <c r="A2693" t="s">
        <v>4</v>
      </c>
      <c r="B2693" s="4" t="s">
        <v>5</v>
      </c>
      <c r="C2693" s="4" t="s">
        <v>11</v>
      </c>
      <c r="D2693" s="4" t="s">
        <v>11</v>
      </c>
      <c r="E2693" s="4" t="s">
        <v>11</v>
      </c>
    </row>
    <row r="2694" spans="1:7">
      <c r="A2694" t="n">
        <v>24349</v>
      </c>
      <c r="B2694" s="42" t="n">
        <v>61</v>
      </c>
      <c r="C2694" s="7" t="n">
        <v>2</v>
      </c>
      <c r="D2694" s="7" t="n">
        <v>86</v>
      </c>
      <c r="E2694" s="7" t="n">
        <v>0</v>
      </c>
    </row>
    <row r="2695" spans="1:7">
      <c r="A2695" t="s">
        <v>4</v>
      </c>
      <c r="B2695" s="4" t="s">
        <v>5</v>
      </c>
      <c r="C2695" s="4" t="s">
        <v>11</v>
      </c>
      <c r="D2695" s="4" t="s">
        <v>11</v>
      </c>
      <c r="E2695" s="4" t="s">
        <v>11</v>
      </c>
    </row>
    <row r="2696" spans="1:7">
      <c r="A2696" t="n">
        <v>24356</v>
      </c>
      <c r="B2696" s="42" t="n">
        <v>61</v>
      </c>
      <c r="C2696" s="7" t="n">
        <v>3</v>
      </c>
      <c r="D2696" s="7" t="n">
        <v>86</v>
      </c>
      <c r="E2696" s="7" t="n">
        <v>0</v>
      </c>
    </row>
    <row r="2697" spans="1:7">
      <c r="A2697" t="s">
        <v>4</v>
      </c>
      <c r="B2697" s="4" t="s">
        <v>5</v>
      </c>
      <c r="C2697" s="4" t="s">
        <v>11</v>
      </c>
      <c r="D2697" s="4" t="s">
        <v>11</v>
      </c>
      <c r="E2697" s="4" t="s">
        <v>11</v>
      </c>
    </row>
    <row r="2698" spans="1:7">
      <c r="A2698" t="n">
        <v>24363</v>
      </c>
      <c r="B2698" s="42" t="n">
        <v>61</v>
      </c>
      <c r="C2698" s="7" t="n">
        <v>4</v>
      </c>
      <c r="D2698" s="7" t="n">
        <v>86</v>
      </c>
      <c r="E2698" s="7" t="n">
        <v>0</v>
      </c>
    </row>
    <row r="2699" spans="1:7">
      <c r="A2699" t="s">
        <v>4</v>
      </c>
      <c r="B2699" s="4" t="s">
        <v>5</v>
      </c>
      <c r="C2699" s="4" t="s">
        <v>11</v>
      </c>
      <c r="D2699" s="4" t="s">
        <v>11</v>
      </c>
      <c r="E2699" s="4" t="s">
        <v>11</v>
      </c>
    </row>
    <row r="2700" spans="1:7">
      <c r="A2700" t="n">
        <v>24370</v>
      </c>
      <c r="B2700" s="42" t="n">
        <v>61</v>
      </c>
      <c r="C2700" s="7" t="n">
        <v>5</v>
      </c>
      <c r="D2700" s="7" t="n">
        <v>86</v>
      </c>
      <c r="E2700" s="7" t="n">
        <v>0</v>
      </c>
    </row>
    <row r="2701" spans="1:7">
      <c r="A2701" t="s">
        <v>4</v>
      </c>
      <c r="B2701" s="4" t="s">
        <v>5</v>
      </c>
      <c r="C2701" s="4" t="s">
        <v>11</v>
      </c>
      <c r="D2701" s="4" t="s">
        <v>11</v>
      </c>
      <c r="E2701" s="4" t="s">
        <v>11</v>
      </c>
    </row>
    <row r="2702" spans="1:7">
      <c r="A2702" t="n">
        <v>24377</v>
      </c>
      <c r="B2702" s="42" t="n">
        <v>61</v>
      </c>
      <c r="C2702" s="7" t="n">
        <v>6</v>
      </c>
      <c r="D2702" s="7" t="n">
        <v>86</v>
      </c>
      <c r="E2702" s="7" t="n">
        <v>0</v>
      </c>
    </row>
    <row r="2703" spans="1:7">
      <c r="A2703" t="s">
        <v>4</v>
      </c>
      <c r="B2703" s="4" t="s">
        <v>5</v>
      </c>
      <c r="C2703" s="4" t="s">
        <v>11</v>
      </c>
      <c r="D2703" s="4" t="s">
        <v>11</v>
      </c>
      <c r="E2703" s="4" t="s">
        <v>11</v>
      </c>
    </row>
    <row r="2704" spans="1:7">
      <c r="A2704" t="n">
        <v>24384</v>
      </c>
      <c r="B2704" s="42" t="n">
        <v>61</v>
      </c>
      <c r="C2704" s="7" t="n">
        <v>7</v>
      </c>
      <c r="D2704" s="7" t="n">
        <v>86</v>
      </c>
      <c r="E2704" s="7" t="n">
        <v>0</v>
      </c>
    </row>
    <row r="2705" spans="1:5">
      <c r="A2705" t="s">
        <v>4</v>
      </c>
      <c r="B2705" s="4" t="s">
        <v>5</v>
      </c>
      <c r="C2705" s="4" t="s">
        <v>11</v>
      </c>
      <c r="D2705" s="4" t="s">
        <v>11</v>
      </c>
      <c r="E2705" s="4" t="s">
        <v>11</v>
      </c>
    </row>
    <row r="2706" spans="1:5">
      <c r="A2706" t="n">
        <v>24391</v>
      </c>
      <c r="B2706" s="42" t="n">
        <v>61</v>
      </c>
      <c r="C2706" s="7" t="n">
        <v>8</v>
      </c>
      <c r="D2706" s="7" t="n">
        <v>86</v>
      </c>
      <c r="E2706" s="7" t="n">
        <v>0</v>
      </c>
    </row>
    <row r="2707" spans="1:5">
      <c r="A2707" t="s">
        <v>4</v>
      </c>
      <c r="B2707" s="4" t="s">
        <v>5</v>
      </c>
      <c r="C2707" s="4" t="s">
        <v>11</v>
      </c>
      <c r="D2707" s="4" t="s">
        <v>11</v>
      </c>
      <c r="E2707" s="4" t="s">
        <v>11</v>
      </c>
    </row>
    <row r="2708" spans="1:5">
      <c r="A2708" t="n">
        <v>24398</v>
      </c>
      <c r="B2708" s="42" t="n">
        <v>61</v>
      </c>
      <c r="C2708" s="7" t="n">
        <v>9</v>
      </c>
      <c r="D2708" s="7" t="n">
        <v>86</v>
      </c>
      <c r="E2708" s="7" t="n">
        <v>0</v>
      </c>
    </row>
    <row r="2709" spans="1:5">
      <c r="A2709" t="s">
        <v>4</v>
      </c>
      <c r="B2709" s="4" t="s">
        <v>5</v>
      </c>
      <c r="C2709" s="4" t="s">
        <v>7</v>
      </c>
      <c r="D2709" s="4" t="s">
        <v>11</v>
      </c>
      <c r="E2709" s="4" t="s">
        <v>8</v>
      </c>
      <c r="F2709" s="4" t="s">
        <v>8</v>
      </c>
      <c r="G2709" s="4" t="s">
        <v>8</v>
      </c>
      <c r="H2709" s="4" t="s">
        <v>8</v>
      </c>
    </row>
    <row r="2710" spans="1:5">
      <c r="A2710" t="n">
        <v>24405</v>
      </c>
      <c r="B2710" s="30" t="n">
        <v>51</v>
      </c>
      <c r="C2710" s="7" t="n">
        <v>3</v>
      </c>
      <c r="D2710" s="7" t="n">
        <v>0</v>
      </c>
      <c r="E2710" s="7" t="s">
        <v>62</v>
      </c>
      <c r="F2710" s="7" t="s">
        <v>62</v>
      </c>
      <c r="G2710" s="7" t="s">
        <v>61</v>
      </c>
      <c r="H2710" s="7" t="s">
        <v>62</v>
      </c>
    </row>
    <row r="2711" spans="1:5">
      <c r="A2711" t="s">
        <v>4</v>
      </c>
      <c r="B2711" s="4" t="s">
        <v>5</v>
      </c>
      <c r="C2711" s="4" t="s">
        <v>7</v>
      </c>
      <c r="D2711" s="4" t="s">
        <v>11</v>
      </c>
      <c r="E2711" s="4" t="s">
        <v>8</v>
      </c>
      <c r="F2711" s="4" t="s">
        <v>8</v>
      </c>
      <c r="G2711" s="4" t="s">
        <v>8</v>
      </c>
      <c r="H2711" s="4" t="s">
        <v>8</v>
      </c>
    </row>
    <row r="2712" spans="1:5">
      <c r="A2712" t="n">
        <v>24418</v>
      </c>
      <c r="B2712" s="30" t="n">
        <v>51</v>
      </c>
      <c r="C2712" s="7" t="n">
        <v>3</v>
      </c>
      <c r="D2712" s="7" t="n">
        <v>1</v>
      </c>
      <c r="E2712" s="7" t="s">
        <v>62</v>
      </c>
      <c r="F2712" s="7" t="s">
        <v>62</v>
      </c>
      <c r="G2712" s="7" t="s">
        <v>61</v>
      </c>
      <c r="H2712" s="7" t="s">
        <v>62</v>
      </c>
    </row>
    <row r="2713" spans="1:5">
      <c r="A2713" t="s">
        <v>4</v>
      </c>
      <c r="B2713" s="4" t="s">
        <v>5</v>
      </c>
      <c r="C2713" s="4" t="s">
        <v>7</v>
      </c>
      <c r="D2713" s="4" t="s">
        <v>11</v>
      </c>
      <c r="E2713" s="4" t="s">
        <v>8</v>
      </c>
      <c r="F2713" s="4" t="s">
        <v>8</v>
      </c>
      <c r="G2713" s="4" t="s">
        <v>8</v>
      </c>
      <c r="H2713" s="4" t="s">
        <v>8</v>
      </c>
    </row>
    <row r="2714" spans="1:5">
      <c r="A2714" t="n">
        <v>24431</v>
      </c>
      <c r="B2714" s="30" t="n">
        <v>51</v>
      </c>
      <c r="C2714" s="7" t="n">
        <v>3</v>
      </c>
      <c r="D2714" s="7" t="n">
        <v>2</v>
      </c>
      <c r="E2714" s="7" t="s">
        <v>286</v>
      </c>
      <c r="F2714" s="7" t="s">
        <v>62</v>
      </c>
      <c r="G2714" s="7" t="s">
        <v>61</v>
      </c>
      <c r="H2714" s="7" t="s">
        <v>62</v>
      </c>
    </row>
    <row r="2715" spans="1:5">
      <c r="A2715" t="s">
        <v>4</v>
      </c>
      <c r="B2715" s="4" t="s">
        <v>5</v>
      </c>
      <c r="C2715" s="4" t="s">
        <v>7</v>
      </c>
      <c r="D2715" s="4" t="s">
        <v>11</v>
      </c>
      <c r="E2715" s="4" t="s">
        <v>8</v>
      </c>
      <c r="F2715" s="4" t="s">
        <v>8</v>
      </c>
      <c r="G2715" s="4" t="s">
        <v>8</v>
      </c>
      <c r="H2715" s="4" t="s">
        <v>8</v>
      </c>
    </row>
    <row r="2716" spans="1:5">
      <c r="A2716" t="n">
        <v>24444</v>
      </c>
      <c r="B2716" s="30" t="n">
        <v>51</v>
      </c>
      <c r="C2716" s="7" t="n">
        <v>3</v>
      </c>
      <c r="D2716" s="7" t="n">
        <v>3</v>
      </c>
      <c r="E2716" s="7" t="s">
        <v>62</v>
      </c>
      <c r="F2716" s="7" t="s">
        <v>62</v>
      </c>
      <c r="G2716" s="7" t="s">
        <v>61</v>
      </c>
      <c r="H2716" s="7" t="s">
        <v>62</v>
      </c>
    </row>
    <row r="2717" spans="1:5">
      <c r="A2717" t="s">
        <v>4</v>
      </c>
      <c r="B2717" s="4" t="s">
        <v>5</v>
      </c>
      <c r="C2717" s="4" t="s">
        <v>7</v>
      </c>
      <c r="D2717" s="4" t="s">
        <v>11</v>
      </c>
      <c r="E2717" s="4" t="s">
        <v>8</v>
      </c>
      <c r="F2717" s="4" t="s">
        <v>8</v>
      </c>
      <c r="G2717" s="4" t="s">
        <v>8</v>
      </c>
      <c r="H2717" s="4" t="s">
        <v>8</v>
      </c>
    </row>
    <row r="2718" spans="1:5">
      <c r="A2718" t="n">
        <v>24457</v>
      </c>
      <c r="B2718" s="30" t="n">
        <v>51</v>
      </c>
      <c r="C2718" s="7" t="n">
        <v>3</v>
      </c>
      <c r="D2718" s="7" t="n">
        <v>4</v>
      </c>
      <c r="E2718" s="7" t="s">
        <v>62</v>
      </c>
      <c r="F2718" s="7" t="s">
        <v>62</v>
      </c>
      <c r="G2718" s="7" t="s">
        <v>61</v>
      </c>
      <c r="H2718" s="7" t="s">
        <v>62</v>
      </c>
    </row>
    <row r="2719" spans="1:5">
      <c r="A2719" t="s">
        <v>4</v>
      </c>
      <c r="B2719" s="4" t="s">
        <v>5</v>
      </c>
      <c r="C2719" s="4" t="s">
        <v>7</v>
      </c>
      <c r="D2719" s="4" t="s">
        <v>11</v>
      </c>
      <c r="E2719" s="4" t="s">
        <v>8</v>
      </c>
      <c r="F2719" s="4" t="s">
        <v>8</v>
      </c>
      <c r="G2719" s="4" t="s">
        <v>8</v>
      </c>
      <c r="H2719" s="4" t="s">
        <v>8</v>
      </c>
    </row>
    <row r="2720" spans="1:5">
      <c r="A2720" t="n">
        <v>24470</v>
      </c>
      <c r="B2720" s="30" t="n">
        <v>51</v>
      </c>
      <c r="C2720" s="7" t="n">
        <v>3</v>
      </c>
      <c r="D2720" s="7" t="n">
        <v>5</v>
      </c>
      <c r="E2720" s="7" t="s">
        <v>62</v>
      </c>
      <c r="F2720" s="7" t="s">
        <v>62</v>
      </c>
      <c r="G2720" s="7" t="s">
        <v>61</v>
      </c>
      <c r="H2720" s="7" t="s">
        <v>62</v>
      </c>
    </row>
    <row r="2721" spans="1:8">
      <c r="A2721" t="s">
        <v>4</v>
      </c>
      <c r="B2721" s="4" t="s">
        <v>5</v>
      </c>
      <c r="C2721" s="4" t="s">
        <v>7</v>
      </c>
      <c r="D2721" s="4" t="s">
        <v>11</v>
      </c>
      <c r="E2721" s="4" t="s">
        <v>8</v>
      </c>
      <c r="F2721" s="4" t="s">
        <v>8</v>
      </c>
      <c r="G2721" s="4" t="s">
        <v>8</v>
      </c>
      <c r="H2721" s="4" t="s">
        <v>8</v>
      </c>
    </row>
    <row r="2722" spans="1:8">
      <c r="A2722" t="n">
        <v>24483</v>
      </c>
      <c r="B2722" s="30" t="n">
        <v>51</v>
      </c>
      <c r="C2722" s="7" t="n">
        <v>3</v>
      </c>
      <c r="D2722" s="7" t="n">
        <v>6</v>
      </c>
      <c r="E2722" s="7" t="s">
        <v>62</v>
      </c>
      <c r="F2722" s="7" t="s">
        <v>62</v>
      </c>
      <c r="G2722" s="7" t="s">
        <v>61</v>
      </c>
      <c r="H2722" s="7" t="s">
        <v>62</v>
      </c>
    </row>
    <row r="2723" spans="1:8">
      <c r="A2723" t="s">
        <v>4</v>
      </c>
      <c r="B2723" s="4" t="s">
        <v>5</v>
      </c>
      <c r="C2723" s="4" t="s">
        <v>7</v>
      </c>
      <c r="D2723" s="4" t="s">
        <v>11</v>
      </c>
      <c r="E2723" s="4" t="s">
        <v>8</v>
      </c>
      <c r="F2723" s="4" t="s">
        <v>8</v>
      </c>
      <c r="G2723" s="4" t="s">
        <v>8</v>
      </c>
      <c r="H2723" s="4" t="s">
        <v>8</v>
      </c>
    </row>
    <row r="2724" spans="1:8">
      <c r="A2724" t="n">
        <v>24496</v>
      </c>
      <c r="B2724" s="30" t="n">
        <v>51</v>
      </c>
      <c r="C2724" s="7" t="n">
        <v>3</v>
      </c>
      <c r="D2724" s="7" t="n">
        <v>7</v>
      </c>
      <c r="E2724" s="7" t="s">
        <v>287</v>
      </c>
      <c r="F2724" s="7" t="s">
        <v>62</v>
      </c>
      <c r="G2724" s="7" t="s">
        <v>61</v>
      </c>
      <c r="H2724" s="7" t="s">
        <v>62</v>
      </c>
    </row>
    <row r="2725" spans="1:8">
      <c r="A2725" t="s">
        <v>4</v>
      </c>
      <c r="B2725" s="4" t="s">
        <v>5</v>
      </c>
      <c r="C2725" s="4" t="s">
        <v>7</v>
      </c>
      <c r="D2725" s="4" t="s">
        <v>11</v>
      </c>
      <c r="E2725" s="4" t="s">
        <v>8</v>
      </c>
      <c r="F2725" s="4" t="s">
        <v>8</v>
      </c>
      <c r="G2725" s="4" t="s">
        <v>8</v>
      </c>
      <c r="H2725" s="4" t="s">
        <v>8</v>
      </c>
    </row>
    <row r="2726" spans="1:8">
      <c r="A2726" t="n">
        <v>24509</v>
      </c>
      <c r="B2726" s="30" t="n">
        <v>51</v>
      </c>
      <c r="C2726" s="7" t="n">
        <v>3</v>
      </c>
      <c r="D2726" s="7" t="n">
        <v>8</v>
      </c>
      <c r="E2726" s="7" t="s">
        <v>62</v>
      </c>
      <c r="F2726" s="7" t="s">
        <v>62</v>
      </c>
      <c r="G2726" s="7" t="s">
        <v>61</v>
      </c>
      <c r="H2726" s="7" t="s">
        <v>62</v>
      </c>
    </row>
    <row r="2727" spans="1:8">
      <c r="A2727" t="s">
        <v>4</v>
      </c>
      <c r="B2727" s="4" t="s">
        <v>5</v>
      </c>
      <c r="C2727" s="4" t="s">
        <v>7</v>
      </c>
      <c r="D2727" s="4" t="s">
        <v>11</v>
      </c>
      <c r="E2727" s="4" t="s">
        <v>8</v>
      </c>
      <c r="F2727" s="4" t="s">
        <v>8</v>
      </c>
      <c r="G2727" s="4" t="s">
        <v>8</v>
      </c>
      <c r="H2727" s="4" t="s">
        <v>8</v>
      </c>
    </row>
    <row r="2728" spans="1:8">
      <c r="A2728" t="n">
        <v>24522</v>
      </c>
      <c r="B2728" s="30" t="n">
        <v>51</v>
      </c>
      <c r="C2728" s="7" t="n">
        <v>3</v>
      </c>
      <c r="D2728" s="7" t="n">
        <v>9</v>
      </c>
      <c r="E2728" s="7" t="s">
        <v>62</v>
      </c>
      <c r="F2728" s="7" t="s">
        <v>62</v>
      </c>
      <c r="G2728" s="7" t="s">
        <v>61</v>
      </c>
      <c r="H2728" s="7" t="s">
        <v>62</v>
      </c>
    </row>
    <row r="2729" spans="1:8">
      <c r="A2729" t="s">
        <v>4</v>
      </c>
      <c r="B2729" s="4" t="s">
        <v>5</v>
      </c>
      <c r="C2729" s="4" t="s">
        <v>7</v>
      </c>
      <c r="D2729" s="4" t="s">
        <v>8</v>
      </c>
      <c r="E2729" s="4" t="s">
        <v>11</v>
      </c>
    </row>
    <row r="2730" spans="1:8">
      <c r="A2730" t="n">
        <v>24535</v>
      </c>
      <c r="B2730" s="17" t="n">
        <v>94</v>
      </c>
      <c r="C2730" s="7" t="n">
        <v>1</v>
      </c>
      <c r="D2730" s="7" t="s">
        <v>182</v>
      </c>
      <c r="E2730" s="7" t="n">
        <v>1</v>
      </c>
    </row>
    <row r="2731" spans="1:8">
      <c r="A2731" t="s">
        <v>4</v>
      </c>
      <c r="B2731" s="4" t="s">
        <v>5</v>
      </c>
      <c r="C2731" s="4" t="s">
        <v>7</v>
      </c>
      <c r="D2731" s="4" t="s">
        <v>8</v>
      </c>
      <c r="E2731" s="4" t="s">
        <v>11</v>
      </c>
    </row>
    <row r="2732" spans="1:8">
      <c r="A2732" t="n">
        <v>24547</v>
      </c>
      <c r="B2732" s="17" t="n">
        <v>94</v>
      </c>
      <c r="C2732" s="7" t="n">
        <v>1</v>
      </c>
      <c r="D2732" s="7" t="s">
        <v>182</v>
      </c>
      <c r="E2732" s="7" t="n">
        <v>2</v>
      </c>
    </row>
    <row r="2733" spans="1:8">
      <c r="A2733" t="s">
        <v>4</v>
      </c>
      <c r="B2733" s="4" t="s">
        <v>5</v>
      </c>
      <c r="C2733" s="4" t="s">
        <v>7</v>
      </c>
      <c r="D2733" s="4" t="s">
        <v>8</v>
      </c>
      <c r="E2733" s="4" t="s">
        <v>11</v>
      </c>
    </row>
    <row r="2734" spans="1:8">
      <c r="A2734" t="n">
        <v>24559</v>
      </c>
      <c r="B2734" s="17" t="n">
        <v>94</v>
      </c>
      <c r="C2734" s="7" t="n">
        <v>0</v>
      </c>
      <c r="D2734" s="7" t="s">
        <v>182</v>
      </c>
      <c r="E2734" s="7" t="n">
        <v>4</v>
      </c>
    </row>
    <row r="2735" spans="1:8">
      <c r="A2735" t="s">
        <v>4</v>
      </c>
      <c r="B2735" s="4" t="s">
        <v>5</v>
      </c>
      <c r="C2735" s="4" t="s">
        <v>7</v>
      </c>
      <c r="D2735" s="4" t="s">
        <v>8</v>
      </c>
      <c r="E2735" s="4" t="s">
        <v>11</v>
      </c>
    </row>
    <row r="2736" spans="1:8">
      <c r="A2736" t="n">
        <v>24571</v>
      </c>
      <c r="B2736" s="17" t="n">
        <v>94</v>
      </c>
      <c r="C2736" s="7" t="n">
        <v>0</v>
      </c>
      <c r="D2736" s="7" t="s">
        <v>183</v>
      </c>
      <c r="E2736" s="7" t="n">
        <v>1</v>
      </c>
    </row>
    <row r="2737" spans="1:8">
      <c r="A2737" t="s">
        <v>4</v>
      </c>
      <c r="B2737" s="4" t="s">
        <v>5</v>
      </c>
      <c r="C2737" s="4" t="s">
        <v>7</v>
      </c>
      <c r="D2737" s="4" t="s">
        <v>8</v>
      </c>
      <c r="E2737" s="4" t="s">
        <v>11</v>
      </c>
    </row>
    <row r="2738" spans="1:8">
      <c r="A2738" t="n">
        <v>24583</v>
      </c>
      <c r="B2738" s="17" t="n">
        <v>94</v>
      </c>
      <c r="C2738" s="7" t="n">
        <v>0</v>
      </c>
      <c r="D2738" s="7" t="s">
        <v>183</v>
      </c>
      <c r="E2738" s="7" t="n">
        <v>2</v>
      </c>
    </row>
    <row r="2739" spans="1:8">
      <c r="A2739" t="s">
        <v>4</v>
      </c>
      <c r="B2739" s="4" t="s">
        <v>5</v>
      </c>
      <c r="C2739" s="4" t="s">
        <v>7</v>
      </c>
      <c r="D2739" s="4" t="s">
        <v>8</v>
      </c>
      <c r="E2739" s="4" t="s">
        <v>11</v>
      </c>
    </row>
    <row r="2740" spans="1:8">
      <c r="A2740" t="n">
        <v>24595</v>
      </c>
      <c r="B2740" s="17" t="n">
        <v>94</v>
      </c>
      <c r="C2740" s="7" t="n">
        <v>1</v>
      </c>
      <c r="D2740" s="7" t="s">
        <v>183</v>
      </c>
      <c r="E2740" s="7" t="n">
        <v>4</v>
      </c>
    </row>
    <row r="2741" spans="1:8">
      <c r="A2741" t="s">
        <v>4</v>
      </c>
      <c r="B2741" s="4" t="s">
        <v>5</v>
      </c>
      <c r="C2741" s="4" t="s">
        <v>7</v>
      </c>
    </row>
    <row r="2742" spans="1:8">
      <c r="A2742" t="n">
        <v>24607</v>
      </c>
      <c r="B2742" s="61" t="n">
        <v>45</v>
      </c>
      <c r="C2742" s="7" t="n">
        <v>0</v>
      </c>
    </row>
    <row r="2743" spans="1:8">
      <c r="A2743" t="s">
        <v>4</v>
      </c>
      <c r="B2743" s="4" t="s">
        <v>5</v>
      </c>
      <c r="C2743" s="4" t="s">
        <v>7</v>
      </c>
      <c r="D2743" s="4" t="s">
        <v>7</v>
      </c>
      <c r="E2743" s="4" t="s">
        <v>15</v>
      </c>
      <c r="F2743" s="4" t="s">
        <v>15</v>
      </c>
      <c r="G2743" s="4" t="s">
        <v>15</v>
      </c>
      <c r="H2743" s="4" t="s">
        <v>11</v>
      </c>
    </row>
    <row r="2744" spans="1:8">
      <c r="A2744" t="n">
        <v>24609</v>
      </c>
      <c r="B2744" s="61" t="n">
        <v>45</v>
      </c>
      <c r="C2744" s="7" t="n">
        <v>2</v>
      </c>
      <c r="D2744" s="7" t="n">
        <v>3</v>
      </c>
      <c r="E2744" s="7" t="n">
        <v>-30.0300006866455</v>
      </c>
      <c r="F2744" s="7" t="n">
        <v>1.52999997138977</v>
      </c>
      <c r="G2744" s="7" t="n">
        <v>-57.9799995422363</v>
      </c>
      <c r="H2744" s="7" t="n">
        <v>0</v>
      </c>
    </row>
    <row r="2745" spans="1:8">
      <c r="A2745" t="s">
        <v>4</v>
      </c>
      <c r="B2745" s="4" t="s">
        <v>5</v>
      </c>
      <c r="C2745" s="4" t="s">
        <v>7</v>
      </c>
      <c r="D2745" s="4" t="s">
        <v>7</v>
      </c>
      <c r="E2745" s="4" t="s">
        <v>15</v>
      </c>
      <c r="F2745" s="4" t="s">
        <v>15</v>
      </c>
      <c r="G2745" s="4" t="s">
        <v>15</v>
      </c>
      <c r="H2745" s="4" t="s">
        <v>11</v>
      </c>
      <c r="I2745" s="4" t="s">
        <v>7</v>
      </c>
    </row>
    <row r="2746" spans="1:8">
      <c r="A2746" t="n">
        <v>24626</v>
      </c>
      <c r="B2746" s="61" t="n">
        <v>45</v>
      </c>
      <c r="C2746" s="7" t="n">
        <v>4</v>
      </c>
      <c r="D2746" s="7" t="n">
        <v>3</v>
      </c>
      <c r="E2746" s="7" t="n">
        <v>4.6100001335144</v>
      </c>
      <c r="F2746" s="7" t="n">
        <v>214.970001220703</v>
      </c>
      <c r="G2746" s="7" t="n">
        <v>0</v>
      </c>
      <c r="H2746" s="7" t="n">
        <v>0</v>
      </c>
      <c r="I2746" s="7" t="n">
        <v>0</v>
      </c>
    </row>
    <row r="2747" spans="1:8">
      <c r="A2747" t="s">
        <v>4</v>
      </c>
      <c r="B2747" s="4" t="s">
        <v>5</v>
      </c>
      <c r="C2747" s="4" t="s">
        <v>7</v>
      </c>
      <c r="D2747" s="4" t="s">
        <v>7</v>
      </c>
      <c r="E2747" s="4" t="s">
        <v>15</v>
      </c>
      <c r="F2747" s="4" t="s">
        <v>11</v>
      </c>
    </row>
    <row r="2748" spans="1:8">
      <c r="A2748" t="n">
        <v>24644</v>
      </c>
      <c r="B2748" s="61" t="n">
        <v>45</v>
      </c>
      <c r="C2748" s="7" t="n">
        <v>5</v>
      </c>
      <c r="D2748" s="7" t="n">
        <v>3</v>
      </c>
      <c r="E2748" s="7" t="n">
        <v>2.29999995231628</v>
      </c>
      <c r="F2748" s="7" t="n">
        <v>0</v>
      </c>
    </row>
    <row r="2749" spans="1:8">
      <c r="A2749" t="s">
        <v>4</v>
      </c>
      <c r="B2749" s="4" t="s">
        <v>5</v>
      </c>
      <c r="C2749" s="4" t="s">
        <v>7</v>
      </c>
      <c r="D2749" s="4" t="s">
        <v>7</v>
      </c>
      <c r="E2749" s="4" t="s">
        <v>15</v>
      </c>
      <c r="F2749" s="4" t="s">
        <v>11</v>
      </c>
    </row>
    <row r="2750" spans="1:8">
      <c r="A2750" t="n">
        <v>24653</v>
      </c>
      <c r="B2750" s="61" t="n">
        <v>45</v>
      </c>
      <c r="C2750" s="7" t="n">
        <v>11</v>
      </c>
      <c r="D2750" s="7" t="n">
        <v>3</v>
      </c>
      <c r="E2750" s="7" t="n">
        <v>31.6000003814697</v>
      </c>
      <c r="F2750" s="7" t="n">
        <v>0</v>
      </c>
    </row>
    <row r="2751" spans="1:8">
      <c r="A2751" t="s">
        <v>4</v>
      </c>
      <c r="B2751" s="4" t="s">
        <v>5</v>
      </c>
      <c r="C2751" s="4" t="s">
        <v>7</v>
      </c>
      <c r="D2751" s="4" t="s">
        <v>7</v>
      </c>
      <c r="E2751" s="4" t="s">
        <v>15</v>
      </c>
      <c r="F2751" s="4" t="s">
        <v>15</v>
      </c>
      <c r="G2751" s="4" t="s">
        <v>15</v>
      </c>
      <c r="H2751" s="4" t="s">
        <v>11</v>
      </c>
    </row>
    <row r="2752" spans="1:8">
      <c r="A2752" t="n">
        <v>24662</v>
      </c>
      <c r="B2752" s="61" t="n">
        <v>45</v>
      </c>
      <c r="C2752" s="7" t="n">
        <v>2</v>
      </c>
      <c r="D2752" s="7" t="n">
        <v>3</v>
      </c>
      <c r="E2752" s="7" t="n">
        <v>-30.0300006866455</v>
      </c>
      <c r="F2752" s="7" t="n">
        <v>1.52999997138977</v>
      </c>
      <c r="G2752" s="7" t="n">
        <v>-57.9799995422363</v>
      </c>
      <c r="H2752" s="7" t="n">
        <v>35000</v>
      </c>
    </row>
    <row r="2753" spans="1:9">
      <c r="A2753" t="s">
        <v>4</v>
      </c>
      <c r="B2753" s="4" t="s">
        <v>5</v>
      </c>
      <c r="C2753" s="4" t="s">
        <v>7</v>
      </c>
      <c r="D2753" s="4" t="s">
        <v>7</v>
      </c>
      <c r="E2753" s="4" t="s">
        <v>15</v>
      </c>
      <c r="F2753" s="4" t="s">
        <v>15</v>
      </c>
      <c r="G2753" s="4" t="s">
        <v>15</v>
      </c>
      <c r="H2753" s="4" t="s">
        <v>11</v>
      </c>
      <c r="I2753" s="4" t="s">
        <v>7</v>
      </c>
    </row>
    <row r="2754" spans="1:9">
      <c r="A2754" t="n">
        <v>24679</v>
      </c>
      <c r="B2754" s="61" t="n">
        <v>45</v>
      </c>
      <c r="C2754" s="7" t="n">
        <v>4</v>
      </c>
      <c r="D2754" s="7" t="n">
        <v>3</v>
      </c>
      <c r="E2754" s="7" t="n">
        <v>4.6100001335144</v>
      </c>
      <c r="F2754" s="7" t="n">
        <v>146.970001220703</v>
      </c>
      <c r="G2754" s="7" t="n">
        <v>0</v>
      </c>
      <c r="H2754" s="7" t="n">
        <v>35000</v>
      </c>
      <c r="I2754" s="7" t="n">
        <v>0</v>
      </c>
    </row>
    <row r="2755" spans="1:9">
      <c r="A2755" t="s">
        <v>4</v>
      </c>
      <c r="B2755" s="4" t="s">
        <v>5</v>
      </c>
      <c r="C2755" s="4" t="s">
        <v>7</v>
      </c>
      <c r="D2755" s="4" t="s">
        <v>7</v>
      </c>
      <c r="E2755" s="4" t="s">
        <v>15</v>
      </c>
      <c r="F2755" s="4" t="s">
        <v>11</v>
      </c>
    </row>
    <row r="2756" spans="1:9">
      <c r="A2756" t="n">
        <v>24697</v>
      </c>
      <c r="B2756" s="61" t="n">
        <v>45</v>
      </c>
      <c r="C2756" s="7" t="n">
        <v>5</v>
      </c>
      <c r="D2756" s="7" t="n">
        <v>3</v>
      </c>
      <c r="E2756" s="7" t="n">
        <v>2.29999995231628</v>
      </c>
      <c r="F2756" s="7" t="n">
        <v>35000</v>
      </c>
    </row>
    <row r="2757" spans="1:9">
      <c r="A2757" t="s">
        <v>4</v>
      </c>
      <c r="B2757" s="4" t="s">
        <v>5</v>
      </c>
      <c r="C2757" s="4" t="s">
        <v>7</v>
      </c>
      <c r="D2757" s="4" t="s">
        <v>7</v>
      </c>
      <c r="E2757" s="4" t="s">
        <v>15</v>
      </c>
      <c r="F2757" s="4" t="s">
        <v>11</v>
      </c>
    </row>
    <row r="2758" spans="1:9">
      <c r="A2758" t="n">
        <v>24706</v>
      </c>
      <c r="B2758" s="61" t="n">
        <v>45</v>
      </c>
      <c r="C2758" s="7" t="n">
        <v>11</v>
      </c>
      <c r="D2758" s="7" t="n">
        <v>3</v>
      </c>
      <c r="E2758" s="7" t="n">
        <v>31.6000003814697</v>
      </c>
      <c r="F2758" s="7" t="n">
        <v>35000</v>
      </c>
    </row>
    <row r="2759" spans="1:9">
      <c r="A2759" t="s">
        <v>4</v>
      </c>
      <c r="B2759" s="4" t="s">
        <v>5</v>
      </c>
      <c r="C2759" s="4" t="s">
        <v>7</v>
      </c>
      <c r="D2759" s="4" t="s">
        <v>7</v>
      </c>
      <c r="E2759" s="4" t="s">
        <v>7</v>
      </c>
      <c r="F2759" s="4" t="s">
        <v>7</v>
      </c>
    </row>
    <row r="2760" spans="1:9">
      <c r="A2760" t="n">
        <v>24715</v>
      </c>
      <c r="B2760" s="13" t="n">
        <v>14</v>
      </c>
      <c r="C2760" s="7" t="n">
        <v>0</v>
      </c>
      <c r="D2760" s="7" t="n">
        <v>1</v>
      </c>
      <c r="E2760" s="7" t="n">
        <v>0</v>
      </c>
      <c r="F2760" s="7" t="n">
        <v>0</v>
      </c>
    </row>
    <row r="2761" spans="1:9">
      <c r="A2761" t="s">
        <v>4</v>
      </c>
      <c r="B2761" s="4" t="s">
        <v>5</v>
      </c>
      <c r="C2761" s="4" t="s">
        <v>7</v>
      </c>
      <c r="D2761" s="4" t="s">
        <v>11</v>
      </c>
      <c r="E2761" s="4" t="s">
        <v>15</v>
      </c>
    </row>
    <row r="2762" spans="1:9">
      <c r="A2762" t="n">
        <v>24720</v>
      </c>
      <c r="B2762" s="28" t="n">
        <v>58</v>
      </c>
      <c r="C2762" s="7" t="n">
        <v>100</v>
      </c>
      <c r="D2762" s="7" t="n">
        <v>1000</v>
      </c>
      <c r="E2762" s="7" t="n">
        <v>1</v>
      </c>
    </row>
    <row r="2763" spans="1:9">
      <c r="A2763" t="s">
        <v>4</v>
      </c>
      <c r="B2763" s="4" t="s">
        <v>5</v>
      </c>
      <c r="C2763" s="4" t="s">
        <v>7</v>
      </c>
      <c r="D2763" s="4" t="s">
        <v>11</v>
      </c>
    </row>
    <row r="2764" spans="1:9">
      <c r="A2764" t="n">
        <v>24728</v>
      </c>
      <c r="B2764" s="28" t="n">
        <v>58</v>
      </c>
      <c r="C2764" s="7" t="n">
        <v>255</v>
      </c>
      <c r="D2764" s="7" t="n">
        <v>0</v>
      </c>
    </row>
    <row r="2765" spans="1:9">
      <c r="A2765" t="s">
        <v>4</v>
      </c>
      <c r="B2765" s="4" t="s">
        <v>5</v>
      </c>
      <c r="C2765" s="4" t="s">
        <v>7</v>
      </c>
      <c r="D2765" s="4" t="s">
        <v>15</v>
      </c>
      <c r="E2765" s="4" t="s">
        <v>11</v>
      </c>
      <c r="F2765" s="4" t="s">
        <v>7</v>
      </c>
    </row>
    <row r="2766" spans="1:9">
      <c r="A2766" t="n">
        <v>24732</v>
      </c>
      <c r="B2766" s="15" t="n">
        <v>49</v>
      </c>
      <c r="C2766" s="7" t="n">
        <v>3</v>
      </c>
      <c r="D2766" s="7" t="n">
        <v>0.699999988079071</v>
      </c>
      <c r="E2766" s="7" t="n">
        <v>500</v>
      </c>
      <c r="F2766" s="7" t="n">
        <v>0</v>
      </c>
    </row>
    <row r="2767" spans="1:9">
      <c r="A2767" t="s">
        <v>4</v>
      </c>
      <c r="B2767" s="4" t="s">
        <v>5</v>
      </c>
      <c r="C2767" s="4" t="s">
        <v>11</v>
      </c>
    </row>
    <row r="2768" spans="1:9">
      <c r="A2768" t="n">
        <v>24741</v>
      </c>
      <c r="B2768" s="26" t="n">
        <v>16</v>
      </c>
      <c r="C2768" s="7" t="n">
        <v>500</v>
      </c>
    </row>
    <row r="2769" spans="1:9">
      <c r="A2769" t="s">
        <v>4</v>
      </c>
      <c r="B2769" s="4" t="s">
        <v>5</v>
      </c>
      <c r="C2769" s="4" t="s">
        <v>11</v>
      </c>
      <c r="D2769" s="4" t="s">
        <v>7</v>
      </c>
      <c r="E2769" s="4" t="s">
        <v>8</v>
      </c>
      <c r="F2769" s="4" t="s">
        <v>15</v>
      </c>
      <c r="G2769" s="4" t="s">
        <v>15</v>
      </c>
      <c r="H2769" s="4" t="s">
        <v>15</v>
      </c>
    </row>
    <row r="2770" spans="1:9">
      <c r="A2770" t="n">
        <v>24744</v>
      </c>
      <c r="B2770" s="40" t="n">
        <v>48</v>
      </c>
      <c r="C2770" s="7" t="n">
        <v>86</v>
      </c>
      <c r="D2770" s="7" t="n">
        <v>0</v>
      </c>
      <c r="E2770" s="7" t="s">
        <v>199</v>
      </c>
      <c r="F2770" s="7" t="n">
        <v>-1</v>
      </c>
      <c r="G2770" s="7" t="n">
        <v>1</v>
      </c>
      <c r="H2770" s="7" t="n">
        <v>0</v>
      </c>
    </row>
    <row r="2771" spans="1:9">
      <c r="A2771" t="s">
        <v>4</v>
      </c>
      <c r="B2771" s="4" t="s">
        <v>5</v>
      </c>
      <c r="C2771" s="4" t="s">
        <v>7</v>
      </c>
      <c r="D2771" s="4" t="s">
        <v>11</v>
      </c>
      <c r="E2771" s="4" t="s">
        <v>8</v>
      </c>
    </row>
    <row r="2772" spans="1:9">
      <c r="A2772" t="n">
        <v>24775</v>
      </c>
      <c r="B2772" s="30" t="n">
        <v>51</v>
      </c>
      <c r="C2772" s="7" t="n">
        <v>4</v>
      </c>
      <c r="D2772" s="7" t="n">
        <v>86</v>
      </c>
      <c r="E2772" s="7" t="s">
        <v>263</v>
      </c>
    </row>
    <row r="2773" spans="1:9">
      <c r="A2773" t="s">
        <v>4</v>
      </c>
      <c r="B2773" s="4" t="s">
        <v>5</v>
      </c>
      <c r="C2773" s="4" t="s">
        <v>11</v>
      </c>
    </row>
    <row r="2774" spans="1:9">
      <c r="A2774" t="n">
        <v>24789</v>
      </c>
      <c r="B2774" s="26" t="n">
        <v>16</v>
      </c>
      <c r="C2774" s="7" t="n">
        <v>0</v>
      </c>
    </row>
    <row r="2775" spans="1:9">
      <c r="A2775" t="s">
        <v>4</v>
      </c>
      <c r="B2775" s="4" t="s">
        <v>5</v>
      </c>
      <c r="C2775" s="4" t="s">
        <v>11</v>
      </c>
      <c r="D2775" s="4" t="s">
        <v>7</v>
      </c>
      <c r="E2775" s="4" t="s">
        <v>17</v>
      </c>
      <c r="F2775" s="4" t="s">
        <v>42</v>
      </c>
      <c r="G2775" s="4" t="s">
        <v>7</v>
      </c>
      <c r="H2775" s="4" t="s">
        <v>7</v>
      </c>
      <c r="I2775" s="4" t="s">
        <v>7</v>
      </c>
      <c r="J2775" s="4" t="s">
        <v>17</v>
      </c>
      <c r="K2775" s="4" t="s">
        <v>42</v>
      </c>
      <c r="L2775" s="4" t="s">
        <v>7</v>
      </c>
      <c r="M2775" s="4" t="s">
        <v>7</v>
      </c>
    </row>
    <row r="2776" spans="1:9">
      <c r="A2776" t="n">
        <v>24792</v>
      </c>
      <c r="B2776" s="31" t="n">
        <v>26</v>
      </c>
      <c r="C2776" s="7" t="n">
        <v>86</v>
      </c>
      <c r="D2776" s="7" t="n">
        <v>17</v>
      </c>
      <c r="E2776" s="7" t="n">
        <v>21306</v>
      </c>
      <c r="F2776" s="7" t="s">
        <v>288</v>
      </c>
      <c r="G2776" s="7" t="n">
        <v>2</v>
      </c>
      <c r="H2776" s="7" t="n">
        <v>3</v>
      </c>
      <c r="I2776" s="7" t="n">
        <v>17</v>
      </c>
      <c r="J2776" s="7" t="n">
        <v>21307</v>
      </c>
      <c r="K2776" s="7" t="s">
        <v>289</v>
      </c>
      <c r="L2776" s="7" t="n">
        <v>2</v>
      </c>
      <c r="M2776" s="7" t="n">
        <v>0</v>
      </c>
    </row>
    <row r="2777" spans="1:9">
      <c r="A2777" t="s">
        <v>4</v>
      </c>
      <c r="B2777" s="4" t="s">
        <v>5</v>
      </c>
    </row>
    <row r="2778" spans="1:9">
      <c r="A2778" t="n">
        <v>25005</v>
      </c>
      <c r="B2778" s="24" t="n">
        <v>28</v>
      </c>
    </row>
    <row r="2779" spans="1:9">
      <c r="A2779" t="s">
        <v>4</v>
      </c>
      <c r="B2779" s="4" t="s">
        <v>5</v>
      </c>
      <c r="C2779" s="4" t="s">
        <v>11</v>
      </c>
      <c r="D2779" s="4" t="s">
        <v>7</v>
      </c>
      <c r="E2779" s="4" t="s">
        <v>15</v>
      </c>
      <c r="F2779" s="4" t="s">
        <v>11</v>
      </c>
    </row>
    <row r="2780" spans="1:9">
      <c r="A2780" t="n">
        <v>25006</v>
      </c>
      <c r="B2780" s="51" t="n">
        <v>59</v>
      </c>
      <c r="C2780" s="7" t="n">
        <v>86</v>
      </c>
      <c r="D2780" s="7" t="n">
        <v>13</v>
      </c>
      <c r="E2780" s="7" t="n">
        <v>0.150000005960464</v>
      </c>
      <c r="F2780" s="7" t="n">
        <v>0</v>
      </c>
    </row>
    <row r="2781" spans="1:9">
      <c r="A2781" t="s">
        <v>4</v>
      </c>
      <c r="B2781" s="4" t="s">
        <v>5</v>
      </c>
      <c r="C2781" s="4" t="s">
        <v>11</v>
      </c>
    </row>
    <row r="2782" spans="1:9">
      <c r="A2782" t="n">
        <v>25016</v>
      </c>
      <c r="B2782" s="26" t="n">
        <v>16</v>
      </c>
      <c r="C2782" s="7" t="n">
        <v>1000</v>
      </c>
    </row>
    <row r="2783" spans="1:9">
      <c r="A2783" t="s">
        <v>4</v>
      </c>
      <c r="B2783" s="4" t="s">
        <v>5</v>
      </c>
      <c r="C2783" s="4" t="s">
        <v>7</v>
      </c>
      <c r="D2783" s="4" t="s">
        <v>11</v>
      </c>
      <c r="E2783" s="4" t="s">
        <v>8</v>
      </c>
    </row>
    <row r="2784" spans="1:9">
      <c r="A2784" t="n">
        <v>25019</v>
      </c>
      <c r="B2784" s="30" t="n">
        <v>51</v>
      </c>
      <c r="C2784" s="7" t="n">
        <v>4</v>
      </c>
      <c r="D2784" s="7" t="n">
        <v>86</v>
      </c>
      <c r="E2784" s="7" t="s">
        <v>290</v>
      </c>
    </row>
    <row r="2785" spans="1:13">
      <c r="A2785" t="s">
        <v>4</v>
      </c>
      <c r="B2785" s="4" t="s">
        <v>5</v>
      </c>
      <c r="C2785" s="4" t="s">
        <v>11</v>
      </c>
    </row>
    <row r="2786" spans="1:13">
      <c r="A2786" t="n">
        <v>25032</v>
      </c>
      <c r="B2786" s="26" t="n">
        <v>16</v>
      </c>
      <c r="C2786" s="7" t="n">
        <v>0</v>
      </c>
    </row>
    <row r="2787" spans="1:13">
      <c r="A2787" t="s">
        <v>4</v>
      </c>
      <c r="B2787" s="4" t="s">
        <v>5</v>
      </c>
      <c r="C2787" s="4" t="s">
        <v>11</v>
      </c>
      <c r="D2787" s="4" t="s">
        <v>7</v>
      </c>
      <c r="E2787" s="4" t="s">
        <v>17</v>
      </c>
      <c r="F2787" s="4" t="s">
        <v>42</v>
      </c>
      <c r="G2787" s="4" t="s">
        <v>7</v>
      </c>
      <c r="H2787" s="4" t="s">
        <v>7</v>
      </c>
    </row>
    <row r="2788" spans="1:13">
      <c r="A2788" t="n">
        <v>25035</v>
      </c>
      <c r="B2788" s="31" t="n">
        <v>26</v>
      </c>
      <c r="C2788" s="7" t="n">
        <v>86</v>
      </c>
      <c r="D2788" s="7" t="n">
        <v>17</v>
      </c>
      <c r="E2788" s="7" t="n">
        <v>21308</v>
      </c>
      <c r="F2788" s="7" t="s">
        <v>291</v>
      </c>
      <c r="G2788" s="7" t="n">
        <v>2</v>
      </c>
      <c r="H2788" s="7" t="n">
        <v>0</v>
      </c>
    </row>
    <row r="2789" spans="1:13">
      <c r="A2789" t="s">
        <v>4</v>
      </c>
      <c r="B2789" s="4" t="s">
        <v>5</v>
      </c>
    </row>
    <row r="2790" spans="1:13">
      <c r="A2790" t="n">
        <v>25156</v>
      </c>
      <c r="B2790" s="24" t="n">
        <v>28</v>
      </c>
    </row>
    <row r="2791" spans="1:13">
      <c r="A2791" t="s">
        <v>4</v>
      </c>
      <c r="B2791" s="4" t="s">
        <v>5</v>
      </c>
      <c r="C2791" s="4" t="s">
        <v>11</v>
      </c>
      <c r="D2791" s="4" t="s">
        <v>7</v>
      </c>
      <c r="E2791" s="4" t="s">
        <v>15</v>
      </c>
      <c r="F2791" s="4" t="s">
        <v>11</v>
      </c>
    </row>
    <row r="2792" spans="1:13">
      <c r="A2792" t="n">
        <v>25157</v>
      </c>
      <c r="B2792" s="51" t="n">
        <v>59</v>
      </c>
      <c r="C2792" s="7" t="n">
        <v>5</v>
      </c>
      <c r="D2792" s="7" t="n">
        <v>6</v>
      </c>
      <c r="E2792" s="7" t="n">
        <v>0</v>
      </c>
      <c r="F2792" s="7" t="n">
        <v>0</v>
      </c>
    </row>
    <row r="2793" spans="1:13">
      <c r="A2793" t="s">
        <v>4</v>
      </c>
      <c r="B2793" s="4" t="s">
        <v>5</v>
      </c>
      <c r="C2793" s="4" t="s">
        <v>11</v>
      </c>
    </row>
    <row r="2794" spans="1:13">
      <c r="A2794" t="n">
        <v>25167</v>
      </c>
      <c r="B2794" s="26" t="n">
        <v>16</v>
      </c>
      <c r="C2794" s="7" t="n">
        <v>50</v>
      </c>
    </row>
    <row r="2795" spans="1:13">
      <c r="A2795" t="s">
        <v>4</v>
      </c>
      <c r="B2795" s="4" t="s">
        <v>5</v>
      </c>
      <c r="C2795" s="4" t="s">
        <v>11</v>
      </c>
      <c r="D2795" s="4" t="s">
        <v>7</v>
      </c>
      <c r="E2795" s="4" t="s">
        <v>15</v>
      </c>
      <c r="F2795" s="4" t="s">
        <v>11</v>
      </c>
    </row>
    <row r="2796" spans="1:13">
      <c r="A2796" t="n">
        <v>25170</v>
      </c>
      <c r="B2796" s="51" t="n">
        <v>59</v>
      </c>
      <c r="C2796" s="7" t="n">
        <v>3</v>
      </c>
      <c r="D2796" s="7" t="n">
        <v>6</v>
      </c>
      <c r="E2796" s="7" t="n">
        <v>0</v>
      </c>
      <c r="F2796" s="7" t="n">
        <v>0</v>
      </c>
    </row>
    <row r="2797" spans="1:13">
      <c r="A2797" t="s">
        <v>4</v>
      </c>
      <c r="B2797" s="4" t="s">
        <v>5</v>
      </c>
      <c r="C2797" s="4" t="s">
        <v>11</v>
      </c>
      <c r="D2797" s="4" t="s">
        <v>7</v>
      </c>
      <c r="E2797" s="4" t="s">
        <v>15</v>
      </c>
      <c r="F2797" s="4" t="s">
        <v>11</v>
      </c>
    </row>
    <row r="2798" spans="1:13">
      <c r="A2798" t="n">
        <v>25180</v>
      </c>
      <c r="B2798" s="51" t="n">
        <v>59</v>
      </c>
      <c r="C2798" s="7" t="n">
        <v>4</v>
      </c>
      <c r="D2798" s="7" t="n">
        <v>6</v>
      </c>
      <c r="E2798" s="7" t="n">
        <v>0</v>
      </c>
      <c r="F2798" s="7" t="n">
        <v>0</v>
      </c>
    </row>
    <row r="2799" spans="1:13">
      <c r="A2799" t="s">
        <v>4</v>
      </c>
      <c r="B2799" s="4" t="s">
        <v>5</v>
      </c>
      <c r="C2799" s="4" t="s">
        <v>11</v>
      </c>
    </row>
    <row r="2800" spans="1:13">
      <c r="A2800" t="n">
        <v>25190</v>
      </c>
      <c r="B2800" s="26" t="n">
        <v>16</v>
      </c>
      <c r="C2800" s="7" t="n">
        <v>50</v>
      </c>
    </row>
    <row r="2801" spans="1:8">
      <c r="A2801" t="s">
        <v>4</v>
      </c>
      <c r="B2801" s="4" t="s">
        <v>5</v>
      </c>
      <c r="C2801" s="4" t="s">
        <v>11</v>
      </c>
      <c r="D2801" s="4" t="s">
        <v>7</v>
      </c>
      <c r="E2801" s="4" t="s">
        <v>15</v>
      </c>
      <c r="F2801" s="4" t="s">
        <v>11</v>
      </c>
    </row>
    <row r="2802" spans="1:8">
      <c r="A2802" t="n">
        <v>25193</v>
      </c>
      <c r="B2802" s="51" t="n">
        <v>59</v>
      </c>
      <c r="C2802" s="7" t="n">
        <v>6</v>
      </c>
      <c r="D2802" s="7" t="n">
        <v>6</v>
      </c>
      <c r="E2802" s="7" t="n">
        <v>0</v>
      </c>
      <c r="F2802" s="7" t="n">
        <v>0</v>
      </c>
    </row>
    <row r="2803" spans="1:8">
      <c r="A2803" t="s">
        <v>4</v>
      </c>
      <c r="B2803" s="4" t="s">
        <v>5</v>
      </c>
      <c r="C2803" s="4" t="s">
        <v>11</v>
      </c>
    </row>
    <row r="2804" spans="1:8">
      <c r="A2804" t="n">
        <v>25203</v>
      </c>
      <c r="B2804" s="26" t="n">
        <v>16</v>
      </c>
      <c r="C2804" s="7" t="n">
        <v>50</v>
      </c>
    </row>
    <row r="2805" spans="1:8">
      <c r="A2805" t="s">
        <v>4</v>
      </c>
      <c r="B2805" s="4" t="s">
        <v>5</v>
      </c>
      <c r="C2805" s="4" t="s">
        <v>11</v>
      </c>
      <c r="D2805" s="4" t="s">
        <v>7</v>
      </c>
      <c r="E2805" s="4" t="s">
        <v>15</v>
      </c>
      <c r="F2805" s="4" t="s">
        <v>11</v>
      </c>
    </row>
    <row r="2806" spans="1:8">
      <c r="A2806" t="n">
        <v>25206</v>
      </c>
      <c r="B2806" s="51" t="n">
        <v>59</v>
      </c>
      <c r="C2806" s="7" t="n">
        <v>2</v>
      </c>
      <c r="D2806" s="7" t="n">
        <v>6</v>
      </c>
      <c r="E2806" s="7" t="n">
        <v>0</v>
      </c>
      <c r="F2806" s="7" t="n">
        <v>0</v>
      </c>
    </row>
    <row r="2807" spans="1:8">
      <c r="A2807" t="s">
        <v>4</v>
      </c>
      <c r="B2807" s="4" t="s">
        <v>5</v>
      </c>
      <c r="C2807" s="4" t="s">
        <v>11</v>
      </c>
      <c r="D2807" s="4" t="s">
        <v>7</v>
      </c>
      <c r="E2807" s="4" t="s">
        <v>15</v>
      </c>
      <c r="F2807" s="4" t="s">
        <v>11</v>
      </c>
    </row>
    <row r="2808" spans="1:8">
      <c r="A2808" t="n">
        <v>25216</v>
      </c>
      <c r="B2808" s="51" t="n">
        <v>59</v>
      </c>
      <c r="C2808" s="7" t="n">
        <v>7</v>
      </c>
      <c r="D2808" s="7" t="n">
        <v>6</v>
      </c>
      <c r="E2808" s="7" t="n">
        <v>0</v>
      </c>
      <c r="F2808" s="7" t="n">
        <v>0</v>
      </c>
    </row>
    <row r="2809" spans="1:8">
      <c r="A2809" t="s">
        <v>4</v>
      </c>
      <c r="B2809" s="4" t="s">
        <v>5</v>
      </c>
      <c r="C2809" s="4" t="s">
        <v>11</v>
      </c>
      <c r="D2809" s="4" t="s">
        <v>7</v>
      </c>
      <c r="E2809" s="4" t="s">
        <v>15</v>
      </c>
      <c r="F2809" s="4" t="s">
        <v>11</v>
      </c>
    </row>
    <row r="2810" spans="1:8">
      <c r="A2810" t="n">
        <v>25226</v>
      </c>
      <c r="B2810" s="51" t="n">
        <v>59</v>
      </c>
      <c r="C2810" s="7" t="n">
        <v>8</v>
      </c>
      <c r="D2810" s="7" t="n">
        <v>6</v>
      </c>
      <c r="E2810" s="7" t="n">
        <v>0</v>
      </c>
      <c r="F2810" s="7" t="n">
        <v>0</v>
      </c>
    </row>
    <row r="2811" spans="1:8">
      <c r="A2811" t="s">
        <v>4</v>
      </c>
      <c r="B2811" s="4" t="s">
        <v>5</v>
      </c>
      <c r="C2811" s="4" t="s">
        <v>11</v>
      </c>
    </row>
    <row r="2812" spans="1:8">
      <c r="A2812" t="n">
        <v>25236</v>
      </c>
      <c r="B2812" s="26" t="n">
        <v>16</v>
      </c>
      <c r="C2812" s="7" t="n">
        <v>50</v>
      </c>
    </row>
    <row r="2813" spans="1:8">
      <c r="A2813" t="s">
        <v>4</v>
      </c>
      <c r="B2813" s="4" t="s">
        <v>5</v>
      </c>
      <c r="C2813" s="4" t="s">
        <v>11</v>
      </c>
      <c r="D2813" s="4" t="s">
        <v>7</v>
      </c>
      <c r="E2813" s="4" t="s">
        <v>15</v>
      </c>
      <c r="F2813" s="4" t="s">
        <v>11</v>
      </c>
    </row>
    <row r="2814" spans="1:8">
      <c r="A2814" t="n">
        <v>25239</v>
      </c>
      <c r="B2814" s="51" t="n">
        <v>59</v>
      </c>
      <c r="C2814" s="7" t="n">
        <v>0</v>
      </c>
      <c r="D2814" s="7" t="n">
        <v>6</v>
      </c>
      <c r="E2814" s="7" t="n">
        <v>0</v>
      </c>
      <c r="F2814" s="7" t="n">
        <v>0</v>
      </c>
    </row>
    <row r="2815" spans="1:8">
      <c r="A2815" t="s">
        <v>4</v>
      </c>
      <c r="B2815" s="4" t="s">
        <v>5</v>
      </c>
      <c r="C2815" s="4" t="s">
        <v>11</v>
      </c>
      <c r="D2815" s="4" t="s">
        <v>7</v>
      </c>
      <c r="E2815" s="4" t="s">
        <v>15</v>
      </c>
      <c r="F2815" s="4" t="s">
        <v>11</v>
      </c>
    </row>
    <row r="2816" spans="1:8">
      <c r="A2816" t="n">
        <v>25249</v>
      </c>
      <c r="B2816" s="51" t="n">
        <v>59</v>
      </c>
      <c r="C2816" s="7" t="n">
        <v>9</v>
      </c>
      <c r="D2816" s="7" t="n">
        <v>6</v>
      </c>
      <c r="E2816" s="7" t="n">
        <v>0</v>
      </c>
      <c r="F2816" s="7" t="n">
        <v>0</v>
      </c>
    </row>
    <row r="2817" spans="1:6">
      <c r="A2817" t="s">
        <v>4</v>
      </c>
      <c r="B2817" s="4" t="s">
        <v>5</v>
      </c>
      <c r="C2817" s="4" t="s">
        <v>11</v>
      </c>
    </row>
    <row r="2818" spans="1:6">
      <c r="A2818" t="n">
        <v>25259</v>
      </c>
      <c r="B2818" s="26" t="n">
        <v>16</v>
      </c>
      <c r="C2818" s="7" t="n">
        <v>50</v>
      </c>
    </row>
    <row r="2819" spans="1:6">
      <c r="A2819" t="s">
        <v>4</v>
      </c>
      <c r="B2819" s="4" t="s">
        <v>5</v>
      </c>
      <c r="C2819" s="4" t="s">
        <v>11</v>
      </c>
      <c r="D2819" s="4" t="s">
        <v>7</v>
      </c>
      <c r="E2819" s="4" t="s">
        <v>15</v>
      </c>
      <c r="F2819" s="4" t="s">
        <v>11</v>
      </c>
    </row>
    <row r="2820" spans="1:6">
      <c r="A2820" t="n">
        <v>25262</v>
      </c>
      <c r="B2820" s="51" t="n">
        <v>59</v>
      </c>
      <c r="C2820" s="7" t="n">
        <v>1</v>
      </c>
      <c r="D2820" s="7" t="n">
        <v>6</v>
      </c>
      <c r="E2820" s="7" t="n">
        <v>0</v>
      </c>
      <c r="F2820" s="7" t="n">
        <v>0</v>
      </c>
    </row>
    <row r="2821" spans="1:6">
      <c r="A2821" t="s">
        <v>4</v>
      </c>
      <c r="B2821" s="4" t="s">
        <v>5</v>
      </c>
      <c r="C2821" s="4" t="s">
        <v>11</v>
      </c>
    </row>
    <row r="2822" spans="1:6">
      <c r="A2822" t="n">
        <v>25272</v>
      </c>
      <c r="B2822" s="26" t="n">
        <v>16</v>
      </c>
      <c r="C2822" s="7" t="n">
        <v>1300</v>
      </c>
    </row>
    <row r="2823" spans="1:6">
      <c r="A2823" t="s">
        <v>4</v>
      </c>
      <c r="B2823" s="4" t="s">
        <v>5</v>
      </c>
      <c r="C2823" s="4" t="s">
        <v>7</v>
      </c>
      <c r="D2823" s="4" t="s">
        <v>11</v>
      </c>
      <c r="E2823" s="4" t="s">
        <v>15</v>
      </c>
    </row>
    <row r="2824" spans="1:6">
      <c r="A2824" t="n">
        <v>25275</v>
      </c>
      <c r="B2824" s="28" t="n">
        <v>58</v>
      </c>
      <c r="C2824" s="7" t="n">
        <v>101</v>
      </c>
      <c r="D2824" s="7" t="n">
        <v>500</v>
      </c>
      <c r="E2824" s="7" t="n">
        <v>1</v>
      </c>
    </row>
    <row r="2825" spans="1:6">
      <c r="A2825" t="s">
        <v>4</v>
      </c>
      <c r="B2825" s="4" t="s">
        <v>5</v>
      </c>
      <c r="C2825" s="4" t="s">
        <v>7</v>
      </c>
      <c r="D2825" s="4" t="s">
        <v>11</v>
      </c>
    </row>
    <row r="2826" spans="1:6">
      <c r="A2826" t="n">
        <v>25283</v>
      </c>
      <c r="B2826" s="28" t="n">
        <v>58</v>
      </c>
      <c r="C2826" s="7" t="n">
        <v>254</v>
      </c>
      <c r="D2826" s="7" t="n">
        <v>0</v>
      </c>
    </row>
    <row r="2827" spans="1:6">
      <c r="A2827" t="s">
        <v>4</v>
      </c>
      <c r="B2827" s="4" t="s">
        <v>5</v>
      </c>
      <c r="C2827" s="4" t="s">
        <v>7</v>
      </c>
    </row>
    <row r="2828" spans="1:6">
      <c r="A2828" t="n">
        <v>25287</v>
      </c>
      <c r="B2828" s="61" t="n">
        <v>45</v>
      </c>
      <c r="C2828" s="7" t="n">
        <v>0</v>
      </c>
    </row>
    <row r="2829" spans="1:6">
      <c r="A2829" t="s">
        <v>4</v>
      </c>
      <c r="B2829" s="4" t="s">
        <v>5</v>
      </c>
      <c r="C2829" s="4" t="s">
        <v>17</v>
      </c>
    </row>
    <row r="2830" spans="1:6">
      <c r="A2830" t="n">
        <v>25289</v>
      </c>
      <c r="B2830" s="32" t="n">
        <v>15</v>
      </c>
      <c r="C2830" s="7" t="n">
        <v>256</v>
      </c>
    </row>
    <row r="2831" spans="1:6">
      <c r="A2831" t="s">
        <v>4</v>
      </c>
      <c r="B2831" s="4" t="s">
        <v>5</v>
      </c>
      <c r="C2831" s="4" t="s">
        <v>7</v>
      </c>
      <c r="D2831" s="4" t="s">
        <v>7</v>
      </c>
      <c r="E2831" s="4" t="s">
        <v>15</v>
      </c>
      <c r="F2831" s="4" t="s">
        <v>15</v>
      </c>
      <c r="G2831" s="4" t="s">
        <v>15</v>
      </c>
      <c r="H2831" s="4" t="s">
        <v>11</v>
      </c>
    </row>
    <row r="2832" spans="1:6">
      <c r="A2832" t="n">
        <v>25294</v>
      </c>
      <c r="B2832" s="61" t="n">
        <v>45</v>
      </c>
      <c r="C2832" s="7" t="n">
        <v>2</v>
      </c>
      <c r="D2832" s="7" t="n">
        <v>3</v>
      </c>
      <c r="E2832" s="7" t="n">
        <v>-30.7700004577637</v>
      </c>
      <c r="F2832" s="7" t="n">
        <v>1.23000001907349</v>
      </c>
      <c r="G2832" s="7" t="n">
        <v>-52.189998626709</v>
      </c>
      <c r="H2832" s="7" t="n">
        <v>0</v>
      </c>
    </row>
    <row r="2833" spans="1:8">
      <c r="A2833" t="s">
        <v>4</v>
      </c>
      <c r="B2833" s="4" t="s">
        <v>5</v>
      </c>
      <c r="C2833" s="4" t="s">
        <v>7</v>
      </c>
      <c r="D2833" s="4" t="s">
        <v>7</v>
      </c>
      <c r="E2833" s="4" t="s">
        <v>15</v>
      </c>
      <c r="F2833" s="4" t="s">
        <v>15</v>
      </c>
      <c r="G2833" s="4" t="s">
        <v>15</v>
      </c>
      <c r="H2833" s="4" t="s">
        <v>11</v>
      </c>
      <c r="I2833" s="4" t="s">
        <v>7</v>
      </c>
    </row>
    <row r="2834" spans="1:8">
      <c r="A2834" t="n">
        <v>25311</v>
      </c>
      <c r="B2834" s="61" t="n">
        <v>45</v>
      </c>
      <c r="C2834" s="7" t="n">
        <v>4</v>
      </c>
      <c r="D2834" s="7" t="n">
        <v>3</v>
      </c>
      <c r="E2834" s="7" t="n">
        <v>1.5900000333786</v>
      </c>
      <c r="F2834" s="7" t="n">
        <v>345.410003662109</v>
      </c>
      <c r="G2834" s="7" t="n">
        <v>0</v>
      </c>
      <c r="H2834" s="7" t="n">
        <v>0</v>
      </c>
      <c r="I2834" s="7" t="n">
        <v>0</v>
      </c>
    </row>
    <row r="2835" spans="1:8">
      <c r="A2835" t="s">
        <v>4</v>
      </c>
      <c r="B2835" s="4" t="s">
        <v>5</v>
      </c>
      <c r="C2835" s="4" t="s">
        <v>7</v>
      </c>
      <c r="D2835" s="4" t="s">
        <v>7</v>
      </c>
      <c r="E2835" s="4" t="s">
        <v>15</v>
      </c>
      <c r="F2835" s="4" t="s">
        <v>11</v>
      </c>
    </row>
    <row r="2836" spans="1:8">
      <c r="A2836" t="n">
        <v>25329</v>
      </c>
      <c r="B2836" s="61" t="n">
        <v>45</v>
      </c>
      <c r="C2836" s="7" t="n">
        <v>5</v>
      </c>
      <c r="D2836" s="7" t="n">
        <v>3</v>
      </c>
      <c r="E2836" s="7" t="n">
        <v>5.30000019073486</v>
      </c>
      <c r="F2836" s="7" t="n">
        <v>0</v>
      </c>
    </row>
    <row r="2837" spans="1:8">
      <c r="A2837" t="s">
        <v>4</v>
      </c>
      <c r="B2837" s="4" t="s">
        <v>5</v>
      </c>
      <c r="C2837" s="4" t="s">
        <v>7</v>
      </c>
      <c r="D2837" s="4" t="s">
        <v>7</v>
      </c>
      <c r="E2837" s="4" t="s">
        <v>15</v>
      </c>
      <c r="F2837" s="4" t="s">
        <v>11</v>
      </c>
    </row>
    <row r="2838" spans="1:8">
      <c r="A2838" t="n">
        <v>25338</v>
      </c>
      <c r="B2838" s="61" t="n">
        <v>45</v>
      </c>
      <c r="C2838" s="7" t="n">
        <v>5</v>
      </c>
      <c r="D2838" s="7" t="n">
        <v>3</v>
      </c>
      <c r="E2838" s="7" t="n">
        <v>5.59999990463257</v>
      </c>
      <c r="F2838" s="7" t="n">
        <v>20000</v>
      </c>
    </row>
    <row r="2839" spans="1:8">
      <c r="A2839" t="s">
        <v>4</v>
      </c>
      <c r="B2839" s="4" t="s">
        <v>5</v>
      </c>
      <c r="C2839" s="4" t="s">
        <v>7</v>
      </c>
      <c r="D2839" s="4" t="s">
        <v>7</v>
      </c>
      <c r="E2839" s="4" t="s">
        <v>15</v>
      </c>
      <c r="F2839" s="4" t="s">
        <v>11</v>
      </c>
    </row>
    <row r="2840" spans="1:8">
      <c r="A2840" t="n">
        <v>25347</v>
      </c>
      <c r="B2840" s="61" t="n">
        <v>45</v>
      </c>
      <c r="C2840" s="7" t="n">
        <v>11</v>
      </c>
      <c r="D2840" s="7" t="n">
        <v>3</v>
      </c>
      <c r="E2840" s="7" t="n">
        <v>20.1000003814697</v>
      </c>
      <c r="F2840" s="7" t="n">
        <v>0</v>
      </c>
    </row>
    <row r="2841" spans="1:8">
      <c r="A2841" t="s">
        <v>4</v>
      </c>
      <c r="B2841" s="4" t="s">
        <v>5</v>
      </c>
      <c r="C2841" s="4" t="s">
        <v>7</v>
      </c>
      <c r="D2841" s="4" t="s">
        <v>11</v>
      </c>
    </row>
    <row r="2842" spans="1:8">
      <c r="A2842" t="n">
        <v>25356</v>
      </c>
      <c r="B2842" s="28" t="n">
        <v>58</v>
      </c>
      <c r="C2842" s="7" t="n">
        <v>255</v>
      </c>
      <c r="D2842" s="7" t="n">
        <v>0</v>
      </c>
    </row>
    <row r="2843" spans="1:8">
      <c r="A2843" t="s">
        <v>4</v>
      </c>
      <c r="B2843" s="4" t="s">
        <v>5</v>
      </c>
      <c r="C2843" s="4" t="s">
        <v>7</v>
      </c>
      <c r="D2843" s="4" t="s">
        <v>11</v>
      </c>
      <c r="E2843" s="4" t="s">
        <v>8</v>
      </c>
    </row>
    <row r="2844" spans="1:8">
      <c r="A2844" t="n">
        <v>25360</v>
      </c>
      <c r="B2844" s="30" t="n">
        <v>51</v>
      </c>
      <c r="C2844" s="7" t="n">
        <v>4</v>
      </c>
      <c r="D2844" s="7" t="n">
        <v>0</v>
      </c>
      <c r="E2844" s="7" t="s">
        <v>292</v>
      </c>
    </row>
    <row r="2845" spans="1:8">
      <c r="A2845" t="s">
        <v>4</v>
      </c>
      <c r="B2845" s="4" t="s">
        <v>5</v>
      </c>
      <c r="C2845" s="4" t="s">
        <v>11</v>
      </c>
    </row>
    <row r="2846" spans="1:8">
      <c r="A2846" t="n">
        <v>25374</v>
      </c>
      <c r="B2846" s="26" t="n">
        <v>16</v>
      </c>
      <c r="C2846" s="7" t="n">
        <v>0</v>
      </c>
    </row>
    <row r="2847" spans="1:8">
      <c r="A2847" t="s">
        <v>4</v>
      </c>
      <c r="B2847" s="4" t="s">
        <v>5</v>
      </c>
      <c r="C2847" s="4" t="s">
        <v>11</v>
      </c>
      <c r="D2847" s="4" t="s">
        <v>7</v>
      </c>
      <c r="E2847" s="4" t="s">
        <v>17</v>
      </c>
      <c r="F2847" s="4" t="s">
        <v>42</v>
      </c>
      <c r="G2847" s="4" t="s">
        <v>7</v>
      </c>
      <c r="H2847" s="4" t="s">
        <v>7</v>
      </c>
    </row>
    <row r="2848" spans="1:8">
      <c r="A2848" t="n">
        <v>25377</v>
      </c>
      <c r="B2848" s="31" t="n">
        <v>26</v>
      </c>
      <c r="C2848" s="7" t="n">
        <v>0</v>
      </c>
      <c r="D2848" s="7" t="n">
        <v>17</v>
      </c>
      <c r="E2848" s="7" t="n">
        <v>53288</v>
      </c>
      <c r="F2848" s="7" t="s">
        <v>293</v>
      </c>
      <c r="G2848" s="7" t="n">
        <v>2</v>
      </c>
      <c r="H2848" s="7" t="n">
        <v>0</v>
      </c>
    </row>
    <row r="2849" spans="1:9">
      <c r="A2849" t="s">
        <v>4</v>
      </c>
      <c r="B2849" s="4" t="s">
        <v>5</v>
      </c>
    </row>
    <row r="2850" spans="1:9">
      <c r="A2850" t="n">
        <v>25408</v>
      </c>
      <c r="B2850" s="24" t="n">
        <v>28</v>
      </c>
    </row>
    <row r="2851" spans="1:9">
      <c r="A2851" t="s">
        <v>4</v>
      </c>
      <c r="B2851" s="4" t="s">
        <v>5</v>
      </c>
      <c r="C2851" s="4" t="s">
        <v>7</v>
      </c>
      <c r="D2851" s="4" t="s">
        <v>11</v>
      </c>
      <c r="E2851" s="4" t="s">
        <v>8</v>
      </c>
    </row>
    <row r="2852" spans="1:9">
      <c r="A2852" t="n">
        <v>25409</v>
      </c>
      <c r="B2852" s="30" t="n">
        <v>51</v>
      </c>
      <c r="C2852" s="7" t="n">
        <v>4</v>
      </c>
      <c r="D2852" s="7" t="n">
        <v>2</v>
      </c>
      <c r="E2852" s="7" t="s">
        <v>294</v>
      </c>
    </row>
    <row r="2853" spans="1:9">
      <c r="A2853" t="s">
        <v>4</v>
      </c>
      <c r="B2853" s="4" t="s">
        <v>5</v>
      </c>
      <c r="C2853" s="4" t="s">
        <v>11</v>
      </c>
    </row>
    <row r="2854" spans="1:9">
      <c r="A2854" t="n">
        <v>25423</v>
      </c>
      <c r="B2854" s="26" t="n">
        <v>16</v>
      </c>
      <c r="C2854" s="7" t="n">
        <v>0</v>
      </c>
    </row>
    <row r="2855" spans="1:9">
      <c r="A2855" t="s">
        <v>4</v>
      </c>
      <c r="B2855" s="4" t="s">
        <v>5</v>
      </c>
      <c r="C2855" s="4" t="s">
        <v>11</v>
      </c>
      <c r="D2855" s="4" t="s">
        <v>7</v>
      </c>
      <c r="E2855" s="4" t="s">
        <v>17</v>
      </c>
      <c r="F2855" s="4" t="s">
        <v>42</v>
      </c>
      <c r="G2855" s="4" t="s">
        <v>7</v>
      </c>
      <c r="H2855" s="4" t="s">
        <v>7</v>
      </c>
    </row>
    <row r="2856" spans="1:9">
      <c r="A2856" t="n">
        <v>25426</v>
      </c>
      <c r="B2856" s="31" t="n">
        <v>26</v>
      </c>
      <c r="C2856" s="7" t="n">
        <v>2</v>
      </c>
      <c r="D2856" s="7" t="n">
        <v>17</v>
      </c>
      <c r="E2856" s="7" t="n">
        <v>6492</v>
      </c>
      <c r="F2856" s="7" t="s">
        <v>295</v>
      </c>
      <c r="G2856" s="7" t="n">
        <v>2</v>
      </c>
      <c r="H2856" s="7" t="n">
        <v>0</v>
      </c>
    </row>
    <row r="2857" spans="1:9">
      <c r="A2857" t="s">
        <v>4</v>
      </c>
      <c r="B2857" s="4" t="s">
        <v>5</v>
      </c>
    </row>
    <row r="2858" spans="1:9">
      <c r="A2858" t="n">
        <v>25488</v>
      </c>
      <c r="B2858" s="24" t="n">
        <v>28</v>
      </c>
    </row>
    <row r="2859" spans="1:9">
      <c r="A2859" t="s">
        <v>4</v>
      </c>
      <c r="B2859" s="4" t="s">
        <v>5</v>
      </c>
      <c r="C2859" s="4" t="s">
        <v>7</v>
      </c>
      <c r="D2859" s="4" t="s">
        <v>11</v>
      </c>
      <c r="E2859" s="4" t="s">
        <v>8</v>
      </c>
    </row>
    <row r="2860" spans="1:9">
      <c r="A2860" t="n">
        <v>25489</v>
      </c>
      <c r="B2860" s="30" t="n">
        <v>51</v>
      </c>
      <c r="C2860" s="7" t="n">
        <v>4</v>
      </c>
      <c r="D2860" s="7" t="n">
        <v>7</v>
      </c>
      <c r="E2860" s="7" t="s">
        <v>294</v>
      </c>
    </row>
    <row r="2861" spans="1:9">
      <c r="A2861" t="s">
        <v>4</v>
      </c>
      <c r="B2861" s="4" t="s">
        <v>5</v>
      </c>
      <c r="C2861" s="4" t="s">
        <v>11</v>
      </c>
    </row>
    <row r="2862" spans="1:9">
      <c r="A2862" t="n">
        <v>25503</v>
      </c>
      <c r="B2862" s="26" t="n">
        <v>16</v>
      </c>
      <c r="C2862" s="7" t="n">
        <v>0</v>
      </c>
    </row>
    <row r="2863" spans="1:9">
      <c r="A2863" t="s">
        <v>4</v>
      </c>
      <c r="B2863" s="4" t="s">
        <v>5</v>
      </c>
      <c r="C2863" s="4" t="s">
        <v>11</v>
      </c>
      <c r="D2863" s="4" t="s">
        <v>7</v>
      </c>
      <c r="E2863" s="4" t="s">
        <v>17</v>
      </c>
      <c r="F2863" s="4" t="s">
        <v>42</v>
      </c>
      <c r="G2863" s="4" t="s">
        <v>7</v>
      </c>
      <c r="H2863" s="4" t="s">
        <v>7</v>
      </c>
    </row>
    <row r="2864" spans="1:9">
      <c r="A2864" t="n">
        <v>25506</v>
      </c>
      <c r="B2864" s="31" t="n">
        <v>26</v>
      </c>
      <c r="C2864" s="7" t="n">
        <v>7</v>
      </c>
      <c r="D2864" s="7" t="n">
        <v>17</v>
      </c>
      <c r="E2864" s="7" t="n">
        <v>4498</v>
      </c>
      <c r="F2864" s="7" t="s">
        <v>296</v>
      </c>
      <c r="G2864" s="7" t="n">
        <v>2</v>
      </c>
      <c r="H2864" s="7" t="n">
        <v>0</v>
      </c>
    </row>
    <row r="2865" spans="1:8">
      <c r="A2865" t="s">
        <v>4</v>
      </c>
      <c r="B2865" s="4" t="s">
        <v>5</v>
      </c>
    </row>
    <row r="2866" spans="1:8">
      <c r="A2866" t="n">
        <v>25567</v>
      </c>
      <c r="B2866" s="24" t="n">
        <v>28</v>
      </c>
    </row>
    <row r="2867" spans="1:8">
      <c r="A2867" t="s">
        <v>4</v>
      </c>
      <c r="B2867" s="4" t="s">
        <v>5</v>
      </c>
      <c r="C2867" s="4" t="s">
        <v>11</v>
      </c>
      <c r="D2867" s="4" t="s">
        <v>7</v>
      </c>
    </row>
    <row r="2868" spans="1:8">
      <c r="A2868" t="n">
        <v>25568</v>
      </c>
      <c r="B2868" s="33" t="n">
        <v>89</v>
      </c>
      <c r="C2868" s="7" t="n">
        <v>65533</v>
      </c>
      <c r="D2868" s="7" t="n">
        <v>1</v>
      </c>
    </row>
    <row r="2869" spans="1:8">
      <c r="A2869" t="s">
        <v>4</v>
      </c>
      <c r="B2869" s="4" t="s">
        <v>5</v>
      </c>
      <c r="C2869" s="4" t="s">
        <v>7</v>
      </c>
      <c r="D2869" s="4" t="s">
        <v>11</v>
      </c>
      <c r="E2869" s="4" t="s">
        <v>15</v>
      </c>
    </row>
    <row r="2870" spans="1:8">
      <c r="A2870" t="n">
        <v>25572</v>
      </c>
      <c r="B2870" s="28" t="n">
        <v>58</v>
      </c>
      <c r="C2870" s="7" t="n">
        <v>101</v>
      </c>
      <c r="D2870" s="7" t="n">
        <v>500</v>
      </c>
      <c r="E2870" s="7" t="n">
        <v>1</v>
      </c>
    </row>
    <row r="2871" spans="1:8">
      <c r="A2871" t="s">
        <v>4</v>
      </c>
      <c r="B2871" s="4" t="s">
        <v>5</v>
      </c>
      <c r="C2871" s="4" t="s">
        <v>7</v>
      </c>
      <c r="D2871" s="4" t="s">
        <v>11</v>
      </c>
    </row>
    <row r="2872" spans="1:8">
      <c r="A2872" t="n">
        <v>25580</v>
      </c>
      <c r="B2872" s="28" t="n">
        <v>58</v>
      </c>
      <c r="C2872" s="7" t="n">
        <v>254</v>
      </c>
      <c r="D2872" s="7" t="n">
        <v>0</v>
      </c>
    </row>
    <row r="2873" spans="1:8">
      <c r="A2873" t="s">
        <v>4</v>
      </c>
      <c r="B2873" s="4" t="s">
        <v>5</v>
      </c>
      <c r="C2873" s="4" t="s">
        <v>7</v>
      </c>
    </row>
    <row r="2874" spans="1:8">
      <c r="A2874" t="n">
        <v>25584</v>
      </c>
      <c r="B2874" s="61" t="n">
        <v>45</v>
      </c>
      <c r="C2874" s="7" t="n">
        <v>0</v>
      </c>
    </row>
    <row r="2875" spans="1:8">
      <c r="A2875" t="s">
        <v>4</v>
      </c>
      <c r="B2875" s="4" t="s">
        <v>5</v>
      </c>
      <c r="C2875" s="4" t="s">
        <v>7</v>
      </c>
      <c r="D2875" s="4" t="s">
        <v>7</v>
      </c>
      <c r="E2875" s="4" t="s">
        <v>15</v>
      </c>
      <c r="F2875" s="4" t="s">
        <v>15</v>
      </c>
      <c r="G2875" s="4" t="s">
        <v>15</v>
      </c>
      <c r="H2875" s="4" t="s">
        <v>11</v>
      </c>
    </row>
    <row r="2876" spans="1:8">
      <c r="A2876" t="n">
        <v>25586</v>
      </c>
      <c r="B2876" s="61" t="n">
        <v>45</v>
      </c>
      <c r="C2876" s="7" t="n">
        <v>2</v>
      </c>
      <c r="D2876" s="7" t="n">
        <v>3</v>
      </c>
      <c r="E2876" s="7" t="n">
        <v>-31.75</v>
      </c>
      <c r="F2876" s="7" t="n">
        <v>1.03999996185303</v>
      </c>
      <c r="G2876" s="7" t="n">
        <v>-53.4599990844727</v>
      </c>
      <c r="H2876" s="7" t="n">
        <v>0</v>
      </c>
    </row>
    <row r="2877" spans="1:8">
      <c r="A2877" t="s">
        <v>4</v>
      </c>
      <c r="B2877" s="4" t="s">
        <v>5</v>
      </c>
      <c r="C2877" s="4" t="s">
        <v>7</v>
      </c>
      <c r="D2877" s="4" t="s">
        <v>7</v>
      </c>
      <c r="E2877" s="4" t="s">
        <v>15</v>
      </c>
      <c r="F2877" s="4" t="s">
        <v>15</v>
      </c>
      <c r="G2877" s="4" t="s">
        <v>15</v>
      </c>
      <c r="H2877" s="4" t="s">
        <v>11</v>
      </c>
      <c r="I2877" s="4" t="s">
        <v>7</v>
      </c>
    </row>
    <row r="2878" spans="1:8">
      <c r="A2878" t="n">
        <v>25603</v>
      </c>
      <c r="B2878" s="61" t="n">
        <v>45</v>
      </c>
      <c r="C2878" s="7" t="n">
        <v>4</v>
      </c>
      <c r="D2878" s="7" t="n">
        <v>3</v>
      </c>
      <c r="E2878" s="7" t="n">
        <v>7.65999984741211</v>
      </c>
      <c r="F2878" s="7" t="n">
        <v>211.110000610352</v>
      </c>
      <c r="G2878" s="7" t="n">
        <v>0</v>
      </c>
      <c r="H2878" s="7" t="n">
        <v>0</v>
      </c>
      <c r="I2878" s="7" t="n">
        <v>0</v>
      </c>
    </row>
    <row r="2879" spans="1:8">
      <c r="A2879" t="s">
        <v>4</v>
      </c>
      <c r="B2879" s="4" t="s">
        <v>5</v>
      </c>
      <c r="C2879" s="4" t="s">
        <v>7</v>
      </c>
      <c r="D2879" s="4" t="s">
        <v>7</v>
      </c>
      <c r="E2879" s="4" t="s">
        <v>15</v>
      </c>
      <c r="F2879" s="4" t="s">
        <v>11</v>
      </c>
    </row>
    <row r="2880" spans="1:8">
      <c r="A2880" t="n">
        <v>25621</v>
      </c>
      <c r="B2880" s="61" t="n">
        <v>45</v>
      </c>
      <c r="C2880" s="7" t="n">
        <v>5</v>
      </c>
      <c r="D2880" s="7" t="n">
        <v>3</v>
      </c>
      <c r="E2880" s="7" t="n">
        <v>5</v>
      </c>
      <c r="F2880" s="7" t="n">
        <v>0</v>
      </c>
    </row>
    <row r="2881" spans="1:9">
      <c r="A2881" t="s">
        <v>4</v>
      </c>
      <c r="B2881" s="4" t="s">
        <v>5</v>
      </c>
      <c r="C2881" s="4" t="s">
        <v>7</v>
      </c>
      <c r="D2881" s="4" t="s">
        <v>7</v>
      </c>
      <c r="E2881" s="4" t="s">
        <v>15</v>
      </c>
      <c r="F2881" s="4" t="s">
        <v>11</v>
      </c>
    </row>
    <row r="2882" spans="1:9">
      <c r="A2882" t="n">
        <v>25630</v>
      </c>
      <c r="B2882" s="61" t="n">
        <v>45</v>
      </c>
      <c r="C2882" s="7" t="n">
        <v>5</v>
      </c>
      <c r="D2882" s="7" t="n">
        <v>3</v>
      </c>
      <c r="E2882" s="7" t="n">
        <v>5.30000019073486</v>
      </c>
      <c r="F2882" s="7" t="n">
        <v>20000</v>
      </c>
    </row>
    <row r="2883" spans="1:9">
      <c r="A2883" t="s">
        <v>4</v>
      </c>
      <c r="B2883" s="4" t="s">
        <v>5</v>
      </c>
      <c r="C2883" s="4" t="s">
        <v>7</v>
      </c>
      <c r="D2883" s="4" t="s">
        <v>7</v>
      </c>
      <c r="E2883" s="4" t="s">
        <v>15</v>
      </c>
      <c r="F2883" s="4" t="s">
        <v>11</v>
      </c>
    </row>
    <row r="2884" spans="1:9">
      <c r="A2884" t="n">
        <v>25639</v>
      </c>
      <c r="B2884" s="61" t="n">
        <v>45</v>
      </c>
      <c r="C2884" s="7" t="n">
        <v>11</v>
      </c>
      <c r="D2884" s="7" t="n">
        <v>3</v>
      </c>
      <c r="E2884" s="7" t="n">
        <v>31</v>
      </c>
      <c r="F2884" s="7" t="n">
        <v>0</v>
      </c>
    </row>
    <row r="2885" spans="1:9">
      <c r="A2885" t="s">
        <v>4</v>
      </c>
      <c r="B2885" s="4" t="s">
        <v>5</v>
      </c>
      <c r="C2885" s="4" t="s">
        <v>7</v>
      </c>
      <c r="D2885" s="4" t="s">
        <v>11</v>
      </c>
    </row>
    <row r="2886" spans="1:9">
      <c r="A2886" t="n">
        <v>25648</v>
      </c>
      <c r="B2886" s="28" t="n">
        <v>58</v>
      </c>
      <c r="C2886" s="7" t="n">
        <v>255</v>
      </c>
      <c r="D2886" s="7" t="n">
        <v>0</v>
      </c>
    </row>
    <row r="2887" spans="1:9">
      <c r="A2887" t="s">
        <v>4</v>
      </c>
      <c r="B2887" s="4" t="s">
        <v>5</v>
      </c>
      <c r="C2887" s="4" t="s">
        <v>11</v>
      </c>
      <c r="D2887" s="4" t="s">
        <v>11</v>
      </c>
      <c r="E2887" s="4" t="s">
        <v>11</v>
      </c>
    </row>
    <row r="2888" spans="1:9">
      <c r="A2888" t="n">
        <v>25652</v>
      </c>
      <c r="B2888" s="42" t="n">
        <v>61</v>
      </c>
      <c r="C2888" s="7" t="n">
        <v>4</v>
      </c>
      <c r="D2888" s="7" t="n">
        <v>2</v>
      </c>
      <c r="E2888" s="7" t="n">
        <v>1000</v>
      </c>
    </row>
    <row r="2889" spans="1:9">
      <c r="A2889" t="s">
        <v>4</v>
      </c>
      <c r="B2889" s="4" t="s">
        <v>5</v>
      </c>
      <c r="C2889" s="4" t="s">
        <v>7</v>
      </c>
      <c r="D2889" s="4" t="s">
        <v>11</v>
      </c>
      <c r="E2889" s="4" t="s">
        <v>8</v>
      </c>
    </row>
    <row r="2890" spans="1:9">
      <c r="A2890" t="n">
        <v>25659</v>
      </c>
      <c r="B2890" s="30" t="n">
        <v>51</v>
      </c>
      <c r="C2890" s="7" t="n">
        <v>4</v>
      </c>
      <c r="D2890" s="7" t="n">
        <v>4</v>
      </c>
      <c r="E2890" s="7" t="s">
        <v>297</v>
      </c>
    </row>
    <row r="2891" spans="1:9">
      <c r="A2891" t="s">
        <v>4</v>
      </c>
      <c r="B2891" s="4" t="s">
        <v>5</v>
      </c>
      <c r="C2891" s="4" t="s">
        <v>11</v>
      </c>
    </row>
    <row r="2892" spans="1:9">
      <c r="A2892" t="n">
        <v>25673</v>
      </c>
      <c r="B2892" s="26" t="n">
        <v>16</v>
      </c>
      <c r="C2892" s="7" t="n">
        <v>0</v>
      </c>
    </row>
    <row r="2893" spans="1:9">
      <c r="A2893" t="s">
        <v>4</v>
      </c>
      <c r="B2893" s="4" t="s">
        <v>5</v>
      </c>
      <c r="C2893" s="4" t="s">
        <v>11</v>
      </c>
      <c r="D2893" s="4" t="s">
        <v>7</v>
      </c>
      <c r="E2893" s="4" t="s">
        <v>17</v>
      </c>
      <c r="F2893" s="4" t="s">
        <v>42</v>
      </c>
      <c r="G2893" s="4" t="s">
        <v>7</v>
      </c>
      <c r="H2893" s="4" t="s">
        <v>7</v>
      </c>
    </row>
    <row r="2894" spans="1:9">
      <c r="A2894" t="n">
        <v>25676</v>
      </c>
      <c r="B2894" s="31" t="n">
        <v>26</v>
      </c>
      <c r="C2894" s="7" t="n">
        <v>4</v>
      </c>
      <c r="D2894" s="7" t="n">
        <v>17</v>
      </c>
      <c r="E2894" s="7" t="n">
        <v>7479</v>
      </c>
      <c r="F2894" s="7" t="s">
        <v>298</v>
      </c>
      <c r="G2894" s="7" t="n">
        <v>2</v>
      </c>
      <c r="H2894" s="7" t="n">
        <v>0</v>
      </c>
    </row>
    <row r="2895" spans="1:9">
      <c r="A2895" t="s">
        <v>4</v>
      </c>
      <c r="B2895" s="4" t="s">
        <v>5</v>
      </c>
    </row>
    <row r="2896" spans="1:9">
      <c r="A2896" t="n">
        <v>25752</v>
      </c>
      <c r="B2896" s="24" t="n">
        <v>28</v>
      </c>
    </row>
    <row r="2897" spans="1:8">
      <c r="A2897" t="s">
        <v>4</v>
      </c>
      <c r="B2897" s="4" t="s">
        <v>5</v>
      </c>
      <c r="C2897" s="4" t="s">
        <v>11</v>
      </c>
      <c r="D2897" s="4" t="s">
        <v>11</v>
      </c>
      <c r="E2897" s="4" t="s">
        <v>11</v>
      </c>
    </row>
    <row r="2898" spans="1:8">
      <c r="A2898" t="n">
        <v>25753</v>
      </c>
      <c r="B2898" s="42" t="n">
        <v>61</v>
      </c>
      <c r="C2898" s="7" t="n">
        <v>5</v>
      </c>
      <c r="D2898" s="7" t="n">
        <v>7</v>
      </c>
      <c r="E2898" s="7" t="n">
        <v>1000</v>
      </c>
    </row>
    <row r="2899" spans="1:8">
      <c r="A2899" t="s">
        <v>4</v>
      </c>
      <c r="B2899" s="4" t="s">
        <v>5</v>
      </c>
      <c r="C2899" s="4" t="s">
        <v>7</v>
      </c>
      <c r="D2899" s="4" t="s">
        <v>11</v>
      </c>
      <c r="E2899" s="4" t="s">
        <v>8</v>
      </c>
    </row>
    <row r="2900" spans="1:8">
      <c r="A2900" t="n">
        <v>25760</v>
      </c>
      <c r="B2900" s="30" t="n">
        <v>51</v>
      </c>
      <c r="C2900" s="7" t="n">
        <v>4</v>
      </c>
      <c r="D2900" s="7" t="n">
        <v>5</v>
      </c>
      <c r="E2900" s="7" t="s">
        <v>299</v>
      </c>
    </row>
    <row r="2901" spans="1:8">
      <c r="A2901" t="s">
        <v>4</v>
      </c>
      <c r="B2901" s="4" t="s">
        <v>5</v>
      </c>
      <c r="C2901" s="4" t="s">
        <v>11</v>
      </c>
    </row>
    <row r="2902" spans="1:8">
      <c r="A2902" t="n">
        <v>25773</v>
      </c>
      <c r="B2902" s="26" t="n">
        <v>16</v>
      </c>
      <c r="C2902" s="7" t="n">
        <v>0</v>
      </c>
    </row>
    <row r="2903" spans="1:8">
      <c r="A2903" t="s">
        <v>4</v>
      </c>
      <c r="B2903" s="4" t="s">
        <v>5</v>
      </c>
      <c r="C2903" s="4" t="s">
        <v>11</v>
      </c>
      <c r="D2903" s="4" t="s">
        <v>7</v>
      </c>
      <c r="E2903" s="4" t="s">
        <v>17</v>
      </c>
      <c r="F2903" s="4" t="s">
        <v>42</v>
      </c>
      <c r="G2903" s="4" t="s">
        <v>7</v>
      </c>
      <c r="H2903" s="4" t="s">
        <v>7</v>
      </c>
    </row>
    <row r="2904" spans="1:8">
      <c r="A2904" t="n">
        <v>25776</v>
      </c>
      <c r="B2904" s="31" t="n">
        <v>26</v>
      </c>
      <c r="C2904" s="7" t="n">
        <v>5</v>
      </c>
      <c r="D2904" s="7" t="n">
        <v>17</v>
      </c>
      <c r="E2904" s="7" t="n">
        <v>3490</v>
      </c>
      <c r="F2904" s="7" t="s">
        <v>300</v>
      </c>
      <c r="G2904" s="7" t="n">
        <v>2</v>
      </c>
      <c r="H2904" s="7" t="n">
        <v>0</v>
      </c>
    </row>
    <row r="2905" spans="1:8">
      <c r="A2905" t="s">
        <v>4</v>
      </c>
      <c r="B2905" s="4" t="s">
        <v>5</v>
      </c>
    </row>
    <row r="2906" spans="1:8">
      <c r="A2906" t="n">
        <v>25865</v>
      </c>
      <c r="B2906" s="24" t="n">
        <v>28</v>
      </c>
    </row>
    <row r="2907" spans="1:8">
      <c r="A2907" t="s">
        <v>4</v>
      </c>
      <c r="B2907" s="4" t="s">
        <v>5</v>
      </c>
      <c r="C2907" s="4" t="s">
        <v>11</v>
      </c>
      <c r="D2907" s="4" t="s">
        <v>7</v>
      </c>
    </row>
    <row r="2908" spans="1:8">
      <c r="A2908" t="n">
        <v>25866</v>
      </c>
      <c r="B2908" s="33" t="n">
        <v>89</v>
      </c>
      <c r="C2908" s="7" t="n">
        <v>65533</v>
      </c>
      <c r="D2908" s="7" t="n">
        <v>1</v>
      </c>
    </row>
    <row r="2909" spans="1:8">
      <c r="A2909" t="s">
        <v>4</v>
      </c>
      <c r="B2909" s="4" t="s">
        <v>5</v>
      </c>
      <c r="C2909" s="4" t="s">
        <v>7</v>
      </c>
      <c r="D2909" s="4" t="s">
        <v>15</v>
      </c>
      <c r="E2909" s="4" t="s">
        <v>11</v>
      </c>
      <c r="F2909" s="4" t="s">
        <v>7</v>
      </c>
    </row>
    <row r="2910" spans="1:8">
      <c r="A2910" t="n">
        <v>25870</v>
      </c>
      <c r="B2910" s="15" t="n">
        <v>49</v>
      </c>
      <c r="C2910" s="7" t="n">
        <v>3</v>
      </c>
      <c r="D2910" s="7" t="n">
        <v>1</v>
      </c>
      <c r="E2910" s="7" t="n">
        <v>500</v>
      </c>
      <c r="F2910" s="7" t="n">
        <v>0</v>
      </c>
    </row>
    <row r="2911" spans="1:8">
      <c r="A2911" t="s">
        <v>4</v>
      </c>
      <c r="B2911" s="4" t="s">
        <v>5</v>
      </c>
      <c r="C2911" s="4" t="s">
        <v>7</v>
      </c>
      <c r="D2911" s="4" t="s">
        <v>11</v>
      </c>
      <c r="E2911" s="4" t="s">
        <v>15</v>
      </c>
    </row>
    <row r="2912" spans="1:8">
      <c r="A2912" t="n">
        <v>25879</v>
      </c>
      <c r="B2912" s="28" t="n">
        <v>58</v>
      </c>
      <c r="C2912" s="7" t="n">
        <v>0</v>
      </c>
      <c r="D2912" s="7" t="n">
        <v>1000</v>
      </c>
      <c r="E2912" s="7" t="n">
        <v>1</v>
      </c>
    </row>
    <row r="2913" spans="1:8">
      <c r="A2913" t="s">
        <v>4</v>
      </c>
      <c r="B2913" s="4" t="s">
        <v>5</v>
      </c>
      <c r="C2913" s="4" t="s">
        <v>7</v>
      </c>
      <c r="D2913" s="4" t="s">
        <v>11</v>
      </c>
    </row>
    <row r="2914" spans="1:8">
      <c r="A2914" t="n">
        <v>25887</v>
      </c>
      <c r="B2914" s="28" t="n">
        <v>58</v>
      </c>
      <c r="C2914" s="7" t="n">
        <v>255</v>
      </c>
      <c r="D2914" s="7" t="n">
        <v>0</v>
      </c>
    </row>
    <row r="2915" spans="1:8">
      <c r="A2915" t="s">
        <v>4</v>
      </c>
      <c r="B2915" s="4" t="s">
        <v>5</v>
      </c>
      <c r="C2915" s="4" t="s">
        <v>11</v>
      </c>
      <c r="D2915" s="4" t="s">
        <v>17</v>
      </c>
    </row>
    <row r="2916" spans="1:8">
      <c r="A2916" t="n">
        <v>25891</v>
      </c>
      <c r="B2916" s="41" t="n">
        <v>43</v>
      </c>
      <c r="C2916" s="7" t="n">
        <v>86</v>
      </c>
      <c r="D2916" s="7" t="n">
        <v>128</v>
      </c>
    </row>
    <row r="2917" spans="1:8">
      <c r="A2917" t="s">
        <v>4</v>
      </c>
      <c r="B2917" s="4" t="s">
        <v>5</v>
      </c>
      <c r="C2917" s="4" t="s">
        <v>11</v>
      </c>
      <c r="D2917" s="4" t="s">
        <v>17</v>
      </c>
    </row>
    <row r="2918" spans="1:8">
      <c r="A2918" t="n">
        <v>25898</v>
      </c>
      <c r="B2918" s="41" t="n">
        <v>43</v>
      </c>
      <c r="C2918" s="7" t="n">
        <v>86</v>
      </c>
      <c r="D2918" s="7" t="n">
        <v>32</v>
      </c>
    </row>
    <row r="2919" spans="1:8">
      <c r="A2919" t="s">
        <v>4</v>
      </c>
      <c r="B2919" s="4" t="s">
        <v>5</v>
      </c>
      <c r="C2919" s="4" t="s">
        <v>11</v>
      </c>
      <c r="D2919" s="4" t="s">
        <v>17</v>
      </c>
    </row>
    <row r="2920" spans="1:8">
      <c r="A2920" t="n">
        <v>25905</v>
      </c>
      <c r="B2920" s="67" t="n">
        <v>44</v>
      </c>
      <c r="C2920" s="7" t="n">
        <v>87</v>
      </c>
      <c r="D2920" s="7" t="n">
        <v>128</v>
      </c>
    </row>
    <row r="2921" spans="1:8">
      <c r="A2921" t="s">
        <v>4</v>
      </c>
      <c r="B2921" s="4" t="s">
        <v>5</v>
      </c>
      <c r="C2921" s="4" t="s">
        <v>11</v>
      </c>
      <c r="D2921" s="4" t="s">
        <v>17</v>
      </c>
    </row>
    <row r="2922" spans="1:8">
      <c r="A2922" t="n">
        <v>25912</v>
      </c>
      <c r="B2922" s="67" t="n">
        <v>44</v>
      </c>
      <c r="C2922" s="7" t="n">
        <v>87</v>
      </c>
      <c r="D2922" s="7" t="n">
        <v>32</v>
      </c>
    </row>
    <row r="2923" spans="1:8">
      <c r="A2923" t="s">
        <v>4</v>
      </c>
      <c r="B2923" s="4" t="s">
        <v>5</v>
      </c>
      <c r="C2923" s="4" t="s">
        <v>11</v>
      </c>
      <c r="D2923" s="4" t="s">
        <v>15</v>
      </c>
      <c r="E2923" s="4" t="s">
        <v>15</v>
      </c>
      <c r="F2923" s="4" t="s">
        <v>15</v>
      </c>
      <c r="G2923" s="4" t="s">
        <v>15</v>
      </c>
    </row>
    <row r="2924" spans="1:8">
      <c r="A2924" t="n">
        <v>25919</v>
      </c>
      <c r="B2924" s="37" t="n">
        <v>46</v>
      </c>
      <c r="C2924" s="7" t="n">
        <v>87</v>
      </c>
      <c r="D2924" s="7" t="n">
        <v>-30</v>
      </c>
      <c r="E2924" s="7" t="n">
        <v>0</v>
      </c>
      <c r="F2924" s="7" t="n">
        <v>-58.7000007629395</v>
      </c>
      <c r="G2924" s="7" t="n">
        <v>0</v>
      </c>
    </row>
    <row r="2925" spans="1:8">
      <c r="A2925" t="s">
        <v>4</v>
      </c>
      <c r="B2925" s="4" t="s">
        <v>5</v>
      </c>
      <c r="C2925" s="4" t="s">
        <v>11</v>
      </c>
    </row>
    <row r="2926" spans="1:8">
      <c r="A2926" t="n">
        <v>25938</v>
      </c>
      <c r="B2926" s="26" t="n">
        <v>16</v>
      </c>
      <c r="C2926" s="7" t="n">
        <v>0</v>
      </c>
    </row>
    <row r="2927" spans="1:8">
      <c r="A2927" t="s">
        <v>4</v>
      </c>
      <c r="B2927" s="4" t="s">
        <v>5</v>
      </c>
      <c r="C2927" s="4" t="s">
        <v>11</v>
      </c>
      <c r="D2927" s="4" t="s">
        <v>11</v>
      </c>
      <c r="E2927" s="4" t="s">
        <v>11</v>
      </c>
    </row>
    <row r="2928" spans="1:8">
      <c r="A2928" t="n">
        <v>25941</v>
      </c>
      <c r="B2928" s="42" t="n">
        <v>61</v>
      </c>
      <c r="C2928" s="7" t="n">
        <v>0</v>
      </c>
      <c r="D2928" s="7" t="n">
        <v>87</v>
      </c>
      <c r="E2928" s="7" t="n">
        <v>0</v>
      </c>
    </row>
    <row r="2929" spans="1:7">
      <c r="A2929" t="s">
        <v>4</v>
      </c>
      <c r="B2929" s="4" t="s">
        <v>5</v>
      </c>
      <c r="C2929" s="4" t="s">
        <v>11</v>
      </c>
      <c r="D2929" s="4" t="s">
        <v>11</v>
      </c>
      <c r="E2929" s="4" t="s">
        <v>11</v>
      </c>
    </row>
    <row r="2930" spans="1:7">
      <c r="A2930" t="n">
        <v>25948</v>
      </c>
      <c r="B2930" s="42" t="n">
        <v>61</v>
      </c>
      <c r="C2930" s="7" t="n">
        <v>1</v>
      </c>
      <c r="D2930" s="7" t="n">
        <v>87</v>
      </c>
      <c r="E2930" s="7" t="n">
        <v>0</v>
      </c>
    </row>
    <row r="2931" spans="1:7">
      <c r="A2931" t="s">
        <v>4</v>
      </c>
      <c r="B2931" s="4" t="s">
        <v>5</v>
      </c>
      <c r="C2931" s="4" t="s">
        <v>11</v>
      </c>
      <c r="D2931" s="4" t="s">
        <v>11</v>
      </c>
      <c r="E2931" s="4" t="s">
        <v>11</v>
      </c>
    </row>
    <row r="2932" spans="1:7">
      <c r="A2932" t="n">
        <v>25955</v>
      </c>
      <c r="B2932" s="42" t="n">
        <v>61</v>
      </c>
      <c r="C2932" s="7" t="n">
        <v>2</v>
      </c>
      <c r="D2932" s="7" t="n">
        <v>87</v>
      </c>
      <c r="E2932" s="7" t="n">
        <v>0</v>
      </c>
    </row>
    <row r="2933" spans="1:7">
      <c r="A2933" t="s">
        <v>4</v>
      </c>
      <c r="B2933" s="4" t="s">
        <v>5</v>
      </c>
      <c r="C2933" s="4" t="s">
        <v>11</v>
      </c>
      <c r="D2933" s="4" t="s">
        <v>11</v>
      </c>
      <c r="E2933" s="4" t="s">
        <v>11</v>
      </c>
    </row>
    <row r="2934" spans="1:7">
      <c r="A2934" t="n">
        <v>25962</v>
      </c>
      <c r="B2934" s="42" t="n">
        <v>61</v>
      </c>
      <c r="C2934" s="7" t="n">
        <v>3</v>
      </c>
      <c r="D2934" s="7" t="n">
        <v>87</v>
      </c>
      <c r="E2934" s="7" t="n">
        <v>0</v>
      </c>
    </row>
    <row r="2935" spans="1:7">
      <c r="A2935" t="s">
        <v>4</v>
      </c>
      <c r="B2935" s="4" t="s">
        <v>5</v>
      </c>
      <c r="C2935" s="4" t="s">
        <v>11</v>
      </c>
      <c r="D2935" s="4" t="s">
        <v>11</v>
      </c>
      <c r="E2935" s="4" t="s">
        <v>11</v>
      </c>
    </row>
    <row r="2936" spans="1:7">
      <c r="A2936" t="n">
        <v>25969</v>
      </c>
      <c r="B2936" s="42" t="n">
        <v>61</v>
      </c>
      <c r="C2936" s="7" t="n">
        <v>4</v>
      </c>
      <c r="D2936" s="7" t="n">
        <v>87</v>
      </c>
      <c r="E2936" s="7" t="n">
        <v>0</v>
      </c>
    </row>
    <row r="2937" spans="1:7">
      <c r="A2937" t="s">
        <v>4</v>
      </c>
      <c r="B2937" s="4" t="s">
        <v>5</v>
      </c>
      <c r="C2937" s="4" t="s">
        <v>11</v>
      </c>
      <c r="D2937" s="4" t="s">
        <v>11</v>
      </c>
      <c r="E2937" s="4" t="s">
        <v>11</v>
      </c>
    </row>
    <row r="2938" spans="1:7">
      <c r="A2938" t="n">
        <v>25976</v>
      </c>
      <c r="B2938" s="42" t="n">
        <v>61</v>
      </c>
      <c r="C2938" s="7" t="n">
        <v>5</v>
      </c>
      <c r="D2938" s="7" t="n">
        <v>87</v>
      </c>
      <c r="E2938" s="7" t="n">
        <v>0</v>
      </c>
    </row>
    <row r="2939" spans="1:7">
      <c r="A2939" t="s">
        <v>4</v>
      </c>
      <c r="B2939" s="4" t="s">
        <v>5</v>
      </c>
      <c r="C2939" s="4" t="s">
        <v>11</v>
      </c>
      <c r="D2939" s="4" t="s">
        <v>11</v>
      </c>
      <c r="E2939" s="4" t="s">
        <v>11</v>
      </c>
    </row>
    <row r="2940" spans="1:7">
      <c r="A2940" t="n">
        <v>25983</v>
      </c>
      <c r="B2940" s="42" t="n">
        <v>61</v>
      </c>
      <c r="C2940" s="7" t="n">
        <v>6</v>
      </c>
      <c r="D2940" s="7" t="n">
        <v>87</v>
      </c>
      <c r="E2940" s="7" t="n">
        <v>0</v>
      </c>
    </row>
    <row r="2941" spans="1:7">
      <c r="A2941" t="s">
        <v>4</v>
      </c>
      <c r="B2941" s="4" t="s">
        <v>5</v>
      </c>
      <c r="C2941" s="4" t="s">
        <v>11</v>
      </c>
      <c r="D2941" s="4" t="s">
        <v>11</v>
      </c>
      <c r="E2941" s="4" t="s">
        <v>11</v>
      </c>
    </row>
    <row r="2942" spans="1:7">
      <c r="A2942" t="n">
        <v>25990</v>
      </c>
      <c r="B2942" s="42" t="n">
        <v>61</v>
      </c>
      <c r="C2942" s="7" t="n">
        <v>7</v>
      </c>
      <c r="D2942" s="7" t="n">
        <v>87</v>
      </c>
      <c r="E2942" s="7" t="n">
        <v>0</v>
      </c>
    </row>
    <row r="2943" spans="1:7">
      <c r="A2943" t="s">
        <v>4</v>
      </c>
      <c r="B2943" s="4" t="s">
        <v>5</v>
      </c>
      <c r="C2943" s="4" t="s">
        <v>11</v>
      </c>
      <c r="D2943" s="4" t="s">
        <v>11</v>
      </c>
      <c r="E2943" s="4" t="s">
        <v>11</v>
      </c>
    </row>
    <row r="2944" spans="1:7">
      <c r="A2944" t="n">
        <v>25997</v>
      </c>
      <c r="B2944" s="42" t="n">
        <v>61</v>
      </c>
      <c r="C2944" s="7" t="n">
        <v>8</v>
      </c>
      <c r="D2944" s="7" t="n">
        <v>87</v>
      </c>
      <c r="E2944" s="7" t="n">
        <v>0</v>
      </c>
    </row>
    <row r="2945" spans="1:5">
      <c r="A2945" t="s">
        <v>4</v>
      </c>
      <c r="B2945" s="4" t="s">
        <v>5</v>
      </c>
      <c r="C2945" s="4" t="s">
        <v>11</v>
      </c>
      <c r="D2945" s="4" t="s">
        <v>11</v>
      </c>
      <c r="E2945" s="4" t="s">
        <v>11</v>
      </c>
    </row>
    <row r="2946" spans="1:5">
      <c r="A2946" t="n">
        <v>26004</v>
      </c>
      <c r="B2946" s="42" t="n">
        <v>61</v>
      </c>
      <c r="C2946" s="7" t="n">
        <v>9</v>
      </c>
      <c r="D2946" s="7" t="n">
        <v>87</v>
      </c>
      <c r="E2946" s="7" t="n">
        <v>0</v>
      </c>
    </row>
    <row r="2947" spans="1:5">
      <c r="A2947" t="s">
        <v>4</v>
      </c>
      <c r="B2947" s="4" t="s">
        <v>5</v>
      </c>
      <c r="C2947" s="4" t="s">
        <v>7</v>
      </c>
      <c r="D2947" s="4" t="s">
        <v>11</v>
      </c>
      <c r="E2947" s="4" t="s">
        <v>8</v>
      </c>
      <c r="F2947" s="4" t="s">
        <v>8</v>
      </c>
      <c r="G2947" s="4" t="s">
        <v>8</v>
      </c>
      <c r="H2947" s="4" t="s">
        <v>8</v>
      </c>
    </row>
    <row r="2948" spans="1:5">
      <c r="A2948" t="n">
        <v>26011</v>
      </c>
      <c r="B2948" s="30" t="n">
        <v>51</v>
      </c>
      <c r="C2948" s="7" t="n">
        <v>3</v>
      </c>
      <c r="D2948" s="7" t="n">
        <v>0</v>
      </c>
      <c r="E2948" s="7" t="s">
        <v>62</v>
      </c>
      <c r="F2948" s="7" t="s">
        <v>62</v>
      </c>
      <c r="G2948" s="7" t="s">
        <v>61</v>
      </c>
      <c r="H2948" s="7" t="s">
        <v>62</v>
      </c>
    </row>
    <row r="2949" spans="1:5">
      <c r="A2949" t="s">
        <v>4</v>
      </c>
      <c r="B2949" s="4" t="s">
        <v>5</v>
      </c>
      <c r="C2949" s="4" t="s">
        <v>7</v>
      </c>
      <c r="D2949" s="4" t="s">
        <v>11</v>
      </c>
      <c r="E2949" s="4" t="s">
        <v>8</v>
      </c>
      <c r="F2949" s="4" t="s">
        <v>8</v>
      </c>
      <c r="G2949" s="4" t="s">
        <v>8</v>
      </c>
      <c r="H2949" s="4" t="s">
        <v>8</v>
      </c>
    </row>
    <row r="2950" spans="1:5">
      <c r="A2950" t="n">
        <v>26024</v>
      </c>
      <c r="B2950" s="30" t="n">
        <v>51</v>
      </c>
      <c r="C2950" s="7" t="n">
        <v>3</v>
      </c>
      <c r="D2950" s="7" t="n">
        <v>1</v>
      </c>
      <c r="E2950" s="7" t="s">
        <v>62</v>
      </c>
      <c r="F2950" s="7" t="s">
        <v>62</v>
      </c>
      <c r="G2950" s="7" t="s">
        <v>61</v>
      </c>
      <c r="H2950" s="7" t="s">
        <v>62</v>
      </c>
    </row>
    <row r="2951" spans="1:5">
      <c r="A2951" t="s">
        <v>4</v>
      </c>
      <c r="B2951" s="4" t="s">
        <v>5</v>
      </c>
      <c r="C2951" s="4" t="s">
        <v>7</v>
      </c>
      <c r="D2951" s="4" t="s">
        <v>11</v>
      </c>
      <c r="E2951" s="4" t="s">
        <v>8</v>
      </c>
      <c r="F2951" s="4" t="s">
        <v>8</v>
      </c>
      <c r="G2951" s="4" t="s">
        <v>8</v>
      </c>
      <c r="H2951" s="4" t="s">
        <v>8</v>
      </c>
    </row>
    <row r="2952" spans="1:5">
      <c r="A2952" t="n">
        <v>26037</v>
      </c>
      <c r="B2952" s="30" t="n">
        <v>51</v>
      </c>
      <c r="C2952" s="7" t="n">
        <v>3</v>
      </c>
      <c r="D2952" s="7" t="n">
        <v>2</v>
      </c>
      <c r="E2952" s="7" t="s">
        <v>62</v>
      </c>
      <c r="F2952" s="7" t="s">
        <v>62</v>
      </c>
      <c r="G2952" s="7" t="s">
        <v>61</v>
      </c>
      <c r="H2952" s="7" t="s">
        <v>62</v>
      </c>
    </row>
    <row r="2953" spans="1:5">
      <c r="A2953" t="s">
        <v>4</v>
      </c>
      <c r="B2953" s="4" t="s">
        <v>5</v>
      </c>
      <c r="C2953" s="4" t="s">
        <v>7</v>
      </c>
      <c r="D2953" s="4" t="s">
        <v>11</v>
      </c>
      <c r="E2953" s="4" t="s">
        <v>8</v>
      </c>
      <c r="F2953" s="4" t="s">
        <v>8</v>
      </c>
      <c r="G2953" s="4" t="s">
        <v>8</v>
      </c>
      <c r="H2953" s="4" t="s">
        <v>8</v>
      </c>
    </row>
    <row r="2954" spans="1:5">
      <c r="A2954" t="n">
        <v>26050</v>
      </c>
      <c r="B2954" s="30" t="n">
        <v>51</v>
      </c>
      <c r="C2954" s="7" t="n">
        <v>3</v>
      </c>
      <c r="D2954" s="7" t="n">
        <v>3</v>
      </c>
      <c r="E2954" s="7" t="s">
        <v>62</v>
      </c>
      <c r="F2954" s="7" t="s">
        <v>62</v>
      </c>
      <c r="G2954" s="7" t="s">
        <v>61</v>
      </c>
      <c r="H2954" s="7" t="s">
        <v>62</v>
      </c>
    </row>
    <row r="2955" spans="1:5">
      <c r="A2955" t="s">
        <v>4</v>
      </c>
      <c r="B2955" s="4" t="s">
        <v>5</v>
      </c>
      <c r="C2955" s="4" t="s">
        <v>7</v>
      </c>
      <c r="D2955" s="4" t="s">
        <v>11</v>
      </c>
      <c r="E2955" s="4" t="s">
        <v>8</v>
      </c>
      <c r="F2955" s="4" t="s">
        <v>8</v>
      </c>
      <c r="G2955" s="4" t="s">
        <v>8</v>
      </c>
      <c r="H2955" s="4" t="s">
        <v>8</v>
      </c>
    </row>
    <row r="2956" spans="1:5">
      <c r="A2956" t="n">
        <v>26063</v>
      </c>
      <c r="B2956" s="30" t="n">
        <v>51</v>
      </c>
      <c r="C2956" s="7" t="n">
        <v>3</v>
      </c>
      <c r="D2956" s="7" t="n">
        <v>4</v>
      </c>
      <c r="E2956" s="7" t="s">
        <v>62</v>
      </c>
      <c r="F2956" s="7" t="s">
        <v>62</v>
      </c>
      <c r="G2956" s="7" t="s">
        <v>61</v>
      </c>
      <c r="H2956" s="7" t="s">
        <v>62</v>
      </c>
    </row>
    <row r="2957" spans="1:5">
      <c r="A2957" t="s">
        <v>4</v>
      </c>
      <c r="B2957" s="4" t="s">
        <v>5</v>
      </c>
      <c r="C2957" s="4" t="s">
        <v>7</v>
      </c>
      <c r="D2957" s="4" t="s">
        <v>11</v>
      </c>
      <c r="E2957" s="4" t="s">
        <v>8</v>
      </c>
      <c r="F2957" s="4" t="s">
        <v>8</v>
      </c>
      <c r="G2957" s="4" t="s">
        <v>8</v>
      </c>
      <c r="H2957" s="4" t="s">
        <v>8</v>
      </c>
    </row>
    <row r="2958" spans="1:5">
      <c r="A2958" t="n">
        <v>26076</v>
      </c>
      <c r="B2958" s="30" t="n">
        <v>51</v>
      </c>
      <c r="C2958" s="7" t="n">
        <v>3</v>
      </c>
      <c r="D2958" s="7" t="n">
        <v>5</v>
      </c>
      <c r="E2958" s="7" t="s">
        <v>62</v>
      </c>
      <c r="F2958" s="7" t="s">
        <v>62</v>
      </c>
      <c r="G2958" s="7" t="s">
        <v>61</v>
      </c>
      <c r="H2958" s="7" t="s">
        <v>62</v>
      </c>
    </row>
    <row r="2959" spans="1:5">
      <c r="A2959" t="s">
        <v>4</v>
      </c>
      <c r="B2959" s="4" t="s">
        <v>5</v>
      </c>
      <c r="C2959" s="4" t="s">
        <v>7</v>
      </c>
      <c r="D2959" s="4" t="s">
        <v>11</v>
      </c>
      <c r="E2959" s="4" t="s">
        <v>8</v>
      </c>
      <c r="F2959" s="4" t="s">
        <v>8</v>
      </c>
      <c r="G2959" s="4" t="s">
        <v>8</v>
      </c>
      <c r="H2959" s="4" t="s">
        <v>8</v>
      </c>
    </row>
    <row r="2960" spans="1:5">
      <c r="A2960" t="n">
        <v>26089</v>
      </c>
      <c r="B2960" s="30" t="n">
        <v>51</v>
      </c>
      <c r="C2960" s="7" t="n">
        <v>3</v>
      </c>
      <c r="D2960" s="7" t="n">
        <v>6</v>
      </c>
      <c r="E2960" s="7" t="s">
        <v>62</v>
      </c>
      <c r="F2960" s="7" t="s">
        <v>62</v>
      </c>
      <c r="G2960" s="7" t="s">
        <v>61</v>
      </c>
      <c r="H2960" s="7" t="s">
        <v>62</v>
      </c>
    </row>
    <row r="2961" spans="1:8">
      <c r="A2961" t="s">
        <v>4</v>
      </c>
      <c r="B2961" s="4" t="s">
        <v>5</v>
      </c>
      <c r="C2961" s="4" t="s">
        <v>7</v>
      </c>
      <c r="D2961" s="4" t="s">
        <v>11</v>
      </c>
      <c r="E2961" s="4" t="s">
        <v>8</v>
      </c>
      <c r="F2961" s="4" t="s">
        <v>8</v>
      </c>
      <c r="G2961" s="4" t="s">
        <v>8</v>
      </c>
      <c r="H2961" s="4" t="s">
        <v>8</v>
      </c>
    </row>
    <row r="2962" spans="1:8">
      <c r="A2962" t="n">
        <v>26102</v>
      </c>
      <c r="B2962" s="30" t="n">
        <v>51</v>
      </c>
      <c r="C2962" s="7" t="n">
        <v>3</v>
      </c>
      <c r="D2962" s="7" t="n">
        <v>7</v>
      </c>
      <c r="E2962" s="7" t="s">
        <v>62</v>
      </c>
      <c r="F2962" s="7" t="s">
        <v>62</v>
      </c>
      <c r="G2962" s="7" t="s">
        <v>61</v>
      </c>
      <c r="H2962" s="7" t="s">
        <v>62</v>
      </c>
    </row>
    <row r="2963" spans="1:8">
      <c r="A2963" t="s">
        <v>4</v>
      </c>
      <c r="B2963" s="4" t="s">
        <v>5</v>
      </c>
      <c r="C2963" s="4" t="s">
        <v>7</v>
      </c>
      <c r="D2963" s="4" t="s">
        <v>11</v>
      </c>
      <c r="E2963" s="4" t="s">
        <v>8</v>
      </c>
      <c r="F2963" s="4" t="s">
        <v>8</v>
      </c>
      <c r="G2963" s="4" t="s">
        <v>8</v>
      </c>
      <c r="H2963" s="4" t="s">
        <v>8</v>
      </c>
    </row>
    <row r="2964" spans="1:8">
      <c r="A2964" t="n">
        <v>26115</v>
      </c>
      <c r="B2964" s="30" t="n">
        <v>51</v>
      </c>
      <c r="C2964" s="7" t="n">
        <v>3</v>
      </c>
      <c r="D2964" s="7" t="n">
        <v>8</v>
      </c>
      <c r="E2964" s="7" t="s">
        <v>62</v>
      </c>
      <c r="F2964" s="7" t="s">
        <v>62</v>
      </c>
      <c r="G2964" s="7" t="s">
        <v>61</v>
      </c>
      <c r="H2964" s="7" t="s">
        <v>62</v>
      </c>
    </row>
    <row r="2965" spans="1:8">
      <c r="A2965" t="s">
        <v>4</v>
      </c>
      <c r="B2965" s="4" t="s">
        <v>5</v>
      </c>
      <c r="C2965" s="4" t="s">
        <v>7</v>
      </c>
      <c r="D2965" s="4" t="s">
        <v>11</v>
      </c>
      <c r="E2965" s="4" t="s">
        <v>8</v>
      </c>
      <c r="F2965" s="4" t="s">
        <v>8</v>
      </c>
      <c r="G2965" s="4" t="s">
        <v>8</v>
      </c>
      <c r="H2965" s="4" t="s">
        <v>8</v>
      </c>
    </row>
    <row r="2966" spans="1:8">
      <c r="A2966" t="n">
        <v>26128</v>
      </c>
      <c r="B2966" s="30" t="n">
        <v>51</v>
      </c>
      <c r="C2966" s="7" t="n">
        <v>3</v>
      </c>
      <c r="D2966" s="7" t="n">
        <v>9</v>
      </c>
      <c r="E2966" s="7" t="s">
        <v>62</v>
      </c>
      <c r="F2966" s="7" t="s">
        <v>62</v>
      </c>
      <c r="G2966" s="7" t="s">
        <v>61</v>
      </c>
      <c r="H2966" s="7" t="s">
        <v>62</v>
      </c>
    </row>
    <row r="2967" spans="1:8">
      <c r="A2967" t="s">
        <v>4</v>
      </c>
      <c r="B2967" s="4" t="s">
        <v>5</v>
      </c>
      <c r="C2967" s="4" t="s">
        <v>7</v>
      </c>
      <c r="D2967" s="4" t="s">
        <v>8</v>
      </c>
      <c r="E2967" s="4" t="s">
        <v>11</v>
      </c>
    </row>
    <row r="2968" spans="1:8">
      <c r="A2968" t="n">
        <v>26141</v>
      </c>
      <c r="B2968" s="17" t="n">
        <v>94</v>
      </c>
      <c r="C2968" s="7" t="n">
        <v>1</v>
      </c>
      <c r="D2968" s="7" t="s">
        <v>183</v>
      </c>
      <c r="E2968" s="7" t="n">
        <v>1</v>
      </c>
    </row>
    <row r="2969" spans="1:8">
      <c r="A2969" t="s">
        <v>4</v>
      </c>
      <c r="B2969" s="4" t="s">
        <v>5</v>
      </c>
      <c r="C2969" s="4" t="s">
        <v>7</v>
      </c>
      <c r="D2969" s="4" t="s">
        <v>8</v>
      </c>
      <c r="E2969" s="4" t="s">
        <v>11</v>
      </c>
    </row>
    <row r="2970" spans="1:8">
      <c r="A2970" t="n">
        <v>26153</v>
      </c>
      <c r="B2970" s="17" t="n">
        <v>94</v>
      </c>
      <c r="C2970" s="7" t="n">
        <v>1</v>
      </c>
      <c r="D2970" s="7" t="s">
        <v>183</v>
      </c>
      <c r="E2970" s="7" t="n">
        <v>2</v>
      </c>
    </row>
    <row r="2971" spans="1:8">
      <c r="A2971" t="s">
        <v>4</v>
      </c>
      <c r="B2971" s="4" t="s">
        <v>5</v>
      </c>
      <c r="C2971" s="4" t="s">
        <v>7</v>
      </c>
      <c r="D2971" s="4" t="s">
        <v>8</v>
      </c>
      <c r="E2971" s="4" t="s">
        <v>11</v>
      </c>
    </row>
    <row r="2972" spans="1:8">
      <c r="A2972" t="n">
        <v>26165</v>
      </c>
      <c r="B2972" s="17" t="n">
        <v>94</v>
      </c>
      <c r="C2972" s="7" t="n">
        <v>0</v>
      </c>
      <c r="D2972" s="7" t="s">
        <v>183</v>
      </c>
      <c r="E2972" s="7" t="n">
        <v>4</v>
      </c>
    </row>
    <row r="2973" spans="1:8">
      <c r="A2973" t="s">
        <v>4</v>
      </c>
      <c r="B2973" s="4" t="s">
        <v>5</v>
      </c>
      <c r="C2973" s="4" t="s">
        <v>7</v>
      </c>
      <c r="D2973" s="4" t="s">
        <v>8</v>
      </c>
      <c r="E2973" s="4" t="s">
        <v>11</v>
      </c>
    </row>
    <row r="2974" spans="1:8">
      <c r="A2974" t="n">
        <v>26177</v>
      </c>
      <c r="B2974" s="17" t="n">
        <v>94</v>
      </c>
      <c r="C2974" s="7" t="n">
        <v>0</v>
      </c>
      <c r="D2974" s="7" t="s">
        <v>184</v>
      </c>
      <c r="E2974" s="7" t="n">
        <v>1</v>
      </c>
    </row>
    <row r="2975" spans="1:8">
      <c r="A2975" t="s">
        <v>4</v>
      </c>
      <c r="B2975" s="4" t="s">
        <v>5</v>
      </c>
      <c r="C2975" s="4" t="s">
        <v>7</v>
      </c>
      <c r="D2975" s="4" t="s">
        <v>8</v>
      </c>
      <c r="E2975" s="4" t="s">
        <v>11</v>
      </c>
    </row>
    <row r="2976" spans="1:8">
      <c r="A2976" t="n">
        <v>26189</v>
      </c>
      <c r="B2976" s="17" t="n">
        <v>94</v>
      </c>
      <c r="C2976" s="7" t="n">
        <v>0</v>
      </c>
      <c r="D2976" s="7" t="s">
        <v>184</v>
      </c>
      <c r="E2976" s="7" t="n">
        <v>2</v>
      </c>
    </row>
    <row r="2977" spans="1:8">
      <c r="A2977" t="s">
        <v>4</v>
      </c>
      <c r="B2977" s="4" t="s">
        <v>5</v>
      </c>
      <c r="C2977" s="4" t="s">
        <v>7</v>
      </c>
      <c r="D2977" s="4" t="s">
        <v>8</v>
      </c>
      <c r="E2977" s="4" t="s">
        <v>11</v>
      </c>
    </row>
    <row r="2978" spans="1:8">
      <c r="A2978" t="n">
        <v>26201</v>
      </c>
      <c r="B2978" s="17" t="n">
        <v>94</v>
      </c>
      <c r="C2978" s="7" t="n">
        <v>1</v>
      </c>
      <c r="D2978" s="7" t="s">
        <v>184</v>
      </c>
      <c r="E2978" s="7" t="n">
        <v>4</v>
      </c>
    </row>
    <row r="2979" spans="1:8">
      <c r="A2979" t="s">
        <v>4</v>
      </c>
      <c r="B2979" s="4" t="s">
        <v>5</v>
      </c>
      <c r="C2979" s="4" t="s">
        <v>7</v>
      </c>
    </row>
    <row r="2980" spans="1:8">
      <c r="A2980" t="n">
        <v>26213</v>
      </c>
      <c r="B2980" s="61" t="n">
        <v>45</v>
      </c>
      <c r="C2980" s="7" t="n">
        <v>0</v>
      </c>
    </row>
    <row r="2981" spans="1:8">
      <c r="A2981" t="s">
        <v>4</v>
      </c>
      <c r="B2981" s="4" t="s">
        <v>5</v>
      </c>
      <c r="C2981" s="4" t="s">
        <v>7</v>
      </c>
      <c r="D2981" s="4" t="s">
        <v>7</v>
      </c>
      <c r="E2981" s="4" t="s">
        <v>15</v>
      </c>
      <c r="F2981" s="4" t="s">
        <v>15</v>
      </c>
      <c r="G2981" s="4" t="s">
        <v>15</v>
      </c>
      <c r="H2981" s="4" t="s">
        <v>11</v>
      </c>
    </row>
    <row r="2982" spans="1:8">
      <c r="A2982" t="n">
        <v>26215</v>
      </c>
      <c r="B2982" s="61" t="n">
        <v>45</v>
      </c>
      <c r="C2982" s="7" t="n">
        <v>2</v>
      </c>
      <c r="D2982" s="7" t="n">
        <v>3</v>
      </c>
      <c r="E2982" s="7" t="n">
        <v>-30.8999996185303</v>
      </c>
      <c r="F2982" s="7" t="n">
        <v>1.25</v>
      </c>
      <c r="G2982" s="7" t="n">
        <v>-55.310001373291</v>
      </c>
      <c r="H2982" s="7" t="n">
        <v>0</v>
      </c>
    </row>
    <row r="2983" spans="1:8">
      <c r="A2983" t="s">
        <v>4</v>
      </c>
      <c r="B2983" s="4" t="s">
        <v>5</v>
      </c>
      <c r="C2983" s="4" t="s">
        <v>7</v>
      </c>
      <c r="D2983" s="4" t="s">
        <v>7</v>
      </c>
      <c r="E2983" s="4" t="s">
        <v>15</v>
      </c>
      <c r="F2983" s="4" t="s">
        <v>15</v>
      </c>
      <c r="G2983" s="4" t="s">
        <v>15</v>
      </c>
      <c r="H2983" s="4" t="s">
        <v>11</v>
      </c>
      <c r="I2983" s="4" t="s">
        <v>7</v>
      </c>
    </row>
    <row r="2984" spans="1:8">
      <c r="A2984" t="n">
        <v>26232</v>
      </c>
      <c r="B2984" s="61" t="n">
        <v>45</v>
      </c>
      <c r="C2984" s="7" t="n">
        <v>4</v>
      </c>
      <c r="D2984" s="7" t="n">
        <v>3</v>
      </c>
      <c r="E2984" s="7" t="n">
        <v>10.3999996185303</v>
      </c>
      <c r="F2984" s="7" t="n">
        <v>33.0099983215332</v>
      </c>
      <c r="G2984" s="7" t="n">
        <v>0</v>
      </c>
      <c r="H2984" s="7" t="n">
        <v>0</v>
      </c>
      <c r="I2984" s="7" t="n">
        <v>0</v>
      </c>
    </row>
    <row r="2985" spans="1:8">
      <c r="A2985" t="s">
        <v>4</v>
      </c>
      <c r="B2985" s="4" t="s">
        <v>5</v>
      </c>
      <c r="C2985" s="4" t="s">
        <v>7</v>
      </c>
      <c r="D2985" s="4" t="s">
        <v>7</v>
      </c>
      <c r="E2985" s="4" t="s">
        <v>15</v>
      </c>
      <c r="F2985" s="4" t="s">
        <v>11</v>
      </c>
    </row>
    <row r="2986" spans="1:8">
      <c r="A2986" t="n">
        <v>26250</v>
      </c>
      <c r="B2986" s="61" t="n">
        <v>45</v>
      </c>
      <c r="C2986" s="7" t="n">
        <v>5</v>
      </c>
      <c r="D2986" s="7" t="n">
        <v>3</v>
      </c>
      <c r="E2986" s="7" t="n">
        <v>10.5</v>
      </c>
      <c r="F2986" s="7" t="n">
        <v>0</v>
      </c>
    </row>
    <row r="2987" spans="1:8">
      <c r="A2987" t="s">
        <v>4</v>
      </c>
      <c r="B2987" s="4" t="s">
        <v>5</v>
      </c>
      <c r="C2987" s="4" t="s">
        <v>7</v>
      </c>
      <c r="D2987" s="4" t="s">
        <v>7</v>
      </c>
      <c r="E2987" s="4" t="s">
        <v>15</v>
      </c>
      <c r="F2987" s="4" t="s">
        <v>11</v>
      </c>
    </row>
    <row r="2988" spans="1:8">
      <c r="A2988" t="n">
        <v>26259</v>
      </c>
      <c r="B2988" s="61" t="n">
        <v>45</v>
      </c>
      <c r="C2988" s="7" t="n">
        <v>11</v>
      </c>
      <c r="D2988" s="7" t="n">
        <v>3</v>
      </c>
      <c r="E2988" s="7" t="n">
        <v>29.2999992370605</v>
      </c>
      <c r="F2988" s="7" t="n">
        <v>0</v>
      </c>
    </row>
    <row r="2989" spans="1:8">
      <c r="A2989" t="s">
        <v>4</v>
      </c>
      <c r="B2989" s="4" t="s">
        <v>5</v>
      </c>
      <c r="C2989" s="4" t="s">
        <v>7</v>
      </c>
      <c r="D2989" s="4" t="s">
        <v>7</v>
      </c>
      <c r="E2989" s="4" t="s">
        <v>15</v>
      </c>
      <c r="F2989" s="4" t="s">
        <v>15</v>
      </c>
      <c r="G2989" s="4" t="s">
        <v>15</v>
      </c>
      <c r="H2989" s="4" t="s">
        <v>11</v>
      </c>
    </row>
    <row r="2990" spans="1:8">
      <c r="A2990" t="n">
        <v>26268</v>
      </c>
      <c r="B2990" s="61" t="n">
        <v>45</v>
      </c>
      <c r="C2990" s="7" t="n">
        <v>2</v>
      </c>
      <c r="D2990" s="7" t="n">
        <v>3</v>
      </c>
      <c r="E2990" s="7" t="n">
        <v>-30.8999996185303</v>
      </c>
      <c r="F2990" s="7" t="n">
        <v>1.25</v>
      </c>
      <c r="G2990" s="7" t="n">
        <v>-55.310001373291</v>
      </c>
      <c r="H2990" s="7" t="n">
        <v>20000</v>
      </c>
    </row>
    <row r="2991" spans="1:8">
      <c r="A2991" t="s">
        <v>4</v>
      </c>
      <c r="B2991" s="4" t="s">
        <v>5</v>
      </c>
      <c r="C2991" s="4" t="s">
        <v>7</v>
      </c>
      <c r="D2991" s="4" t="s">
        <v>7</v>
      </c>
      <c r="E2991" s="4" t="s">
        <v>15</v>
      </c>
      <c r="F2991" s="4" t="s">
        <v>15</v>
      </c>
      <c r="G2991" s="4" t="s">
        <v>15</v>
      </c>
      <c r="H2991" s="4" t="s">
        <v>11</v>
      </c>
      <c r="I2991" s="4" t="s">
        <v>7</v>
      </c>
    </row>
    <row r="2992" spans="1:8">
      <c r="A2992" t="n">
        <v>26285</v>
      </c>
      <c r="B2992" s="61" t="n">
        <v>45</v>
      </c>
      <c r="C2992" s="7" t="n">
        <v>4</v>
      </c>
      <c r="D2992" s="7" t="n">
        <v>3</v>
      </c>
      <c r="E2992" s="7" t="n">
        <v>1.25</v>
      </c>
      <c r="F2992" s="7" t="n">
        <v>33.0099983215332</v>
      </c>
      <c r="G2992" s="7" t="n">
        <v>0</v>
      </c>
      <c r="H2992" s="7" t="n">
        <v>20000</v>
      </c>
      <c r="I2992" s="7" t="n">
        <v>0</v>
      </c>
    </row>
    <row r="2993" spans="1:9">
      <c r="A2993" t="s">
        <v>4</v>
      </c>
      <c r="B2993" s="4" t="s">
        <v>5</v>
      </c>
      <c r="C2993" s="4" t="s">
        <v>7</v>
      </c>
      <c r="D2993" s="4" t="s">
        <v>7</v>
      </c>
      <c r="E2993" s="4" t="s">
        <v>15</v>
      </c>
      <c r="F2993" s="4" t="s">
        <v>11</v>
      </c>
    </row>
    <row r="2994" spans="1:9">
      <c r="A2994" t="n">
        <v>26303</v>
      </c>
      <c r="B2994" s="61" t="n">
        <v>45</v>
      </c>
      <c r="C2994" s="7" t="n">
        <v>5</v>
      </c>
      <c r="D2994" s="7" t="n">
        <v>3</v>
      </c>
      <c r="E2994" s="7" t="n">
        <v>10.5</v>
      </c>
      <c r="F2994" s="7" t="n">
        <v>20000</v>
      </c>
    </row>
    <row r="2995" spans="1:9">
      <c r="A2995" t="s">
        <v>4</v>
      </c>
      <c r="B2995" s="4" t="s">
        <v>5</v>
      </c>
      <c r="C2995" s="4" t="s">
        <v>7</v>
      </c>
      <c r="D2995" s="4" t="s">
        <v>7</v>
      </c>
      <c r="E2995" s="4" t="s">
        <v>15</v>
      </c>
      <c r="F2995" s="4" t="s">
        <v>11</v>
      </c>
    </row>
    <row r="2996" spans="1:9">
      <c r="A2996" t="n">
        <v>26312</v>
      </c>
      <c r="B2996" s="61" t="n">
        <v>45</v>
      </c>
      <c r="C2996" s="7" t="n">
        <v>11</v>
      </c>
      <c r="D2996" s="7" t="n">
        <v>3</v>
      </c>
      <c r="E2996" s="7" t="n">
        <v>29.2999992370605</v>
      </c>
      <c r="F2996" s="7" t="n">
        <v>20000</v>
      </c>
    </row>
    <row r="2997" spans="1:9">
      <c r="A2997" t="s">
        <v>4</v>
      </c>
      <c r="B2997" s="4" t="s">
        <v>5</v>
      </c>
      <c r="C2997" s="4" t="s">
        <v>7</v>
      </c>
      <c r="D2997" s="4" t="s">
        <v>11</v>
      </c>
      <c r="E2997" s="4" t="s">
        <v>15</v>
      </c>
    </row>
    <row r="2998" spans="1:9">
      <c r="A2998" t="n">
        <v>26321</v>
      </c>
      <c r="B2998" s="28" t="n">
        <v>58</v>
      </c>
      <c r="C2998" s="7" t="n">
        <v>100</v>
      </c>
      <c r="D2998" s="7" t="n">
        <v>1000</v>
      </c>
      <c r="E2998" s="7" t="n">
        <v>1</v>
      </c>
    </row>
    <row r="2999" spans="1:9">
      <c r="A2999" t="s">
        <v>4</v>
      </c>
      <c r="B2999" s="4" t="s">
        <v>5</v>
      </c>
      <c r="C2999" s="4" t="s">
        <v>7</v>
      </c>
      <c r="D2999" s="4" t="s">
        <v>11</v>
      </c>
    </row>
    <row r="3000" spans="1:9">
      <c r="A3000" t="n">
        <v>26329</v>
      </c>
      <c r="B3000" s="28" t="n">
        <v>58</v>
      </c>
      <c r="C3000" s="7" t="n">
        <v>255</v>
      </c>
      <c r="D3000" s="7" t="n">
        <v>0</v>
      </c>
    </row>
    <row r="3001" spans="1:9">
      <c r="A3001" t="s">
        <v>4</v>
      </c>
      <c r="B3001" s="4" t="s">
        <v>5</v>
      </c>
      <c r="C3001" s="4" t="s">
        <v>7</v>
      </c>
      <c r="D3001" s="4" t="s">
        <v>7</v>
      </c>
      <c r="E3001" s="4" t="s">
        <v>7</v>
      </c>
      <c r="F3001" s="4" t="s">
        <v>15</v>
      </c>
      <c r="G3001" s="4" t="s">
        <v>15</v>
      </c>
      <c r="H3001" s="4" t="s">
        <v>15</v>
      </c>
      <c r="I3001" s="4" t="s">
        <v>15</v>
      </c>
      <c r="J3001" s="4" t="s">
        <v>15</v>
      </c>
    </row>
    <row r="3002" spans="1:9">
      <c r="A3002" t="n">
        <v>26333</v>
      </c>
      <c r="B3002" s="58" t="n">
        <v>76</v>
      </c>
      <c r="C3002" s="7" t="n">
        <v>7</v>
      </c>
      <c r="D3002" s="7" t="n">
        <v>3</v>
      </c>
      <c r="E3002" s="7" t="n">
        <v>2</v>
      </c>
      <c r="F3002" s="7" t="n">
        <v>1</v>
      </c>
      <c r="G3002" s="7" t="n">
        <v>1</v>
      </c>
      <c r="H3002" s="7" t="n">
        <v>1</v>
      </c>
      <c r="I3002" s="7" t="n">
        <v>1</v>
      </c>
      <c r="J3002" s="7" t="n">
        <v>2000</v>
      </c>
    </row>
    <row r="3003" spans="1:9">
      <c r="A3003" t="s">
        <v>4</v>
      </c>
      <c r="B3003" s="4" t="s">
        <v>5</v>
      </c>
      <c r="C3003" s="4" t="s">
        <v>7</v>
      </c>
      <c r="D3003" s="4" t="s">
        <v>7</v>
      </c>
      <c r="E3003" s="4" t="s">
        <v>7</v>
      </c>
      <c r="F3003" s="4" t="s">
        <v>15</v>
      </c>
      <c r="G3003" s="4" t="s">
        <v>15</v>
      </c>
      <c r="H3003" s="4" t="s">
        <v>15</v>
      </c>
      <c r="I3003" s="4" t="s">
        <v>15</v>
      </c>
      <c r="J3003" s="4" t="s">
        <v>15</v>
      </c>
    </row>
    <row r="3004" spans="1:9">
      <c r="A3004" t="n">
        <v>26357</v>
      </c>
      <c r="B3004" s="58" t="n">
        <v>76</v>
      </c>
      <c r="C3004" s="7" t="n">
        <v>7</v>
      </c>
      <c r="D3004" s="7" t="n">
        <v>0</v>
      </c>
      <c r="E3004" s="7" t="n">
        <v>2</v>
      </c>
      <c r="F3004" s="7" t="n">
        <v>64</v>
      </c>
      <c r="G3004" s="7" t="n">
        <v>0</v>
      </c>
      <c r="H3004" s="7" t="n">
        <v>2000</v>
      </c>
      <c r="I3004" s="7" t="n">
        <v>0</v>
      </c>
      <c r="J3004" s="7" t="n">
        <v>0</v>
      </c>
    </row>
    <row r="3005" spans="1:9">
      <c r="A3005" t="s">
        <v>4</v>
      </c>
      <c r="B3005" s="4" t="s">
        <v>5</v>
      </c>
      <c r="C3005" s="4" t="s">
        <v>7</v>
      </c>
      <c r="D3005" s="4" t="s">
        <v>7</v>
      </c>
    </row>
    <row r="3006" spans="1:9">
      <c r="A3006" t="n">
        <v>26381</v>
      </c>
      <c r="B3006" s="62" t="n">
        <v>77</v>
      </c>
      <c r="C3006" s="7" t="n">
        <v>7</v>
      </c>
      <c r="D3006" s="7" t="n">
        <v>3</v>
      </c>
    </row>
    <row r="3007" spans="1:9">
      <c r="A3007" t="s">
        <v>4</v>
      </c>
      <c r="B3007" s="4" t="s">
        <v>5</v>
      </c>
      <c r="C3007" s="4" t="s">
        <v>7</v>
      </c>
      <c r="D3007" s="4" t="s">
        <v>7</v>
      </c>
    </row>
    <row r="3008" spans="1:9">
      <c r="A3008" t="n">
        <v>26384</v>
      </c>
      <c r="B3008" s="62" t="n">
        <v>77</v>
      </c>
      <c r="C3008" s="7" t="n">
        <v>7</v>
      </c>
      <c r="D3008" s="7" t="n">
        <v>0</v>
      </c>
    </row>
    <row r="3009" spans="1:10">
      <c r="A3009" t="s">
        <v>4</v>
      </c>
      <c r="B3009" s="4" t="s">
        <v>5</v>
      </c>
      <c r="C3009" s="4" t="s">
        <v>11</v>
      </c>
    </row>
    <row r="3010" spans="1:10">
      <c r="A3010" t="n">
        <v>26387</v>
      </c>
      <c r="B3010" s="26" t="n">
        <v>16</v>
      </c>
      <c r="C3010" s="7" t="n">
        <v>2000</v>
      </c>
    </row>
    <row r="3011" spans="1:10">
      <c r="A3011" t="s">
        <v>4</v>
      </c>
      <c r="B3011" s="4" t="s">
        <v>5</v>
      </c>
      <c r="C3011" s="4" t="s">
        <v>7</v>
      </c>
      <c r="D3011" s="4" t="s">
        <v>7</v>
      </c>
      <c r="E3011" s="4" t="s">
        <v>7</v>
      </c>
      <c r="F3011" s="4" t="s">
        <v>15</v>
      </c>
      <c r="G3011" s="4" t="s">
        <v>15</v>
      </c>
      <c r="H3011" s="4" t="s">
        <v>15</v>
      </c>
      <c r="I3011" s="4" t="s">
        <v>15</v>
      </c>
      <c r="J3011" s="4" t="s">
        <v>15</v>
      </c>
    </row>
    <row r="3012" spans="1:10">
      <c r="A3012" t="n">
        <v>26390</v>
      </c>
      <c r="B3012" s="58" t="n">
        <v>76</v>
      </c>
      <c r="C3012" s="7" t="n">
        <v>7</v>
      </c>
      <c r="D3012" s="7" t="n">
        <v>3</v>
      </c>
      <c r="E3012" s="7" t="n">
        <v>1</v>
      </c>
      <c r="F3012" s="7" t="n">
        <v>1</v>
      </c>
      <c r="G3012" s="7" t="n">
        <v>1</v>
      </c>
      <c r="H3012" s="7" t="n">
        <v>1</v>
      </c>
      <c r="I3012" s="7" t="n">
        <v>0</v>
      </c>
      <c r="J3012" s="7" t="n">
        <v>2000</v>
      </c>
    </row>
    <row r="3013" spans="1:10">
      <c r="A3013" t="s">
        <v>4</v>
      </c>
      <c r="B3013" s="4" t="s">
        <v>5</v>
      </c>
      <c r="C3013" s="4" t="s">
        <v>7</v>
      </c>
      <c r="D3013" s="4" t="s">
        <v>7</v>
      </c>
      <c r="E3013" s="4" t="s">
        <v>7</v>
      </c>
      <c r="F3013" s="4" t="s">
        <v>15</v>
      </c>
      <c r="G3013" s="4" t="s">
        <v>15</v>
      </c>
      <c r="H3013" s="4" t="s">
        <v>15</v>
      </c>
      <c r="I3013" s="4" t="s">
        <v>15</v>
      </c>
      <c r="J3013" s="4" t="s">
        <v>15</v>
      </c>
    </row>
    <row r="3014" spans="1:10">
      <c r="A3014" t="n">
        <v>26414</v>
      </c>
      <c r="B3014" s="58" t="n">
        <v>76</v>
      </c>
      <c r="C3014" s="7" t="n">
        <v>7</v>
      </c>
      <c r="D3014" s="7" t="n">
        <v>0</v>
      </c>
      <c r="E3014" s="7" t="n">
        <v>1</v>
      </c>
      <c r="F3014" s="7" t="n">
        <v>128</v>
      </c>
      <c r="G3014" s="7" t="n">
        <v>0</v>
      </c>
      <c r="H3014" s="7" t="n">
        <v>2000</v>
      </c>
      <c r="I3014" s="7" t="n">
        <v>0</v>
      </c>
      <c r="J3014" s="7" t="n">
        <v>0</v>
      </c>
    </row>
    <row r="3015" spans="1:10">
      <c r="A3015" t="s">
        <v>4</v>
      </c>
      <c r="B3015" s="4" t="s">
        <v>5</v>
      </c>
      <c r="C3015" s="4" t="s">
        <v>7</v>
      </c>
      <c r="D3015" s="4" t="s">
        <v>7</v>
      </c>
    </row>
    <row r="3016" spans="1:10">
      <c r="A3016" t="n">
        <v>26438</v>
      </c>
      <c r="B3016" s="62" t="n">
        <v>77</v>
      </c>
      <c r="C3016" s="7" t="n">
        <v>7</v>
      </c>
      <c r="D3016" s="7" t="n">
        <v>3</v>
      </c>
    </row>
    <row r="3017" spans="1:10">
      <c r="A3017" t="s">
        <v>4</v>
      </c>
      <c r="B3017" s="4" t="s">
        <v>5</v>
      </c>
      <c r="C3017" s="4" t="s">
        <v>7</v>
      </c>
      <c r="D3017" s="4" t="s">
        <v>7</v>
      </c>
    </row>
    <row r="3018" spans="1:10">
      <c r="A3018" t="n">
        <v>26441</v>
      </c>
      <c r="B3018" s="62" t="n">
        <v>77</v>
      </c>
      <c r="C3018" s="7" t="n">
        <v>7</v>
      </c>
      <c r="D3018" s="7" t="n">
        <v>0</v>
      </c>
    </row>
    <row r="3019" spans="1:10">
      <c r="A3019" t="s">
        <v>4</v>
      </c>
      <c r="B3019" s="4" t="s">
        <v>5</v>
      </c>
      <c r="C3019" s="4" t="s">
        <v>7</v>
      </c>
      <c r="D3019" s="4" t="s">
        <v>11</v>
      </c>
      <c r="E3019" s="4" t="s">
        <v>8</v>
      </c>
    </row>
    <row r="3020" spans="1:10">
      <c r="A3020" t="n">
        <v>26444</v>
      </c>
      <c r="B3020" s="30" t="n">
        <v>51</v>
      </c>
      <c r="C3020" s="7" t="n">
        <v>4</v>
      </c>
      <c r="D3020" s="7" t="n">
        <v>87</v>
      </c>
      <c r="E3020" s="7" t="s">
        <v>282</v>
      </c>
    </row>
    <row r="3021" spans="1:10">
      <c r="A3021" t="s">
        <v>4</v>
      </c>
      <c r="B3021" s="4" t="s">
        <v>5</v>
      </c>
      <c r="C3021" s="4" t="s">
        <v>11</v>
      </c>
    </row>
    <row r="3022" spans="1:10">
      <c r="A3022" t="n">
        <v>26458</v>
      </c>
      <c r="B3022" s="26" t="n">
        <v>16</v>
      </c>
      <c r="C3022" s="7" t="n">
        <v>0</v>
      </c>
    </row>
    <row r="3023" spans="1:10">
      <c r="A3023" t="s">
        <v>4</v>
      </c>
      <c r="B3023" s="4" t="s">
        <v>5</v>
      </c>
      <c r="C3023" s="4" t="s">
        <v>11</v>
      </c>
      <c r="D3023" s="4" t="s">
        <v>7</v>
      </c>
      <c r="E3023" s="4" t="s">
        <v>17</v>
      </c>
      <c r="F3023" s="4" t="s">
        <v>42</v>
      </c>
      <c r="G3023" s="4" t="s">
        <v>7</v>
      </c>
      <c r="H3023" s="4" t="s">
        <v>7</v>
      </c>
      <c r="I3023" s="4" t="s">
        <v>7</v>
      </c>
      <c r="J3023" s="4" t="s">
        <v>17</v>
      </c>
      <c r="K3023" s="4" t="s">
        <v>42</v>
      </c>
      <c r="L3023" s="4" t="s">
        <v>7</v>
      </c>
      <c r="M3023" s="4" t="s">
        <v>7</v>
      </c>
      <c r="N3023" s="4" t="s">
        <v>7</v>
      </c>
      <c r="O3023" s="4" t="s">
        <v>17</v>
      </c>
      <c r="P3023" s="4" t="s">
        <v>42</v>
      </c>
      <c r="Q3023" s="4" t="s">
        <v>7</v>
      </c>
      <c r="R3023" s="4" t="s">
        <v>7</v>
      </c>
    </row>
    <row r="3024" spans="1:10">
      <c r="A3024" t="n">
        <v>26461</v>
      </c>
      <c r="B3024" s="31" t="n">
        <v>26</v>
      </c>
      <c r="C3024" s="7" t="n">
        <v>87</v>
      </c>
      <c r="D3024" s="7" t="n">
        <v>17</v>
      </c>
      <c r="E3024" s="7" t="n">
        <v>64998</v>
      </c>
      <c r="F3024" s="7" t="s">
        <v>301</v>
      </c>
      <c r="G3024" s="7" t="n">
        <v>2</v>
      </c>
      <c r="H3024" s="7" t="n">
        <v>3</v>
      </c>
      <c r="I3024" s="7" t="n">
        <v>17</v>
      </c>
      <c r="J3024" s="7" t="n">
        <v>64999</v>
      </c>
      <c r="K3024" s="7" t="s">
        <v>302</v>
      </c>
      <c r="L3024" s="7" t="n">
        <v>2</v>
      </c>
      <c r="M3024" s="7" t="n">
        <v>3</v>
      </c>
      <c r="N3024" s="7" t="n">
        <v>17</v>
      </c>
      <c r="O3024" s="7" t="n">
        <v>65000</v>
      </c>
      <c r="P3024" s="7" t="s">
        <v>303</v>
      </c>
      <c r="Q3024" s="7" t="n">
        <v>2</v>
      </c>
      <c r="R3024" s="7" t="n">
        <v>0</v>
      </c>
    </row>
    <row r="3025" spans="1:18">
      <c r="A3025" t="s">
        <v>4</v>
      </c>
      <c r="B3025" s="4" t="s">
        <v>5</v>
      </c>
    </row>
    <row r="3026" spans="1:18">
      <c r="A3026" t="n">
        <v>26758</v>
      </c>
      <c r="B3026" s="24" t="n">
        <v>28</v>
      </c>
    </row>
    <row r="3027" spans="1:18">
      <c r="A3027" t="s">
        <v>4</v>
      </c>
      <c r="B3027" s="4" t="s">
        <v>5</v>
      </c>
      <c r="C3027" s="4" t="s">
        <v>11</v>
      </c>
      <c r="D3027" s="4" t="s">
        <v>7</v>
      </c>
    </row>
    <row r="3028" spans="1:18">
      <c r="A3028" t="n">
        <v>26759</v>
      </c>
      <c r="B3028" s="33" t="n">
        <v>89</v>
      </c>
      <c r="C3028" s="7" t="n">
        <v>87</v>
      </c>
      <c r="D3028" s="7" t="n">
        <v>1</v>
      </c>
    </row>
    <row r="3029" spans="1:18">
      <c r="A3029" t="s">
        <v>4</v>
      </c>
      <c r="B3029" s="4" t="s">
        <v>5</v>
      </c>
      <c r="C3029" s="4" t="s">
        <v>7</v>
      </c>
      <c r="D3029" s="4" t="s">
        <v>15</v>
      </c>
      <c r="E3029" s="4" t="s">
        <v>11</v>
      </c>
      <c r="F3029" s="4" t="s">
        <v>7</v>
      </c>
    </row>
    <row r="3030" spans="1:18">
      <c r="A3030" t="n">
        <v>26763</v>
      </c>
      <c r="B3030" s="15" t="n">
        <v>49</v>
      </c>
      <c r="C3030" s="7" t="n">
        <v>3</v>
      </c>
      <c r="D3030" s="7" t="n">
        <v>0.699999988079071</v>
      </c>
      <c r="E3030" s="7" t="n">
        <v>500</v>
      </c>
      <c r="F3030" s="7" t="n">
        <v>0</v>
      </c>
    </row>
    <row r="3031" spans="1:18">
      <c r="A3031" t="s">
        <v>4</v>
      </c>
      <c r="B3031" s="4" t="s">
        <v>5</v>
      </c>
      <c r="C3031" s="4" t="s">
        <v>7</v>
      </c>
      <c r="D3031" s="4" t="s">
        <v>11</v>
      </c>
      <c r="E3031" s="4" t="s">
        <v>15</v>
      </c>
    </row>
    <row r="3032" spans="1:18">
      <c r="A3032" t="n">
        <v>26772</v>
      </c>
      <c r="B3032" s="28" t="n">
        <v>58</v>
      </c>
      <c r="C3032" s="7" t="n">
        <v>101</v>
      </c>
      <c r="D3032" s="7" t="n">
        <v>500</v>
      </c>
      <c r="E3032" s="7" t="n">
        <v>1</v>
      </c>
    </row>
    <row r="3033" spans="1:18">
      <c r="A3033" t="s">
        <v>4</v>
      </c>
      <c r="B3033" s="4" t="s">
        <v>5</v>
      </c>
      <c r="C3033" s="4" t="s">
        <v>7</v>
      </c>
      <c r="D3033" s="4" t="s">
        <v>11</v>
      </c>
    </row>
    <row r="3034" spans="1:18">
      <c r="A3034" t="n">
        <v>26780</v>
      </c>
      <c r="B3034" s="28" t="n">
        <v>58</v>
      </c>
      <c r="C3034" s="7" t="n">
        <v>254</v>
      </c>
      <c r="D3034" s="7" t="n">
        <v>0</v>
      </c>
    </row>
    <row r="3035" spans="1:18">
      <c r="A3035" t="s">
        <v>4</v>
      </c>
      <c r="B3035" s="4" t="s">
        <v>5</v>
      </c>
      <c r="C3035" s="4" t="s">
        <v>7</v>
      </c>
    </row>
    <row r="3036" spans="1:18">
      <c r="A3036" t="n">
        <v>26784</v>
      </c>
      <c r="B3036" s="61" t="n">
        <v>45</v>
      </c>
      <c r="C3036" s="7" t="n">
        <v>0</v>
      </c>
    </row>
    <row r="3037" spans="1:18">
      <c r="A3037" t="s">
        <v>4</v>
      </c>
      <c r="B3037" s="4" t="s">
        <v>5</v>
      </c>
      <c r="C3037" s="4" t="s">
        <v>7</v>
      </c>
      <c r="D3037" s="4" t="s">
        <v>7</v>
      </c>
      <c r="E3037" s="4" t="s">
        <v>15</v>
      </c>
      <c r="F3037" s="4" t="s">
        <v>15</v>
      </c>
      <c r="G3037" s="4" t="s">
        <v>15</v>
      </c>
      <c r="H3037" s="4" t="s">
        <v>11</v>
      </c>
    </row>
    <row r="3038" spans="1:18">
      <c r="A3038" t="n">
        <v>26786</v>
      </c>
      <c r="B3038" s="61" t="n">
        <v>45</v>
      </c>
      <c r="C3038" s="7" t="n">
        <v>2</v>
      </c>
      <c r="D3038" s="7" t="n">
        <v>3</v>
      </c>
      <c r="E3038" s="7" t="n">
        <v>-29.5300006866455</v>
      </c>
      <c r="F3038" s="7" t="n">
        <v>1</v>
      </c>
      <c r="G3038" s="7" t="n">
        <v>-54.8899993896484</v>
      </c>
      <c r="H3038" s="7" t="n">
        <v>0</v>
      </c>
    </row>
    <row r="3039" spans="1:18">
      <c r="A3039" t="s">
        <v>4</v>
      </c>
      <c r="B3039" s="4" t="s">
        <v>5</v>
      </c>
      <c r="C3039" s="4" t="s">
        <v>7</v>
      </c>
      <c r="D3039" s="4" t="s">
        <v>7</v>
      </c>
      <c r="E3039" s="4" t="s">
        <v>15</v>
      </c>
      <c r="F3039" s="4" t="s">
        <v>15</v>
      </c>
      <c r="G3039" s="4" t="s">
        <v>15</v>
      </c>
      <c r="H3039" s="4" t="s">
        <v>11</v>
      </c>
      <c r="I3039" s="4" t="s">
        <v>7</v>
      </c>
    </row>
    <row r="3040" spans="1:18">
      <c r="A3040" t="n">
        <v>26803</v>
      </c>
      <c r="B3040" s="61" t="n">
        <v>45</v>
      </c>
      <c r="C3040" s="7" t="n">
        <v>4</v>
      </c>
      <c r="D3040" s="7" t="n">
        <v>3</v>
      </c>
      <c r="E3040" s="7" t="n">
        <v>6.21000003814697</v>
      </c>
      <c r="F3040" s="7" t="n">
        <v>206.320007324219</v>
      </c>
      <c r="G3040" s="7" t="n">
        <v>0</v>
      </c>
      <c r="H3040" s="7" t="n">
        <v>0</v>
      </c>
      <c r="I3040" s="7" t="n">
        <v>0</v>
      </c>
    </row>
    <row r="3041" spans="1:9">
      <c r="A3041" t="s">
        <v>4</v>
      </c>
      <c r="B3041" s="4" t="s">
        <v>5</v>
      </c>
      <c r="C3041" s="4" t="s">
        <v>7</v>
      </c>
      <c r="D3041" s="4" t="s">
        <v>7</v>
      </c>
      <c r="E3041" s="4" t="s">
        <v>15</v>
      </c>
      <c r="F3041" s="4" t="s">
        <v>11</v>
      </c>
    </row>
    <row r="3042" spans="1:9">
      <c r="A3042" t="n">
        <v>26821</v>
      </c>
      <c r="B3042" s="61" t="n">
        <v>45</v>
      </c>
      <c r="C3042" s="7" t="n">
        <v>5</v>
      </c>
      <c r="D3042" s="7" t="n">
        <v>3</v>
      </c>
      <c r="E3042" s="7" t="n">
        <v>2.09999990463257</v>
      </c>
      <c r="F3042" s="7" t="n">
        <v>0</v>
      </c>
    </row>
    <row r="3043" spans="1:9">
      <c r="A3043" t="s">
        <v>4</v>
      </c>
      <c r="B3043" s="4" t="s">
        <v>5</v>
      </c>
      <c r="C3043" s="4" t="s">
        <v>7</v>
      </c>
      <c r="D3043" s="4" t="s">
        <v>7</v>
      </c>
      <c r="E3043" s="4" t="s">
        <v>15</v>
      </c>
      <c r="F3043" s="4" t="s">
        <v>11</v>
      </c>
    </row>
    <row r="3044" spans="1:9">
      <c r="A3044" t="n">
        <v>26830</v>
      </c>
      <c r="B3044" s="61" t="n">
        <v>45</v>
      </c>
      <c r="C3044" s="7" t="n">
        <v>11</v>
      </c>
      <c r="D3044" s="7" t="n">
        <v>3</v>
      </c>
      <c r="E3044" s="7" t="n">
        <v>31.6000003814697</v>
      </c>
      <c r="F3044" s="7" t="n">
        <v>0</v>
      </c>
    </row>
    <row r="3045" spans="1:9">
      <c r="A3045" t="s">
        <v>4</v>
      </c>
      <c r="B3045" s="4" t="s">
        <v>5</v>
      </c>
      <c r="C3045" s="4" t="s">
        <v>7</v>
      </c>
      <c r="D3045" s="4" t="s">
        <v>11</v>
      </c>
    </row>
    <row r="3046" spans="1:9">
      <c r="A3046" t="n">
        <v>26839</v>
      </c>
      <c r="B3046" s="28" t="n">
        <v>58</v>
      </c>
      <c r="C3046" s="7" t="n">
        <v>255</v>
      </c>
      <c r="D3046" s="7" t="n">
        <v>0</v>
      </c>
    </row>
    <row r="3047" spans="1:9">
      <c r="A3047" t="s">
        <v>4</v>
      </c>
      <c r="B3047" s="4" t="s">
        <v>5</v>
      </c>
      <c r="C3047" s="4" t="s">
        <v>7</v>
      </c>
      <c r="D3047" s="4" t="s">
        <v>11</v>
      </c>
      <c r="E3047" s="4" t="s">
        <v>8</v>
      </c>
    </row>
    <row r="3048" spans="1:9">
      <c r="A3048" t="n">
        <v>26843</v>
      </c>
      <c r="B3048" s="30" t="n">
        <v>51</v>
      </c>
      <c r="C3048" s="7" t="n">
        <v>4</v>
      </c>
      <c r="D3048" s="7" t="n">
        <v>7</v>
      </c>
      <c r="E3048" s="7" t="s">
        <v>304</v>
      </c>
    </row>
    <row r="3049" spans="1:9">
      <c r="A3049" t="s">
        <v>4</v>
      </c>
      <c r="B3049" s="4" t="s">
        <v>5</v>
      </c>
      <c r="C3049" s="4" t="s">
        <v>11</v>
      </c>
    </row>
    <row r="3050" spans="1:9">
      <c r="A3050" t="n">
        <v>26856</v>
      </c>
      <c r="B3050" s="26" t="n">
        <v>16</v>
      </c>
      <c r="C3050" s="7" t="n">
        <v>0</v>
      </c>
    </row>
    <row r="3051" spans="1:9">
      <c r="A3051" t="s">
        <v>4</v>
      </c>
      <c r="B3051" s="4" t="s">
        <v>5</v>
      </c>
      <c r="C3051" s="4" t="s">
        <v>11</v>
      </c>
      <c r="D3051" s="4" t="s">
        <v>7</v>
      </c>
      <c r="E3051" s="4" t="s">
        <v>17</v>
      </c>
      <c r="F3051" s="4" t="s">
        <v>42</v>
      </c>
      <c r="G3051" s="4" t="s">
        <v>7</v>
      </c>
      <c r="H3051" s="4" t="s">
        <v>7</v>
      </c>
    </row>
    <row r="3052" spans="1:9">
      <c r="A3052" t="n">
        <v>26859</v>
      </c>
      <c r="B3052" s="31" t="n">
        <v>26</v>
      </c>
      <c r="C3052" s="7" t="n">
        <v>7</v>
      </c>
      <c r="D3052" s="7" t="n">
        <v>17</v>
      </c>
      <c r="E3052" s="7" t="n">
        <v>4499</v>
      </c>
      <c r="F3052" s="7" t="s">
        <v>305</v>
      </c>
      <c r="G3052" s="7" t="n">
        <v>2</v>
      </c>
      <c r="H3052" s="7" t="n">
        <v>0</v>
      </c>
    </row>
    <row r="3053" spans="1:9">
      <c r="A3053" t="s">
        <v>4</v>
      </c>
      <c r="B3053" s="4" t="s">
        <v>5</v>
      </c>
    </row>
    <row r="3054" spans="1:9">
      <c r="A3054" t="n">
        <v>26888</v>
      </c>
      <c r="B3054" s="24" t="n">
        <v>28</v>
      </c>
    </row>
    <row r="3055" spans="1:9">
      <c r="A3055" t="s">
        <v>4</v>
      </c>
      <c r="B3055" s="4" t="s">
        <v>5</v>
      </c>
      <c r="C3055" s="4" t="s">
        <v>11</v>
      </c>
      <c r="D3055" s="4" t="s">
        <v>11</v>
      </c>
      <c r="E3055" s="4" t="s">
        <v>11</v>
      </c>
    </row>
    <row r="3056" spans="1:9">
      <c r="A3056" t="n">
        <v>26889</v>
      </c>
      <c r="B3056" s="42" t="n">
        <v>61</v>
      </c>
      <c r="C3056" s="7" t="n">
        <v>1</v>
      </c>
      <c r="D3056" s="7" t="n">
        <v>7</v>
      </c>
      <c r="E3056" s="7" t="n">
        <v>1000</v>
      </c>
    </row>
    <row r="3057" spans="1:8">
      <c r="A3057" t="s">
        <v>4</v>
      </c>
      <c r="B3057" s="4" t="s">
        <v>5</v>
      </c>
      <c r="C3057" s="4" t="s">
        <v>11</v>
      </c>
    </row>
    <row r="3058" spans="1:8">
      <c r="A3058" t="n">
        <v>26896</v>
      </c>
      <c r="B3058" s="26" t="n">
        <v>16</v>
      </c>
      <c r="C3058" s="7" t="n">
        <v>300</v>
      </c>
    </row>
    <row r="3059" spans="1:8">
      <c r="A3059" t="s">
        <v>4</v>
      </c>
      <c r="B3059" s="4" t="s">
        <v>5</v>
      </c>
      <c r="C3059" s="4" t="s">
        <v>7</v>
      </c>
      <c r="D3059" s="4" t="s">
        <v>11</v>
      </c>
      <c r="E3059" s="4" t="s">
        <v>8</v>
      </c>
    </row>
    <row r="3060" spans="1:8">
      <c r="A3060" t="n">
        <v>26899</v>
      </c>
      <c r="B3060" s="30" t="n">
        <v>51</v>
      </c>
      <c r="C3060" s="7" t="n">
        <v>4</v>
      </c>
      <c r="D3060" s="7" t="n">
        <v>1</v>
      </c>
      <c r="E3060" s="7" t="s">
        <v>306</v>
      </c>
    </row>
    <row r="3061" spans="1:8">
      <c r="A3061" t="s">
        <v>4</v>
      </c>
      <c r="B3061" s="4" t="s">
        <v>5</v>
      </c>
      <c r="C3061" s="4" t="s">
        <v>11</v>
      </c>
    </row>
    <row r="3062" spans="1:8">
      <c r="A3062" t="n">
        <v>26912</v>
      </c>
      <c r="B3062" s="26" t="n">
        <v>16</v>
      </c>
      <c r="C3062" s="7" t="n">
        <v>0</v>
      </c>
    </row>
    <row r="3063" spans="1:8">
      <c r="A3063" t="s">
        <v>4</v>
      </c>
      <c r="B3063" s="4" t="s">
        <v>5</v>
      </c>
      <c r="C3063" s="4" t="s">
        <v>11</v>
      </c>
      <c r="D3063" s="4" t="s">
        <v>7</v>
      </c>
      <c r="E3063" s="4" t="s">
        <v>17</v>
      </c>
      <c r="F3063" s="4" t="s">
        <v>42</v>
      </c>
      <c r="G3063" s="4" t="s">
        <v>7</v>
      </c>
      <c r="H3063" s="4" t="s">
        <v>7</v>
      </c>
    </row>
    <row r="3064" spans="1:8">
      <c r="A3064" t="n">
        <v>26915</v>
      </c>
      <c r="B3064" s="31" t="n">
        <v>26</v>
      </c>
      <c r="C3064" s="7" t="n">
        <v>1</v>
      </c>
      <c r="D3064" s="7" t="n">
        <v>17</v>
      </c>
      <c r="E3064" s="7" t="n">
        <v>1488</v>
      </c>
      <c r="F3064" s="7" t="s">
        <v>307</v>
      </c>
      <c r="G3064" s="7" t="n">
        <v>2</v>
      </c>
      <c r="H3064" s="7" t="n">
        <v>0</v>
      </c>
    </row>
    <row r="3065" spans="1:8">
      <c r="A3065" t="s">
        <v>4</v>
      </c>
      <c r="B3065" s="4" t="s">
        <v>5</v>
      </c>
    </row>
    <row r="3066" spans="1:8">
      <c r="A3066" t="n">
        <v>27039</v>
      </c>
      <c r="B3066" s="24" t="n">
        <v>28</v>
      </c>
    </row>
    <row r="3067" spans="1:8">
      <c r="A3067" t="s">
        <v>4</v>
      </c>
      <c r="B3067" s="4" t="s">
        <v>5</v>
      </c>
      <c r="C3067" s="4" t="s">
        <v>11</v>
      </c>
      <c r="D3067" s="4" t="s">
        <v>7</v>
      </c>
    </row>
    <row r="3068" spans="1:8">
      <c r="A3068" t="n">
        <v>27040</v>
      </c>
      <c r="B3068" s="33" t="n">
        <v>89</v>
      </c>
      <c r="C3068" s="7" t="n">
        <v>65533</v>
      </c>
      <c r="D3068" s="7" t="n">
        <v>1</v>
      </c>
    </row>
    <row r="3069" spans="1:8">
      <c r="A3069" t="s">
        <v>4</v>
      </c>
      <c r="B3069" s="4" t="s">
        <v>5</v>
      </c>
      <c r="C3069" s="4" t="s">
        <v>7</v>
      </c>
      <c r="D3069" s="4" t="s">
        <v>15</v>
      </c>
      <c r="E3069" s="4" t="s">
        <v>11</v>
      </c>
      <c r="F3069" s="4" t="s">
        <v>7</v>
      </c>
    </row>
    <row r="3070" spans="1:8">
      <c r="A3070" t="n">
        <v>27044</v>
      </c>
      <c r="B3070" s="15" t="n">
        <v>49</v>
      </c>
      <c r="C3070" s="7" t="n">
        <v>3</v>
      </c>
      <c r="D3070" s="7" t="n">
        <v>1</v>
      </c>
      <c r="E3070" s="7" t="n">
        <v>500</v>
      </c>
      <c r="F3070" s="7" t="n">
        <v>0</v>
      </c>
    </row>
    <row r="3071" spans="1:8">
      <c r="A3071" t="s">
        <v>4</v>
      </c>
      <c r="B3071" s="4" t="s">
        <v>5</v>
      </c>
      <c r="C3071" s="4" t="s">
        <v>7</v>
      </c>
      <c r="D3071" s="4" t="s">
        <v>11</v>
      </c>
      <c r="E3071" s="4" t="s">
        <v>15</v>
      </c>
    </row>
    <row r="3072" spans="1:8">
      <c r="A3072" t="n">
        <v>27053</v>
      </c>
      <c r="B3072" s="28" t="n">
        <v>58</v>
      </c>
      <c r="C3072" s="7" t="n">
        <v>0</v>
      </c>
      <c r="D3072" s="7" t="n">
        <v>1000</v>
      </c>
      <c r="E3072" s="7" t="n">
        <v>1</v>
      </c>
    </row>
    <row r="3073" spans="1:8">
      <c r="A3073" t="s">
        <v>4</v>
      </c>
      <c r="B3073" s="4" t="s">
        <v>5</v>
      </c>
      <c r="C3073" s="4" t="s">
        <v>7</v>
      </c>
      <c r="D3073" s="4" t="s">
        <v>11</v>
      </c>
    </row>
    <row r="3074" spans="1:8">
      <c r="A3074" t="n">
        <v>27061</v>
      </c>
      <c r="B3074" s="28" t="n">
        <v>58</v>
      </c>
      <c r="C3074" s="7" t="n">
        <v>255</v>
      </c>
      <c r="D3074" s="7" t="n">
        <v>0</v>
      </c>
    </row>
    <row r="3075" spans="1:8">
      <c r="A3075" t="s">
        <v>4</v>
      </c>
      <c r="B3075" s="4" t="s">
        <v>5</v>
      </c>
      <c r="C3075" s="4" t="s">
        <v>7</v>
      </c>
      <c r="D3075" s="4" t="s">
        <v>8</v>
      </c>
      <c r="E3075" s="4" t="s">
        <v>11</v>
      </c>
    </row>
    <row r="3076" spans="1:8">
      <c r="A3076" t="n">
        <v>27065</v>
      </c>
      <c r="B3076" s="17" t="n">
        <v>94</v>
      </c>
      <c r="C3076" s="7" t="n">
        <v>1</v>
      </c>
      <c r="D3076" s="7" t="s">
        <v>184</v>
      </c>
      <c r="E3076" s="7" t="n">
        <v>1</v>
      </c>
    </row>
    <row r="3077" spans="1:8">
      <c r="A3077" t="s">
        <v>4</v>
      </c>
      <c r="B3077" s="4" t="s">
        <v>5</v>
      </c>
      <c r="C3077" s="4" t="s">
        <v>7</v>
      </c>
      <c r="D3077" s="4" t="s">
        <v>8</v>
      </c>
      <c r="E3077" s="4" t="s">
        <v>11</v>
      </c>
    </row>
    <row r="3078" spans="1:8">
      <c r="A3078" t="n">
        <v>27077</v>
      </c>
      <c r="B3078" s="17" t="n">
        <v>94</v>
      </c>
      <c r="C3078" s="7" t="n">
        <v>1</v>
      </c>
      <c r="D3078" s="7" t="s">
        <v>184</v>
      </c>
      <c r="E3078" s="7" t="n">
        <v>2</v>
      </c>
    </row>
    <row r="3079" spans="1:8">
      <c r="A3079" t="s">
        <v>4</v>
      </c>
      <c r="B3079" s="4" t="s">
        <v>5</v>
      </c>
      <c r="C3079" s="4" t="s">
        <v>7</v>
      </c>
      <c r="D3079" s="4" t="s">
        <v>8</v>
      </c>
      <c r="E3079" s="4" t="s">
        <v>11</v>
      </c>
    </row>
    <row r="3080" spans="1:8">
      <c r="A3080" t="n">
        <v>27089</v>
      </c>
      <c r="B3080" s="17" t="n">
        <v>94</v>
      </c>
      <c r="C3080" s="7" t="n">
        <v>0</v>
      </c>
      <c r="D3080" s="7" t="s">
        <v>184</v>
      </c>
      <c r="E3080" s="7" t="n">
        <v>4</v>
      </c>
    </row>
    <row r="3081" spans="1:8">
      <c r="A3081" t="s">
        <v>4</v>
      </c>
      <c r="B3081" s="4" t="s">
        <v>5</v>
      </c>
      <c r="C3081" s="4" t="s">
        <v>11</v>
      </c>
      <c r="D3081" s="4" t="s">
        <v>17</v>
      </c>
    </row>
    <row r="3082" spans="1:8">
      <c r="A3082" t="n">
        <v>27101</v>
      </c>
      <c r="B3082" s="41" t="n">
        <v>43</v>
      </c>
      <c r="C3082" s="7" t="n">
        <v>87</v>
      </c>
      <c r="D3082" s="7" t="n">
        <v>128</v>
      </c>
    </row>
    <row r="3083" spans="1:8">
      <c r="A3083" t="s">
        <v>4</v>
      </c>
      <c r="B3083" s="4" t="s">
        <v>5</v>
      </c>
      <c r="C3083" s="4" t="s">
        <v>11</v>
      </c>
      <c r="D3083" s="4" t="s">
        <v>17</v>
      </c>
    </row>
    <row r="3084" spans="1:8">
      <c r="A3084" t="n">
        <v>27108</v>
      </c>
      <c r="B3084" s="41" t="n">
        <v>43</v>
      </c>
      <c r="C3084" s="7" t="n">
        <v>87</v>
      </c>
      <c r="D3084" s="7" t="n">
        <v>32</v>
      </c>
    </row>
    <row r="3085" spans="1:8">
      <c r="A3085" t="s">
        <v>4</v>
      </c>
      <c r="B3085" s="4" t="s">
        <v>5</v>
      </c>
      <c r="C3085" s="4" t="s">
        <v>11</v>
      </c>
      <c r="D3085" s="4" t="s">
        <v>17</v>
      </c>
    </row>
    <row r="3086" spans="1:8">
      <c r="A3086" t="n">
        <v>27115</v>
      </c>
      <c r="B3086" s="67" t="n">
        <v>44</v>
      </c>
      <c r="C3086" s="7" t="n">
        <v>85</v>
      </c>
      <c r="D3086" s="7" t="n">
        <v>128</v>
      </c>
    </row>
    <row r="3087" spans="1:8">
      <c r="A3087" t="s">
        <v>4</v>
      </c>
      <c r="B3087" s="4" t="s">
        <v>5</v>
      </c>
      <c r="C3087" s="4" t="s">
        <v>11</v>
      </c>
      <c r="D3087" s="4" t="s">
        <v>17</v>
      </c>
    </row>
    <row r="3088" spans="1:8">
      <c r="A3088" t="n">
        <v>27122</v>
      </c>
      <c r="B3088" s="67" t="n">
        <v>44</v>
      </c>
      <c r="C3088" s="7" t="n">
        <v>85</v>
      </c>
      <c r="D3088" s="7" t="n">
        <v>32</v>
      </c>
    </row>
    <row r="3089" spans="1:5">
      <c r="A3089" t="s">
        <v>4</v>
      </c>
      <c r="B3089" s="4" t="s">
        <v>5</v>
      </c>
      <c r="C3089" s="4" t="s">
        <v>11</v>
      </c>
      <c r="D3089" s="4" t="s">
        <v>15</v>
      </c>
      <c r="E3089" s="4" t="s">
        <v>15</v>
      </c>
      <c r="F3089" s="4" t="s">
        <v>15</v>
      </c>
      <c r="G3089" s="4" t="s">
        <v>15</v>
      </c>
    </row>
    <row r="3090" spans="1:5">
      <c r="A3090" t="n">
        <v>27129</v>
      </c>
      <c r="B3090" s="37" t="n">
        <v>46</v>
      </c>
      <c r="C3090" s="7" t="n">
        <v>85</v>
      </c>
      <c r="D3090" s="7" t="n">
        <v>13.7799997329712</v>
      </c>
      <c r="E3090" s="7" t="n">
        <v>0.25</v>
      </c>
      <c r="F3090" s="7" t="n">
        <v>0.0700000002980232</v>
      </c>
      <c r="G3090" s="7" t="n">
        <v>90</v>
      </c>
    </row>
    <row r="3091" spans="1:5">
      <c r="A3091" t="s">
        <v>4</v>
      </c>
      <c r="B3091" s="4" t="s">
        <v>5</v>
      </c>
      <c r="C3091" s="4" t="s">
        <v>11</v>
      </c>
      <c r="D3091" s="4" t="s">
        <v>15</v>
      </c>
      <c r="E3091" s="4" t="s">
        <v>15</v>
      </c>
      <c r="F3091" s="4" t="s">
        <v>15</v>
      </c>
      <c r="G3091" s="4" t="s">
        <v>15</v>
      </c>
    </row>
    <row r="3092" spans="1:5">
      <c r="A3092" t="n">
        <v>27148</v>
      </c>
      <c r="B3092" s="37" t="n">
        <v>46</v>
      </c>
      <c r="C3092" s="7" t="n">
        <v>5</v>
      </c>
      <c r="D3092" s="7" t="n">
        <v>20.5499992370605</v>
      </c>
      <c r="E3092" s="7" t="n">
        <v>0</v>
      </c>
      <c r="F3092" s="7" t="n">
        <v>3.40000009536743</v>
      </c>
      <c r="G3092" s="7" t="n">
        <v>270</v>
      </c>
    </row>
    <row r="3093" spans="1:5">
      <c r="A3093" t="s">
        <v>4</v>
      </c>
      <c r="B3093" s="4" t="s">
        <v>5</v>
      </c>
      <c r="C3093" s="4" t="s">
        <v>11</v>
      </c>
      <c r="D3093" s="4" t="s">
        <v>15</v>
      </c>
      <c r="E3093" s="4" t="s">
        <v>15</v>
      </c>
      <c r="F3093" s="4" t="s">
        <v>15</v>
      </c>
      <c r="G3093" s="4" t="s">
        <v>15</v>
      </c>
    </row>
    <row r="3094" spans="1:5">
      <c r="A3094" t="n">
        <v>27167</v>
      </c>
      <c r="B3094" s="37" t="n">
        <v>46</v>
      </c>
      <c r="C3094" s="7" t="n">
        <v>9</v>
      </c>
      <c r="D3094" s="7" t="n">
        <v>20.5499992370605</v>
      </c>
      <c r="E3094" s="7" t="n">
        <v>0</v>
      </c>
      <c r="F3094" s="7" t="n">
        <v>2</v>
      </c>
      <c r="G3094" s="7" t="n">
        <v>270</v>
      </c>
    </row>
    <row r="3095" spans="1:5">
      <c r="A3095" t="s">
        <v>4</v>
      </c>
      <c r="B3095" s="4" t="s">
        <v>5</v>
      </c>
      <c r="C3095" s="4" t="s">
        <v>11</v>
      </c>
      <c r="D3095" s="4" t="s">
        <v>15</v>
      </c>
      <c r="E3095" s="4" t="s">
        <v>15</v>
      </c>
      <c r="F3095" s="4" t="s">
        <v>15</v>
      </c>
      <c r="G3095" s="4" t="s">
        <v>15</v>
      </c>
    </row>
    <row r="3096" spans="1:5">
      <c r="A3096" t="n">
        <v>27186</v>
      </c>
      <c r="B3096" s="37" t="n">
        <v>46</v>
      </c>
      <c r="C3096" s="7" t="n">
        <v>1</v>
      </c>
      <c r="D3096" s="7" t="n">
        <v>20.5499992370605</v>
      </c>
      <c r="E3096" s="7" t="n">
        <v>0</v>
      </c>
      <c r="F3096" s="7" t="n">
        <v>-2</v>
      </c>
      <c r="G3096" s="7" t="n">
        <v>270</v>
      </c>
    </row>
    <row r="3097" spans="1:5">
      <c r="A3097" t="s">
        <v>4</v>
      </c>
      <c r="B3097" s="4" t="s">
        <v>5</v>
      </c>
      <c r="C3097" s="4" t="s">
        <v>11</v>
      </c>
      <c r="D3097" s="4" t="s">
        <v>15</v>
      </c>
      <c r="E3097" s="4" t="s">
        <v>15</v>
      </c>
      <c r="F3097" s="4" t="s">
        <v>15</v>
      </c>
      <c r="G3097" s="4" t="s">
        <v>15</v>
      </c>
    </row>
    <row r="3098" spans="1:5">
      <c r="A3098" t="n">
        <v>27205</v>
      </c>
      <c r="B3098" s="37" t="n">
        <v>46</v>
      </c>
      <c r="C3098" s="7" t="n">
        <v>0</v>
      </c>
      <c r="D3098" s="7" t="n">
        <v>20.5499992370605</v>
      </c>
      <c r="E3098" s="7" t="n">
        <v>0</v>
      </c>
      <c r="F3098" s="7" t="n">
        <v>-3.40000009536743</v>
      </c>
      <c r="G3098" s="7" t="n">
        <v>270</v>
      </c>
    </row>
    <row r="3099" spans="1:5">
      <c r="A3099" t="s">
        <v>4</v>
      </c>
      <c r="B3099" s="4" t="s">
        <v>5</v>
      </c>
      <c r="C3099" s="4" t="s">
        <v>11</v>
      </c>
      <c r="D3099" s="4" t="s">
        <v>15</v>
      </c>
      <c r="E3099" s="4" t="s">
        <v>15</v>
      </c>
      <c r="F3099" s="4" t="s">
        <v>15</v>
      </c>
      <c r="G3099" s="4" t="s">
        <v>15</v>
      </c>
    </row>
    <row r="3100" spans="1:5">
      <c r="A3100" t="n">
        <v>27224</v>
      </c>
      <c r="B3100" s="37" t="n">
        <v>46</v>
      </c>
      <c r="C3100" s="7" t="n">
        <v>6</v>
      </c>
      <c r="D3100" s="7" t="n">
        <v>23.5499992370605</v>
      </c>
      <c r="E3100" s="7" t="n">
        <v>0</v>
      </c>
      <c r="F3100" s="7" t="n">
        <v>3.40000009536743</v>
      </c>
      <c r="G3100" s="7" t="n">
        <v>270</v>
      </c>
    </row>
    <row r="3101" spans="1:5">
      <c r="A3101" t="s">
        <v>4</v>
      </c>
      <c r="B3101" s="4" t="s">
        <v>5</v>
      </c>
      <c r="C3101" s="4" t="s">
        <v>11</v>
      </c>
      <c r="D3101" s="4" t="s">
        <v>15</v>
      </c>
      <c r="E3101" s="4" t="s">
        <v>15</v>
      </c>
      <c r="F3101" s="4" t="s">
        <v>15</v>
      </c>
      <c r="G3101" s="4" t="s">
        <v>15</v>
      </c>
    </row>
    <row r="3102" spans="1:5">
      <c r="A3102" t="n">
        <v>27243</v>
      </c>
      <c r="B3102" s="37" t="n">
        <v>46</v>
      </c>
      <c r="C3102" s="7" t="n">
        <v>2</v>
      </c>
      <c r="D3102" s="7" t="n">
        <v>23.5499992370605</v>
      </c>
      <c r="E3102" s="7" t="n">
        <v>0</v>
      </c>
      <c r="F3102" s="7" t="n">
        <v>2</v>
      </c>
      <c r="G3102" s="7" t="n">
        <v>270</v>
      </c>
    </row>
    <row r="3103" spans="1:5">
      <c r="A3103" t="s">
        <v>4</v>
      </c>
      <c r="B3103" s="4" t="s">
        <v>5</v>
      </c>
      <c r="C3103" s="4" t="s">
        <v>11</v>
      </c>
      <c r="D3103" s="4" t="s">
        <v>15</v>
      </c>
      <c r="E3103" s="4" t="s">
        <v>15</v>
      </c>
      <c r="F3103" s="4" t="s">
        <v>15</v>
      </c>
      <c r="G3103" s="4" t="s">
        <v>15</v>
      </c>
    </row>
    <row r="3104" spans="1:5">
      <c r="A3104" t="n">
        <v>27262</v>
      </c>
      <c r="B3104" s="37" t="n">
        <v>46</v>
      </c>
      <c r="C3104" s="7" t="n">
        <v>7</v>
      </c>
      <c r="D3104" s="7" t="n">
        <v>23.5499992370605</v>
      </c>
      <c r="E3104" s="7" t="n">
        <v>0</v>
      </c>
      <c r="F3104" s="7" t="n">
        <v>-2</v>
      </c>
      <c r="G3104" s="7" t="n">
        <v>270</v>
      </c>
    </row>
    <row r="3105" spans="1:7">
      <c r="A3105" t="s">
        <v>4</v>
      </c>
      <c r="B3105" s="4" t="s">
        <v>5</v>
      </c>
      <c r="C3105" s="4" t="s">
        <v>11</v>
      </c>
      <c r="D3105" s="4" t="s">
        <v>15</v>
      </c>
      <c r="E3105" s="4" t="s">
        <v>15</v>
      </c>
      <c r="F3105" s="4" t="s">
        <v>15</v>
      </c>
      <c r="G3105" s="4" t="s">
        <v>15</v>
      </c>
    </row>
    <row r="3106" spans="1:7">
      <c r="A3106" t="n">
        <v>27281</v>
      </c>
      <c r="B3106" s="37" t="n">
        <v>46</v>
      </c>
      <c r="C3106" s="7" t="n">
        <v>3</v>
      </c>
      <c r="D3106" s="7" t="n">
        <v>23.5499992370605</v>
      </c>
      <c r="E3106" s="7" t="n">
        <v>0</v>
      </c>
      <c r="F3106" s="7" t="n">
        <v>-3.40000009536743</v>
      </c>
      <c r="G3106" s="7" t="n">
        <v>270</v>
      </c>
    </row>
    <row r="3107" spans="1:7">
      <c r="A3107" t="s">
        <v>4</v>
      </c>
      <c r="B3107" s="4" t="s">
        <v>5</v>
      </c>
      <c r="C3107" s="4" t="s">
        <v>11</v>
      </c>
      <c r="D3107" s="4" t="s">
        <v>15</v>
      </c>
      <c r="E3107" s="4" t="s">
        <v>15</v>
      </c>
      <c r="F3107" s="4" t="s">
        <v>15</v>
      </c>
      <c r="G3107" s="4" t="s">
        <v>15</v>
      </c>
    </row>
    <row r="3108" spans="1:7">
      <c r="A3108" t="n">
        <v>27300</v>
      </c>
      <c r="B3108" s="37" t="n">
        <v>46</v>
      </c>
      <c r="C3108" s="7" t="n">
        <v>4</v>
      </c>
      <c r="D3108" s="7" t="n">
        <v>26.5499992370605</v>
      </c>
      <c r="E3108" s="7" t="n">
        <v>0</v>
      </c>
      <c r="F3108" s="7" t="n">
        <v>3.40000009536743</v>
      </c>
      <c r="G3108" s="7" t="n">
        <v>270</v>
      </c>
    </row>
    <row r="3109" spans="1:7">
      <c r="A3109" t="s">
        <v>4</v>
      </c>
      <c r="B3109" s="4" t="s">
        <v>5</v>
      </c>
      <c r="C3109" s="4" t="s">
        <v>11</v>
      </c>
      <c r="D3109" s="4" t="s">
        <v>15</v>
      </c>
      <c r="E3109" s="4" t="s">
        <v>15</v>
      </c>
      <c r="F3109" s="4" t="s">
        <v>15</v>
      </c>
      <c r="G3109" s="4" t="s">
        <v>15</v>
      </c>
    </row>
    <row r="3110" spans="1:7">
      <c r="A3110" t="n">
        <v>27319</v>
      </c>
      <c r="B3110" s="37" t="n">
        <v>46</v>
      </c>
      <c r="C3110" s="7" t="n">
        <v>8</v>
      </c>
      <c r="D3110" s="7" t="n">
        <v>26.5499992370605</v>
      </c>
      <c r="E3110" s="7" t="n">
        <v>0</v>
      </c>
      <c r="F3110" s="7" t="n">
        <v>2</v>
      </c>
      <c r="G3110" s="7" t="n">
        <v>270</v>
      </c>
    </row>
    <row r="3111" spans="1:7">
      <c r="A3111" t="s">
        <v>4</v>
      </c>
      <c r="B3111" s="4" t="s">
        <v>5</v>
      </c>
      <c r="C3111" s="4" t="s">
        <v>11</v>
      </c>
      <c r="D3111" s="4" t="s">
        <v>11</v>
      </c>
      <c r="E3111" s="4" t="s">
        <v>11</v>
      </c>
    </row>
    <row r="3112" spans="1:7">
      <c r="A3112" t="n">
        <v>27338</v>
      </c>
      <c r="B3112" s="42" t="n">
        <v>61</v>
      </c>
      <c r="C3112" s="7" t="n">
        <v>0</v>
      </c>
      <c r="D3112" s="7" t="n">
        <v>85</v>
      </c>
      <c r="E3112" s="7" t="n">
        <v>0</v>
      </c>
    </row>
    <row r="3113" spans="1:7">
      <c r="A3113" t="s">
        <v>4</v>
      </c>
      <c r="B3113" s="4" t="s">
        <v>5</v>
      </c>
      <c r="C3113" s="4" t="s">
        <v>11</v>
      </c>
      <c r="D3113" s="4" t="s">
        <v>11</v>
      </c>
      <c r="E3113" s="4" t="s">
        <v>11</v>
      </c>
    </row>
    <row r="3114" spans="1:7">
      <c r="A3114" t="n">
        <v>27345</v>
      </c>
      <c r="B3114" s="42" t="n">
        <v>61</v>
      </c>
      <c r="C3114" s="7" t="n">
        <v>1</v>
      </c>
      <c r="D3114" s="7" t="n">
        <v>85</v>
      </c>
      <c r="E3114" s="7" t="n">
        <v>0</v>
      </c>
    </row>
    <row r="3115" spans="1:7">
      <c r="A3115" t="s">
        <v>4</v>
      </c>
      <c r="B3115" s="4" t="s">
        <v>5</v>
      </c>
      <c r="C3115" s="4" t="s">
        <v>11</v>
      </c>
      <c r="D3115" s="4" t="s">
        <v>11</v>
      </c>
      <c r="E3115" s="4" t="s">
        <v>11</v>
      </c>
    </row>
    <row r="3116" spans="1:7">
      <c r="A3116" t="n">
        <v>27352</v>
      </c>
      <c r="B3116" s="42" t="n">
        <v>61</v>
      </c>
      <c r="C3116" s="7" t="n">
        <v>2</v>
      </c>
      <c r="D3116" s="7" t="n">
        <v>85</v>
      </c>
      <c r="E3116" s="7" t="n">
        <v>0</v>
      </c>
    </row>
    <row r="3117" spans="1:7">
      <c r="A3117" t="s">
        <v>4</v>
      </c>
      <c r="B3117" s="4" t="s">
        <v>5</v>
      </c>
      <c r="C3117" s="4" t="s">
        <v>11</v>
      </c>
      <c r="D3117" s="4" t="s">
        <v>11</v>
      </c>
      <c r="E3117" s="4" t="s">
        <v>11</v>
      </c>
    </row>
    <row r="3118" spans="1:7">
      <c r="A3118" t="n">
        <v>27359</v>
      </c>
      <c r="B3118" s="42" t="n">
        <v>61</v>
      </c>
      <c r="C3118" s="7" t="n">
        <v>3</v>
      </c>
      <c r="D3118" s="7" t="n">
        <v>85</v>
      </c>
      <c r="E3118" s="7" t="n">
        <v>0</v>
      </c>
    </row>
    <row r="3119" spans="1:7">
      <c r="A3119" t="s">
        <v>4</v>
      </c>
      <c r="B3119" s="4" t="s">
        <v>5</v>
      </c>
      <c r="C3119" s="4" t="s">
        <v>11</v>
      </c>
      <c r="D3119" s="4" t="s">
        <v>11</v>
      </c>
      <c r="E3119" s="4" t="s">
        <v>11</v>
      </c>
    </row>
    <row r="3120" spans="1:7">
      <c r="A3120" t="n">
        <v>27366</v>
      </c>
      <c r="B3120" s="42" t="n">
        <v>61</v>
      </c>
      <c r="C3120" s="7" t="n">
        <v>4</v>
      </c>
      <c r="D3120" s="7" t="n">
        <v>85</v>
      </c>
      <c r="E3120" s="7" t="n">
        <v>0</v>
      </c>
    </row>
    <row r="3121" spans="1:7">
      <c r="A3121" t="s">
        <v>4</v>
      </c>
      <c r="B3121" s="4" t="s">
        <v>5</v>
      </c>
      <c r="C3121" s="4" t="s">
        <v>11</v>
      </c>
      <c r="D3121" s="4" t="s">
        <v>11</v>
      </c>
      <c r="E3121" s="4" t="s">
        <v>11</v>
      </c>
    </row>
    <row r="3122" spans="1:7">
      <c r="A3122" t="n">
        <v>27373</v>
      </c>
      <c r="B3122" s="42" t="n">
        <v>61</v>
      </c>
      <c r="C3122" s="7" t="n">
        <v>5</v>
      </c>
      <c r="D3122" s="7" t="n">
        <v>85</v>
      </c>
      <c r="E3122" s="7" t="n">
        <v>0</v>
      </c>
    </row>
    <row r="3123" spans="1:7">
      <c r="A3123" t="s">
        <v>4</v>
      </c>
      <c r="B3123" s="4" t="s">
        <v>5</v>
      </c>
      <c r="C3123" s="4" t="s">
        <v>11</v>
      </c>
      <c r="D3123" s="4" t="s">
        <v>11</v>
      </c>
      <c r="E3123" s="4" t="s">
        <v>11</v>
      </c>
    </row>
    <row r="3124" spans="1:7">
      <c r="A3124" t="n">
        <v>27380</v>
      </c>
      <c r="B3124" s="42" t="n">
        <v>61</v>
      </c>
      <c r="C3124" s="7" t="n">
        <v>6</v>
      </c>
      <c r="D3124" s="7" t="n">
        <v>85</v>
      </c>
      <c r="E3124" s="7" t="n">
        <v>0</v>
      </c>
    </row>
    <row r="3125" spans="1:7">
      <c r="A3125" t="s">
        <v>4</v>
      </c>
      <c r="B3125" s="4" t="s">
        <v>5</v>
      </c>
      <c r="C3125" s="4" t="s">
        <v>11</v>
      </c>
      <c r="D3125" s="4" t="s">
        <v>11</v>
      </c>
      <c r="E3125" s="4" t="s">
        <v>11</v>
      </c>
    </row>
    <row r="3126" spans="1:7">
      <c r="A3126" t="n">
        <v>27387</v>
      </c>
      <c r="B3126" s="42" t="n">
        <v>61</v>
      </c>
      <c r="C3126" s="7" t="n">
        <v>7</v>
      </c>
      <c r="D3126" s="7" t="n">
        <v>85</v>
      </c>
      <c r="E3126" s="7" t="n">
        <v>0</v>
      </c>
    </row>
    <row r="3127" spans="1:7">
      <c r="A3127" t="s">
        <v>4</v>
      </c>
      <c r="B3127" s="4" t="s">
        <v>5</v>
      </c>
      <c r="C3127" s="4" t="s">
        <v>11</v>
      </c>
      <c r="D3127" s="4" t="s">
        <v>11</v>
      </c>
      <c r="E3127" s="4" t="s">
        <v>11</v>
      </c>
    </row>
    <row r="3128" spans="1:7">
      <c r="A3128" t="n">
        <v>27394</v>
      </c>
      <c r="B3128" s="42" t="n">
        <v>61</v>
      </c>
      <c r="C3128" s="7" t="n">
        <v>8</v>
      </c>
      <c r="D3128" s="7" t="n">
        <v>85</v>
      </c>
      <c r="E3128" s="7" t="n">
        <v>0</v>
      </c>
    </row>
    <row r="3129" spans="1:7">
      <c r="A3129" t="s">
        <v>4</v>
      </c>
      <c r="B3129" s="4" t="s">
        <v>5</v>
      </c>
      <c r="C3129" s="4" t="s">
        <v>11</v>
      </c>
      <c r="D3129" s="4" t="s">
        <v>11</v>
      </c>
      <c r="E3129" s="4" t="s">
        <v>11</v>
      </c>
    </row>
    <row r="3130" spans="1:7">
      <c r="A3130" t="n">
        <v>27401</v>
      </c>
      <c r="B3130" s="42" t="n">
        <v>61</v>
      </c>
      <c r="C3130" s="7" t="n">
        <v>9</v>
      </c>
      <c r="D3130" s="7" t="n">
        <v>85</v>
      </c>
      <c r="E3130" s="7" t="n">
        <v>0</v>
      </c>
    </row>
    <row r="3131" spans="1:7">
      <c r="A3131" t="s">
        <v>4</v>
      </c>
      <c r="B3131" s="4" t="s">
        <v>5</v>
      </c>
      <c r="C3131" s="4" t="s">
        <v>7</v>
      </c>
    </row>
    <row r="3132" spans="1:7">
      <c r="A3132" t="n">
        <v>27408</v>
      </c>
      <c r="B3132" s="61" t="n">
        <v>45</v>
      </c>
      <c r="C3132" s="7" t="n">
        <v>0</v>
      </c>
    </row>
    <row r="3133" spans="1:7">
      <c r="A3133" t="s">
        <v>4</v>
      </c>
      <c r="B3133" s="4" t="s">
        <v>5</v>
      </c>
      <c r="C3133" s="4" t="s">
        <v>7</v>
      </c>
      <c r="D3133" s="4" t="s">
        <v>7</v>
      </c>
      <c r="E3133" s="4" t="s">
        <v>15</v>
      </c>
      <c r="F3133" s="4" t="s">
        <v>15</v>
      </c>
      <c r="G3133" s="4" t="s">
        <v>15</v>
      </c>
      <c r="H3133" s="4" t="s">
        <v>11</v>
      </c>
    </row>
    <row r="3134" spans="1:7">
      <c r="A3134" t="n">
        <v>27410</v>
      </c>
      <c r="B3134" s="61" t="n">
        <v>45</v>
      </c>
      <c r="C3134" s="7" t="n">
        <v>2</v>
      </c>
      <c r="D3134" s="7" t="n">
        <v>3</v>
      </c>
      <c r="E3134" s="7" t="n">
        <v>13.6499996185303</v>
      </c>
      <c r="F3134" s="7" t="n">
        <v>1.49000000953674</v>
      </c>
      <c r="G3134" s="7" t="n">
        <v>-0.0199999995529652</v>
      </c>
      <c r="H3134" s="7" t="n">
        <v>0</v>
      </c>
    </row>
    <row r="3135" spans="1:7">
      <c r="A3135" t="s">
        <v>4</v>
      </c>
      <c r="B3135" s="4" t="s">
        <v>5</v>
      </c>
      <c r="C3135" s="4" t="s">
        <v>7</v>
      </c>
      <c r="D3135" s="4" t="s">
        <v>7</v>
      </c>
      <c r="E3135" s="4" t="s">
        <v>15</v>
      </c>
      <c r="F3135" s="4" t="s">
        <v>15</v>
      </c>
      <c r="G3135" s="4" t="s">
        <v>15</v>
      </c>
      <c r="H3135" s="4" t="s">
        <v>11</v>
      </c>
      <c r="I3135" s="4" t="s">
        <v>7</v>
      </c>
    </row>
    <row r="3136" spans="1:7">
      <c r="A3136" t="n">
        <v>27427</v>
      </c>
      <c r="B3136" s="61" t="n">
        <v>45</v>
      </c>
      <c r="C3136" s="7" t="n">
        <v>4</v>
      </c>
      <c r="D3136" s="7" t="n">
        <v>3</v>
      </c>
      <c r="E3136" s="7" t="n">
        <v>1.08000004291534</v>
      </c>
      <c r="F3136" s="7" t="n">
        <v>68.9199981689453</v>
      </c>
      <c r="G3136" s="7" t="n">
        <v>0</v>
      </c>
      <c r="H3136" s="7" t="n">
        <v>0</v>
      </c>
      <c r="I3136" s="7" t="n">
        <v>0</v>
      </c>
    </row>
    <row r="3137" spans="1:9">
      <c r="A3137" t="s">
        <v>4</v>
      </c>
      <c r="B3137" s="4" t="s">
        <v>5</v>
      </c>
      <c r="C3137" s="4" t="s">
        <v>7</v>
      </c>
      <c r="D3137" s="4" t="s">
        <v>7</v>
      </c>
      <c r="E3137" s="4" t="s">
        <v>15</v>
      </c>
      <c r="F3137" s="4" t="s">
        <v>11</v>
      </c>
    </row>
    <row r="3138" spans="1:9">
      <c r="A3138" t="n">
        <v>27445</v>
      </c>
      <c r="B3138" s="61" t="n">
        <v>45</v>
      </c>
      <c r="C3138" s="7" t="n">
        <v>5</v>
      </c>
      <c r="D3138" s="7" t="n">
        <v>3</v>
      </c>
      <c r="E3138" s="7" t="n">
        <v>4.69999980926514</v>
      </c>
      <c r="F3138" s="7" t="n">
        <v>0</v>
      </c>
    </row>
    <row r="3139" spans="1:9">
      <c r="A3139" t="s">
        <v>4</v>
      </c>
      <c r="B3139" s="4" t="s">
        <v>5</v>
      </c>
      <c r="C3139" s="4" t="s">
        <v>7</v>
      </c>
      <c r="D3139" s="4" t="s">
        <v>7</v>
      </c>
      <c r="E3139" s="4" t="s">
        <v>15</v>
      </c>
      <c r="F3139" s="4" t="s">
        <v>11</v>
      </c>
    </row>
    <row r="3140" spans="1:9">
      <c r="A3140" t="n">
        <v>27454</v>
      </c>
      <c r="B3140" s="61" t="n">
        <v>45</v>
      </c>
      <c r="C3140" s="7" t="n">
        <v>11</v>
      </c>
      <c r="D3140" s="7" t="n">
        <v>3</v>
      </c>
      <c r="E3140" s="7" t="n">
        <v>32.7000007629395</v>
      </c>
      <c r="F3140" s="7" t="n">
        <v>0</v>
      </c>
    </row>
    <row r="3141" spans="1:9">
      <c r="A3141" t="s">
        <v>4</v>
      </c>
      <c r="B3141" s="4" t="s">
        <v>5</v>
      </c>
      <c r="C3141" s="4" t="s">
        <v>7</v>
      </c>
      <c r="D3141" s="4" t="s">
        <v>7</v>
      </c>
      <c r="E3141" s="4" t="s">
        <v>15</v>
      </c>
      <c r="F3141" s="4" t="s">
        <v>15</v>
      </c>
      <c r="G3141" s="4" t="s">
        <v>15</v>
      </c>
      <c r="H3141" s="4" t="s">
        <v>11</v>
      </c>
    </row>
    <row r="3142" spans="1:9">
      <c r="A3142" t="n">
        <v>27463</v>
      </c>
      <c r="B3142" s="61" t="n">
        <v>45</v>
      </c>
      <c r="C3142" s="7" t="n">
        <v>2</v>
      </c>
      <c r="D3142" s="7" t="n">
        <v>3</v>
      </c>
      <c r="E3142" s="7" t="n">
        <v>13.6499996185303</v>
      </c>
      <c r="F3142" s="7" t="n">
        <v>1.61000001430511</v>
      </c>
      <c r="G3142" s="7" t="n">
        <v>-0.0199999995529652</v>
      </c>
      <c r="H3142" s="7" t="n">
        <v>15000</v>
      </c>
    </row>
    <row r="3143" spans="1:9">
      <c r="A3143" t="s">
        <v>4</v>
      </c>
      <c r="B3143" s="4" t="s">
        <v>5</v>
      </c>
      <c r="C3143" s="4" t="s">
        <v>7</v>
      </c>
      <c r="D3143" s="4" t="s">
        <v>7</v>
      </c>
      <c r="E3143" s="4" t="s">
        <v>15</v>
      </c>
      <c r="F3143" s="4" t="s">
        <v>15</v>
      </c>
      <c r="G3143" s="4" t="s">
        <v>15</v>
      </c>
      <c r="H3143" s="4" t="s">
        <v>11</v>
      </c>
      <c r="I3143" s="4" t="s">
        <v>7</v>
      </c>
    </row>
    <row r="3144" spans="1:9">
      <c r="A3144" t="n">
        <v>27480</v>
      </c>
      <c r="B3144" s="61" t="n">
        <v>45</v>
      </c>
      <c r="C3144" s="7" t="n">
        <v>4</v>
      </c>
      <c r="D3144" s="7" t="n">
        <v>3</v>
      </c>
      <c r="E3144" s="7" t="n">
        <v>1.08000004291534</v>
      </c>
      <c r="F3144" s="7" t="n">
        <v>68.9199981689453</v>
      </c>
      <c r="G3144" s="7" t="n">
        <v>0</v>
      </c>
      <c r="H3144" s="7" t="n">
        <v>15000</v>
      </c>
      <c r="I3144" s="7" t="n">
        <v>0</v>
      </c>
    </row>
    <row r="3145" spans="1:9">
      <c r="A3145" t="s">
        <v>4</v>
      </c>
      <c r="B3145" s="4" t="s">
        <v>5</v>
      </c>
      <c r="C3145" s="4" t="s">
        <v>7</v>
      </c>
      <c r="D3145" s="4" t="s">
        <v>7</v>
      </c>
      <c r="E3145" s="4" t="s">
        <v>15</v>
      </c>
      <c r="F3145" s="4" t="s">
        <v>11</v>
      </c>
    </row>
    <row r="3146" spans="1:9">
      <c r="A3146" t="n">
        <v>27498</v>
      </c>
      <c r="B3146" s="61" t="n">
        <v>45</v>
      </c>
      <c r="C3146" s="7" t="n">
        <v>5</v>
      </c>
      <c r="D3146" s="7" t="n">
        <v>3</v>
      </c>
      <c r="E3146" s="7" t="n">
        <v>2.90000009536743</v>
      </c>
      <c r="F3146" s="7" t="n">
        <v>15000</v>
      </c>
    </row>
    <row r="3147" spans="1:9">
      <c r="A3147" t="s">
        <v>4</v>
      </c>
      <c r="B3147" s="4" t="s">
        <v>5</v>
      </c>
      <c r="C3147" s="4" t="s">
        <v>7</v>
      </c>
      <c r="D3147" s="4" t="s">
        <v>7</v>
      </c>
      <c r="E3147" s="4" t="s">
        <v>15</v>
      </c>
      <c r="F3147" s="4" t="s">
        <v>11</v>
      </c>
    </row>
    <row r="3148" spans="1:9">
      <c r="A3148" t="n">
        <v>27507</v>
      </c>
      <c r="B3148" s="61" t="n">
        <v>45</v>
      </c>
      <c r="C3148" s="7" t="n">
        <v>11</v>
      </c>
      <c r="D3148" s="7" t="n">
        <v>3</v>
      </c>
      <c r="E3148" s="7" t="n">
        <v>32.7000007629395</v>
      </c>
      <c r="F3148" s="7" t="n">
        <v>15000</v>
      </c>
    </row>
    <row r="3149" spans="1:9">
      <c r="A3149" t="s">
        <v>4</v>
      </c>
      <c r="B3149" s="4" t="s">
        <v>5</v>
      </c>
      <c r="C3149" s="4" t="s">
        <v>7</v>
      </c>
      <c r="D3149" s="4" t="s">
        <v>11</v>
      </c>
      <c r="E3149" s="4" t="s">
        <v>15</v>
      </c>
    </row>
    <row r="3150" spans="1:9">
      <c r="A3150" t="n">
        <v>27516</v>
      </c>
      <c r="B3150" s="28" t="n">
        <v>58</v>
      </c>
      <c r="C3150" s="7" t="n">
        <v>100</v>
      </c>
      <c r="D3150" s="7" t="n">
        <v>1000</v>
      </c>
      <c r="E3150" s="7" t="n">
        <v>1</v>
      </c>
    </row>
    <row r="3151" spans="1:9">
      <c r="A3151" t="s">
        <v>4</v>
      </c>
      <c r="B3151" s="4" t="s">
        <v>5</v>
      </c>
      <c r="C3151" s="4" t="s">
        <v>7</v>
      </c>
      <c r="D3151" s="4" t="s">
        <v>11</v>
      </c>
    </row>
    <row r="3152" spans="1:9">
      <c r="A3152" t="n">
        <v>27524</v>
      </c>
      <c r="B3152" s="28" t="n">
        <v>58</v>
      </c>
      <c r="C3152" s="7" t="n">
        <v>255</v>
      </c>
      <c r="D3152" s="7" t="n">
        <v>0</v>
      </c>
    </row>
    <row r="3153" spans="1:9">
      <c r="A3153" t="s">
        <v>4</v>
      </c>
      <c r="B3153" s="4" t="s">
        <v>5</v>
      </c>
      <c r="C3153" s="4" t="s">
        <v>7</v>
      </c>
      <c r="D3153" s="4" t="s">
        <v>7</v>
      </c>
      <c r="E3153" s="4" t="s">
        <v>7</v>
      </c>
      <c r="F3153" s="4" t="s">
        <v>15</v>
      </c>
      <c r="G3153" s="4" t="s">
        <v>15</v>
      </c>
      <c r="H3153" s="4" t="s">
        <v>15</v>
      </c>
      <c r="I3153" s="4" t="s">
        <v>15</v>
      </c>
      <c r="J3153" s="4" t="s">
        <v>15</v>
      </c>
    </row>
    <row r="3154" spans="1:9">
      <c r="A3154" t="n">
        <v>27528</v>
      </c>
      <c r="B3154" s="58" t="n">
        <v>76</v>
      </c>
      <c r="C3154" s="7" t="n">
        <v>8</v>
      </c>
      <c r="D3154" s="7" t="n">
        <v>3</v>
      </c>
      <c r="E3154" s="7" t="n">
        <v>2</v>
      </c>
      <c r="F3154" s="7" t="n">
        <v>1</v>
      </c>
      <c r="G3154" s="7" t="n">
        <v>1</v>
      </c>
      <c r="H3154" s="7" t="n">
        <v>1</v>
      </c>
      <c r="I3154" s="7" t="n">
        <v>1</v>
      </c>
      <c r="J3154" s="7" t="n">
        <v>2000</v>
      </c>
    </row>
    <row r="3155" spans="1:9">
      <c r="A3155" t="s">
        <v>4</v>
      </c>
      <c r="B3155" s="4" t="s">
        <v>5</v>
      </c>
      <c r="C3155" s="4" t="s">
        <v>7</v>
      </c>
      <c r="D3155" s="4" t="s">
        <v>7</v>
      </c>
      <c r="E3155" s="4" t="s">
        <v>7</v>
      </c>
      <c r="F3155" s="4" t="s">
        <v>15</v>
      </c>
      <c r="G3155" s="4" t="s">
        <v>15</v>
      </c>
      <c r="H3155" s="4" t="s">
        <v>15</v>
      </c>
      <c r="I3155" s="4" t="s">
        <v>15</v>
      </c>
      <c r="J3155" s="4" t="s">
        <v>15</v>
      </c>
    </row>
    <row r="3156" spans="1:9">
      <c r="A3156" t="n">
        <v>27552</v>
      </c>
      <c r="B3156" s="58" t="n">
        <v>76</v>
      </c>
      <c r="C3156" s="7" t="n">
        <v>8</v>
      </c>
      <c r="D3156" s="7" t="n">
        <v>0</v>
      </c>
      <c r="E3156" s="7" t="n">
        <v>2</v>
      </c>
      <c r="F3156" s="7" t="n">
        <v>64</v>
      </c>
      <c r="G3156" s="7" t="n">
        <v>0</v>
      </c>
      <c r="H3156" s="7" t="n">
        <v>2000</v>
      </c>
      <c r="I3156" s="7" t="n">
        <v>0</v>
      </c>
      <c r="J3156" s="7" t="n">
        <v>0</v>
      </c>
    </row>
    <row r="3157" spans="1:9">
      <c r="A3157" t="s">
        <v>4</v>
      </c>
      <c r="B3157" s="4" t="s">
        <v>5</v>
      </c>
      <c r="C3157" s="4" t="s">
        <v>7</v>
      </c>
      <c r="D3157" s="4" t="s">
        <v>7</v>
      </c>
    </row>
    <row r="3158" spans="1:9">
      <c r="A3158" t="n">
        <v>27576</v>
      </c>
      <c r="B3158" s="62" t="n">
        <v>77</v>
      </c>
      <c r="C3158" s="7" t="n">
        <v>8</v>
      </c>
      <c r="D3158" s="7" t="n">
        <v>3</v>
      </c>
    </row>
    <row r="3159" spans="1:9">
      <c r="A3159" t="s">
        <v>4</v>
      </c>
      <c r="B3159" s="4" t="s">
        <v>5</v>
      </c>
      <c r="C3159" s="4" t="s">
        <v>7</v>
      </c>
      <c r="D3159" s="4" t="s">
        <v>7</v>
      </c>
    </row>
    <row r="3160" spans="1:9">
      <c r="A3160" t="n">
        <v>27579</v>
      </c>
      <c r="B3160" s="62" t="n">
        <v>77</v>
      </c>
      <c r="C3160" s="7" t="n">
        <v>8</v>
      </c>
      <c r="D3160" s="7" t="n">
        <v>0</v>
      </c>
    </row>
    <row r="3161" spans="1:9">
      <c r="A3161" t="s">
        <v>4</v>
      </c>
      <c r="B3161" s="4" t="s">
        <v>5</v>
      </c>
      <c r="C3161" s="4" t="s">
        <v>11</v>
      </c>
    </row>
    <row r="3162" spans="1:9">
      <c r="A3162" t="n">
        <v>27582</v>
      </c>
      <c r="B3162" s="26" t="n">
        <v>16</v>
      </c>
      <c r="C3162" s="7" t="n">
        <v>2000</v>
      </c>
    </row>
    <row r="3163" spans="1:9">
      <c r="A3163" t="s">
        <v>4</v>
      </c>
      <c r="B3163" s="4" t="s">
        <v>5</v>
      </c>
      <c r="C3163" s="4" t="s">
        <v>7</v>
      </c>
      <c r="D3163" s="4" t="s">
        <v>7</v>
      </c>
      <c r="E3163" s="4" t="s">
        <v>7</v>
      </c>
      <c r="F3163" s="4" t="s">
        <v>15</v>
      </c>
      <c r="G3163" s="4" t="s">
        <v>15</v>
      </c>
      <c r="H3163" s="4" t="s">
        <v>15</v>
      </c>
      <c r="I3163" s="4" t="s">
        <v>15</v>
      </c>
      <c r="J3163" s="4" t="s">
        <v>15</v>
      </c>
    </row>
    <row r="3164" spans="1:9">
      <c r="A3164" t="n">
        <v>27585</v>
      </c>
      <c r="B3164" s="58" t="n">
        <v>76</v>
      </c>
      <c r="C3164" s="7" t="n">
        <v>8</v>
      </c>
      <c r="D3164" s="7" t="n">
        <v>3</v>
      </c>
      <c r="E3164" s="7" t="n">
        <v>1</v>
      </c>
      <c r="F3164" s="7" t="n">
        <v>1</v>
      </c>
      <c r="G3164" s="7" t="n">
        <v>1</v>
      </c>
      <c r="H3164" s="7" t="n">
        <v>1</v>
      </c>
      <c r="I3164" s="7" t="n">
        <v>0</v>
      </c>
      <c r="J3164" s="7" t="n">
        <v>2000</v>
      </c>
    </row>
    <row r="3165" spans="1:9">
      <c r="A3165" t="s">
        <v>4</v>
      </c>
      <c r="B3165" s="4" t="s">
        <v>5</v>
      </c>
      <c r="C3165" s="4" t="s">
        <v>7</v>
      </c>
      <c r="D3165" s="4" t="s">
        <v>7</v>
      </c>
      <c r="E3165" s="4" t="s">
        <v>7</v>
      </c>
      <c r="F3165" s="4" t="s">
        <v>15</v>
      </c>
      <c r="G3165" s="4" t="s">
        <v>15</v>
      </c>
      <c r="H3165" s="4" t="s">
        <v>15</v>
      </c>
      <c r="I3165" s="4" t="s">
        <v>15</v>
      </c>
      <c r="J3165" s="4" t="s">
        <v>15</v>
      </c>
    </row>
    <row r="3166" spans="1:9">
      <c r="A3166" t="n">
        <v>27609</v>
      </c>
      <c r="B3166" s="58" t="n">
        <v>76</v>
      </c>
      <c r="C3166" s="7" t="n">
        <v>8</v>
      </c>
      <c r="D3166" s="7" t="n">
        <v>0</v>
      </c>
      <c r="E3166" s="7" t="n">
        <v>1</v>
      </c>
      <c r="F3166" s="7" t="n">
        <v>128</v>
      </c>
      <c r="G3166" s="7" t="n">
        <v>0</v>
      </c>
      <c r="H3166" s="7" t="n">
        <v>2000</v>
      </c>
      <c r="I3166" s="7" t="n">
        <v>0</v>
      </c>
      <c r="J3166" s="7" t="n">
        <v>0</v>
      </c>
    </row>
    <row r="3167" spans="1:9">
      <c r="A3167" t="s">
        <v>4</v>
      </c>
      <c r="B3167" s="4" t="s">
        <v>5</v>
      </c>
      <c r="C3167" s="4" t="s">
        <v>7</v>
      </c>
      <c r="D3167" s="4" t="s">
        <v>7</v>
      </c>
    </row>
    <row r="3168" spans="1:9">
      <c r="A3168" t="n">
        <v>27633</v>
      </c>
      <c r="B3168" s="62" t="n">
        <v>77</v>
      </c>
      <c r="C3168" s="7" t="n">
        <v>8</v>
      </c>
      <c r="D3168" s="7" t="n">
        <v>3</v>
      </c>
    </row>
    <row r="3169" spans="1:10">
      <c r="A3169" t="s">
        <v>4</v>
      </c>
      <c r="B3169" s="4" t="s">
        <v>5</v>
      </c>
      <c r="C3169" s="4" t="s">
        <v>7</v>
      </c>
      <c r="D3169" s="4" t="s">
        <v>7</v>
      </c>
    </row>
    <row r="3170" spans="1:10">
      <c r="A3170" t="n">
        <v>27636</v>
      </c>
      <c r="B3170" s="62" t="n">
        <v>77</v>
      </c>
      <c r="C3170" s="7" t="n">
        <v>8</v>
      </c>
      <c r="D3170" s="7" t="n">
        <v>0</v>
      </c>
    </row>
    <row r="3171" spans="1:10">
      <c r="A3171" t="s">
        <v>4</v>
      </c>
      <c r="B3171" s="4" t="s">
        <v>5</v>
      </c>
      <c r="C3171" s="4" t="s">
        <v>7</v>
      </c>
      <c r="D3171" s="4" t="s">
        <v>11</v>
      </c>
      <c r="E3171" s="4" t="s">
        <v>8</v>
      </c>
    </row>
    <row r="3172" spans="1:10">
      <c r="A3172" t="n">
        <v>27639</v>
      </c>
      <c r="B3172" s="30" t="n">
        <v>51</v>
      </c>
      <c r="C3172" s="7" t="n">
        <v>4</v>
      </c>
      <c r="D3172" s="7" t="n">
        <v>85</v>
      </c>
      <c r="E3172" s="7" t="s">
        <v>273</v>
      </c>
    </row>
    <row r="3173" spans="1:10">
      <c r="A3173" t="s">
        <v>4</v>
      </c>
      <c r="B3173" s="4" t="s">
        <v>5</v>
      </c>
      <c r="C3173" s="4" t="s">
        <v>11</v>
      </c>
    </row>
    <row r="3174" spans="1:10">
      <c r="A3174" t="n">
        <v>27653</v>
      </c>
      <c r="B3174" s="26" t="n">
        <v>16</v>
      </c>
      <c r="C3174" s="7" t="n">
        <v>0</v>
      </c>
    </row>
    <row r="3175" spans="1:10">
      <c r="A3175" t="s">
        <v>4</v>
      </c>
      <c r="B3175" s="4" t="s">
        <v>5</v>
      </c>
      <c r="C3175" s="4" t="s">
        <v>11</v>
      </c>
      <c r="D3175" s="4" t="s">
        <v>7</v>
      </c>
      <c r="E3175" s="4" t="s">
        <v>17</v>
      </c>
      <c r="F3175" s="4" t="s">
        <v>42</v>
      </c>
      <c r="G3175" s="4" t="s">
        <v>7</v>
      </c>
      <c r="H3175" s="4" t="s">
        <v>7</v>
      </c>
      <c r="I3175" s="4" t="s">
        <v>7</v>
      </c>
      <c r="J3175" s="4" t="s">
        <v>17</v>
      </c>
      <c r="K3175" s="4" t="s">
        <v>42</v>
      </c>
      <c r="L3175" s="4" t="s">
        <v>7</v>
      </c>
      <c r="M3175" s="4" t="s">
        <v>7</v>
      </c>
      <c r="N3175" s="4" t="s">
        <v>7</v>
      </c>
      <c r="O3175" s="4" t="s">
        <v>17</v>
      </c>
      <c r="P3175" s="4" t="s">
        <v>42</v>
      </c>
      <c r="Q3175" s="4" t="s">
        <v>7</v>
      </c>
      <c r="R3175" s="4" t="s">
        <v>7</v>
      </c>
    </row>
    <row r="3176" spans="1:10">
      <c r="A3176" t="n">
        <v>27656</v>
      </c>
      <c r="B3176" s="31" t="n">
        <v>26</v>
      </c>
      <c r="C3176" s="7" t="n">
        <v>85</v>
      </c>
      <c r="D3176" s="7" t="n">
        <v>17</v>
      </c>
      <c r="E3176" s="7" t="n">
        <v>65001</v>
      </c>
      <c r="F3176" s="7" t="s">
        <v>308</v>
      </c>
      <c r="G3176" s="7" t="n">
        <v>2</v>
      </c>
      <c r="H3176" s="7" t="n">
        <v>3</v>
      </c>
      <c r="I3176" s="7" t="n">
        <v>17</v>
      </c>
      <c r="J3176" s="7" t="n">
        <v>65002</v>
      </c>
      <c r="K3176" s="7" t="s">
        <v>309</v>
      </c>
      <c r="L3176" s="7" t="n">
        <v>2</v>
      </c>
      <c r="M3176" s="7" t="n">
        <v>3</v>
      </c>
      <c r="N3176" s="7" t="n">
        <v>17</v>
      </c>
      <c r="O3176" s="7" t="n">
        <v>65003</v>
      </c>
      <c r="P3176" s="7" t="s">
        <v>310</v>
      </c>
      <c r="Q3176" s="7" t="n">
        <v>2</v>
      </c>
      <c r="R3176" s="7" t="n">
        <v>0</v>
      </c>
    </row>
    <row r="3177" spans="1:10">
      <c r="A3177" t="s">
        <v>4</v>
      </c>
      <c r="B3177" s="4" t="s">
        <v>5</v>
      </c>
    </row>
    <row r="3178" spans="1:10">
      <c r="A3178" t="n">
        <v>28053</v>
      </c>
      <c r="B3178" s="24" t="n">
        <v>28</v>
      </c>
    </row>
    <row r="3179" spans="1:10">
      <c r="A3179" t="s">
        <v>4</v>
      </c>
      <c r="B3179" s="4" t="s">
        <v>5</v>
      </c>
      <c r="C3179" s="4" t="s">
        <v>11</v>
      </c>
      <c r="D3179" s="4" t="s">
        <v>7</v>
      </c>
    </row>
    <row r="3180" spans="1:10">
      <c r="A3180" t="n">
        <v>28054</v>
      </c>
      <c r="B3180" s="33" t="n">
        <v>89</v>
      </c>
      <c r="C3180" s="7" t="n">
        <v>65533</v>
      </c>
      <c r="D3180" s="7" t="n">
        <v>1</v>
      </c>
    </row>
    <row r="3181" spans="1:10">
      <c r="A3181" t="s">
        <v>4</v>
      </c>
      <c r="B3181" s="4" t="s">
        <v>5</v>
      </c>
      <c r="C3181" s="4" t="s">
        <v>7</v>
      </c>
      <c r="D3181" s="4" t="s">
        <v>11</v>
      </c>
      <c r="E3181" s="4" t="s">
        <v>15</v>
      </c>
    </row>
    <row r="3182" spans="1:10">
      <c r="A3182" t="n">
        <v>28058</v>
      </c>
      <c r="B3182" s="28" t="n">
        <v>58</v>
      </c>
      <c r="C3182" s="7" t="n">
        <v>101</v>
      </c>
      <c r="D3182" s="7" t="n">
        <v>500</v>
      </c>
      <c r="E3182" s="7" t="n">
        <v>1</v>
      </c>
    </row>
    <row r="3183" spans="1:10">
      <c r="A3183" t="s">
        <v>4</v>
      </c>
      <c r="B3183" s="4" t="s">
        <v>5</v>
      </c>
      <c r="C3183" s="4" t="s">
        <v>7</v>
      </c>
      <c r="D3183" s="4" t="s">
        <v>11</v>
      </c>
    </row>
    <row r="3184" spans="1:10">
      <c r="A3184" t="n">
        <v>28066</v>
      </c>
      <c r="B3184" s="28" t="n">
        <v>58</v>
      </c>
      <c r="C3184" s="7" t="n">
        <v>254</v>
      </c>
      <c r="D3184" s="7" t="n">
        <v>0</v>
      </c>
    </row>
    <row r="3185" spans="1:18">
      <c r="A3185" t="s">
        <v>4</v>
      </c>
      <c r="B3185" s="4" t="s">
        <v>5</v>
      </c>
      <c r="C3185" s="4" t="s">
        <v>7</v>
      </c>
    </row>
    <row r="3186" spans="1:18">
      <c r="A3186" t="n">
        <v>28070</v>
      </c>
      <c r="B3186" s="56" t="n">
        <v>116</v>
      </c>
      <c r="C3186" s="7" t="n">
        <v>0</v>
      </c>
    </row>
    <row r="3187" spans="1:18">
      <c r="A3187" t="s">
        <v>4</v>
      </c>
      <c r="B3187" s="4" t="s">
        <v>5</v>
      </c>
      <c r="C3187" s="4" t="s">
        <v>7</v>
      </c>
      <c r="D3187" s="4" t="s">
        <v>11</v>
      </c>
    </row>
    <row r="3188" spans="1:18">
      <c r="A3188" t="n">
        <v>28072</v>
      </c>
      <c r="B3188" s="56" t="n">
        <v>116</v>
      </c>
      <c r="C3188" s="7" t="n">
        <v>2</v>
      </c>
      <c r="D3188" s="7" t="n">
        <v>1</v>
      </c>
    </row>
    <row r="3189" spans="1:18">
      <c r="A3189" t="s">
        <v>4</v>
      </c>
      <c r="B3189" s="4" t="s">
        <v>5</v>
      </c>
      <c r="C3189" s="4" t="s">
        <v>7</v>
      </c>
      <c r="D3189" s="4" t="s">
        <v>17</v>
      </c>
    </row>
    <row r="3190" spans="1:18">
      <c r="A3190" t="n">
        <v>28076</v>
      </c>
      <c r="B3190" s="56" t="n">
        <v>116</v>
      </c>
      <c r="C3190" s="7" t="n">
        <v>5</v>
      </c>
      <c r="D3190" s="7" t="n">
        <v>1109393408</v>
      </c>
    </row>
    <row r="3191" spans="1:18">
      <c r="A3191" t="s">
        <v>4</v>
      </c>
      <c r="B3191" s="4" t="s">
        <v>5</v>
      </c>
      <c r="C3191" s="4" t="s">
        <v>7</v>
      </c>
      <c r="D3191" s="4" t="s">
        <v>11</v>
      </c>
    </row>
    <row r="3192" spans="1:18">
      <c r="A3192" t="n">
        <v>28082</v>
      </c>
      <c r="B3192" s="56" t="n">
        <v>116</v>
      </c>
      <c r="C3192" s="7" t="n">
        <v>6</v>
      </c>
      <c r="D3192" s="7" t="n">
        <v>1</v>
      </c>
    </row>
    <row r="3193" spans="1:18">
      <c r="A3193" t="s">
        <v>4</v>
      </c>
      <c r="B3193" s="4" t="s">
        <v>5</v>
      </c>
      <c r="C3193" s="4" t="s">
        <v>7</v>
      </c>
    </row>
    <row r="3194" spans="1:18">
      <c r="A3194" t="n">
        <v>28086</v>
      </c>
      <c r="B3194" s="61" t="n">
        <v>45</v>
      </c>
      <c r="C3194" s="7" t="n">
        <v>0</v>
      </c>
    </row>
    <row r="3195" spans="1:18">
      <c r="A3195" t="s">
        <v>4</v>
      </c>
      <c r="B3195" s="4" t="s">
        <v>5</v>
      </c>
      <c r="C3195" s="4" t="s">
        <v>7</v>
      </c>
      <c r="D3195" s="4" t="s">
        <v>7</v>
      </c>
      <c r="E3195" s="4" t="s">
        <v>15</v>
      </c>
      <c r="F3195" s="4" t="s">
        <v>15</v>
      </c>
      <c r="G3195" s="4" t="s">
        <v>15</v>
      </c>
      <c r="H3195" s="4" t="s">
        <v>11</v>
      </c>
    </row>
    <row r="3196" spans="1:18">
      <c r="A3196" t="n">
        <v>28088</v>
      </c>
      <c r="B3196" s="61" t="n">
        <v>45</v>
      </c>
      <c r="C3196" s="7" t="n">
        <v>2</v>
      </c>
      <c r="D3196" s="7" t="n">
        <v>3</v>
      </c>
      <c r="E3196" s="7" t="n">
        <v>25.5599994659424</v>
      </c>
      <c r="F3196" s="7" t="n">
        <v>1.39999997615814</v>
      </c>
      <c r="G3196" s="7" t="n">
        <v>2.25999999046326</v>
      </c>
      <c r="H3196" s="7" t="n">
        <v>0</v>
      </c>
    </row>
    <row r="3197" spans="1:18">
      <c r="A3197" t="s">
        <v>4</v>
      </c>
      <c r="B3197" s="4" t="s">
        <v>5</v>
      </c>
      <c r="C3197" s="4" t="s">
        <v>7</v>
      </c>
      <c r="D3197" s="4" t="s">
        <v>7</v>
      </c>
      <c r="E3197" s="4" t="s">
        <v>15</v>
      </c>
      <c r="F3197" s="4" t="s">
        <v>15</v>
      </c>
      <c r="G3197" s="4" t="s">
        <v>15</v>
      </c>
      <c r="H3197" s="4" t="s">
        <v>11</v>
      </c>
      <c r="I3197" s="4" t="s">
        <v>7</v>
      </c>
    </row>
    <row r="3198" spans="1:18">
      <c r="A3198" t="n">
        <v>28105</v>
      </c>
      <c r="B3198" s="61" t="n">
        <v>45</v>
      </c>
      <c r="C3198" s="7" t="n">
        <v>4</v>
      </c>
      <c r="D3198" s="7" t="n">
        <v>3</v>
      </c>
      <c r="E3198" s="7" t="n">
        <v>4.34999990463257</v>
      </c>
      <c r="F3198" s="7" t="n">
        <v>59.8600006103516</v>
      </c>
      <c r="G3198" s="7" t="n">
        <v>0</v>
      </c>
      <c r="H3198" s="7" t="n">
        <v>0</v>
      </c>
      <c r="I3198" s="7" t="n">
        <v>1</v>
      </c>
    </row>
    <row r="3199" spans="1:18">
      <c r="A3199" t="s">
        <v>4</v>
      </c>
      <c r="B3199" s="4" t="s">
        <v>5</v>
      </c>
      <c r="C3199" s="4" t="s">
        <v>7</v>
      </c>
      <c r="D3199" s="4" t="s">
        <v>7</v>
      </c>
      <c r="E3199" s="4" t="s">
        <v>15</v>
      </c>
      <c r="F3199" s="4" t="s">
        <v>11</v>
      </c>
    </row>
    <row r="3200" spans="1:18">
      <c r="A3200" t="n">
        <v>28123</v>
      </c>
      <c r="B3200" s="61" t="n">
        <v>45</v>
      </c>
      <c r="C3200" s="7" t="n">
        <v>5</v>
      </c>
      <c r="D3200" s="7" t="n">
        <v>3</v>
      </c>
      <c r="E3200" s="7" t="n">
        <v>4.19999980926514</v>
      </c>
      <c r="F3200" s="7" t="n">
        <v>0</v>
      </c>
    </row>
    <row r="3201" spans="1:9">
      <c r="A3201" t="s">
        <v>4</v>
      </c>
      <c r="B3201" s="4" t="s">
        <v>5</v>
      </c>
      <c r="C3201" s="4" t="s">
        <v>7</v>
      </c>
      <c r="D3201" s="4" t="s">
        <v>7</v>
      </c>
      <c r="E3201" s="4" t="s">
        <v>15</v>
      </c>
      <c r="F3201" s="4" t="s">
        <v>11</v>
      </c>
    </row>
    <row r="3202" spans="1:9">
      <c r="A3202" t="n">
        <v>28132</v>
      </c>
      <c r="B3202" s="61" t="n">
        <v>45</v>
      </c>
      <c r="C3202" s="7" t="n">
        <v>11</v>
      </c>
      <c r="D3202" s="7" t="n">
        <v>3</v>
      </c>
      <c r="E3202" s="7" t="n">
        <v>31</v>
      </c>
      <c r="F3202" s="7" t="n">
        <v>0</v>
      </c>
    </row>
    <row r="3203" spans="1:9">
      <c r="A3203" t="s">
        <v>4</v>
      </c>
      <c r="B3203" s="4" t="s">
        <v>5</v>
      </c>
      <c r="C3203" s="4" t="s">
        <v>7</v>
      </c>
      <c r="D3203" s="4" t="s">
        <v>7</v>
      </c>
      <c r="E3203" s="4" t="s">
        <v>15</v>
      </c>
      <c r="F3203" s="4" t="s">
        <v>11</v>
      </c>
    </row>
    <row r="3204" spans="1:9">
      <c r="A3204" t="n">
        <v>28141</v>
      </c>
      <c r="B3204" s="61" t="n">
        <v>45</v>
      </c>
      <c r="C3204" s="7" t="n">
        <v>5</v>
      </c>
      <c r="D3204" s="7" t="n">
        <v>3</v>
      </c>
      <c r="E3204" s="7" t="n">
        <v>4.40000009536743</v>
      </c>
      <c r="F3204" s="7" t="n">
        <v>10000</v>
      </c>
    </row>
    <row r="3205" spans="1:9">
      <c r="A3205" t="s">
        <v>4</v>
      </c>
      <c r="B3205" s="4" t="s">
        <v>5</v>
      </c>
      <c r="C3205" s="4" t="s">
        <v>7</v>
      </c>
      <c r="D3205" s="4" t="s">
        <v>11</v>
      </c>
    </row>
    <row r="3206" spans="1:9">
      <c r="A3206" t="n">
        <v>28150</v>
      </c>
      <c r="B3206" s="28" t="n">
        <v>58</v>
      </c>
      <c r="C3206" s="7" t="n">
        <v>255</v>
      </c>
      <c r="D3206" s="7" t="n">
        <v>0</v>
      </c>
    </row>
    <row r="3207" spans="1:9">
      <c r="A3207" t="s">
        <v>4</v>
      </c>
      <c r="B3207" s="4" t="s">
        <v>5</v>
      </c>
      <c r="C3207" s="4" t="s">
        <v>11</v>
      </c>
      <c r="D3207" s="4" t="s">
        <v>7</v>
      </c>
      <c r="E3207" s="4" t="s">
        <v>15</v>
      </c>
      <c r="F3207" s="4" t="s">
        <v>11</v>
      </c>
    </row>
    <row r="3208" spans="1:9">
      <c r="A3208" t="n">
        <v>28154</v>
      </c>
      <c r="B3208" s="51" t="n">
        <v>59</v>
      </c>
      <c r="C3208" s="7" t="n">
        <v>5</v>
      </c>
      <c r="D3208" s="7" t="n">
        <v>6</v>
      </c>
      <c r="E3208" s="7" t="n">
        <v>0</v>
      </c>
      <c r="F3208" s="7" t="n">
        <v>0</v>
      </c>
    </row>
    <row r="3209" spans="1:9">
      <c r="A3209" t="s">
        <v>4</v>
      </c>
      <c r="B3209" s="4" t="s">
        <v>5</v>
      </c>
      <c r="C3209" s="4" t="s">
        <v>11</v>
      </c>
    </row>
    <row r="3210" spans="1:9">
      <c r="A3210" t="n">
        <v>28164</v>
      </c>
      <c r="B3210" s="26" t="n">
        <v>16</v>
      </c>
      <c r="C3210" s="7" t="n">
        <v>50</v>
      </c>
    </row>
    <row r="3211" spans="1:9">
      <c r="A3211" t="s">
        <v>4</v>
      </c>
      <c r="B3211" s="4" t="s">
        <v>5</v>
      </c>
      <c r="C3211" s="4" t="s">
        <v>11</v>
      </c>
      <c r="D3211" s="4" t="s">
        <v>7</v>
      </c>
      <c r="E3211" s="4" t="s">
        <v>15</v>
      </c>
      <c r="F3211" s="4" t="s">
        <v>11</v>
      </c>
    </row>
    <row r="3212" spans="1:9">
      <c r="A3212" t="n">
        <v>28167</v>
      </c>
      <c r="B3212" s="51" t="n">
        <v>59</v>
      </c>
      <c r="C3212" s="7" t="n">
        <v>3</v>
      </c>
      <c r="D3212" s="7" t="n">
        <v>6</v>
      </c>
      <c r="E3212" s="7" t="n">
        <v>0</v>
      </c>
      <c r="F3212" s="7" t="n">
        <v>0</v>
      </c>
    </row>
    <row r="3213" spans="1:9">
      <c r="A3213" t="s">
        <v>4</v>
      </c>
      <c r="B3213" s="4" t="s">
        <v>5</v>
      </c>
      <c r="C3213" s="4" t="s">
        <v>11</v>
      </c>
      <c r="D3213" s="4" t="s">
        <v>7</v>
      </c>
      <c r="E3213" s="4" t="s">
        <v>15</v>
      </c>
      <c r="F3213" s="4" t="s">
        <v>11</v>
      </c>
    </row>
    <row r="3214" spans="1:9">
      <c r="A3214" t="n">
        <v>28177</v>
      </c>
      <c r="B3214" s="51" t="n">
        <v>59</v>
      </c>
      <c r="C3214" s="7" t="n">
        <v>4</v>
      </c>
      <c r="D3214" s="7" t="n">
        <v>6</v>
      </c>
      <c r="E3214" s="7" t="n">
        <v>0</v>
      </c>
      <c r="F3214" s="7" t="n">
        <v>0</v>
      </c>
    </row>
    <row r="3215" spans="1:9">
      <c r="A3215" t="s">
        <v>4</v>
      </c>
      <c r="B3215" s="4" t="s">
        <v>5</v>
      </c>
      <c r="C3215" s="4" t="s">
        <v>11</v>
      </c>
    </row>
    <row r="3216" spans="1:9">
      <c r="A3216" t="n">
        <v>28187</v>
      </c>
      <c r="B3216" s="26" t="n">
        <v>16</v>
      </c>
      <c r="C3216" s="7" t="n">
        <v>50</v>
      </c>
    </row>
    <row r="3217" spans="1:6">
      <c r="A3217" t="s">
        <v>4</v>
      </c>
      <c r="B3217" s="4" t="s">
        <v>5</v>
      </c>
      <c r="C3217" s="4" t="s">
        <v>11</v>
      </c>
      <c r="D3217" s="4" t="s">
        <v>7</v>
      </c>
      <c r="E3217" s="4" t="s">
        <v>15</v>
      </c>
      <c r="F3217" s="4" t="s">
        <v>11</v>
      </c>
    </row>
    <row r="3218" spans="1:6">
      <c r="A3218" t="n">
        <v>28190</v>
      </c>
      <c r="B3218" s="51" t="n">
        <v>59</v>
      </c>
      <c r="C3218" s="7" t="n">
        <v>6</v>
      </c>
      <c r="D3218" s="7" t="n">
        <v>6</v>
      </c>
      <c r="E3218" s="7" t="n">
        <v>0</v>
      </c>
      <c r="F3218" s="7" t="n">
        <v>0</v>
      </c>
    </row>
    <row r="3219" spans="1:6">
      <c r="A3219" t="s">
        <v>4</v>
      </c>
      <c r="B3219" s="4" t="s">
        <v>5</v>
      </c>
      <c r="C3219" s="4" t="s">
        <v>11</v>
      </c>
    </row>
    <row r="3220" spans="1:6">
      <c r="A3220" t="n">
        <v>28200</v>
      </c>
      <c r="B3220" s="26" t="n">
        <v>16</v>
      </c>
      <c r="C3220" s="7" t="n">
        <v>50</v>
      </c>
    </row>
    <row r="3221" spans="1:6">
      <c r="A3221" t="s">
        <v>4</v>
      </c>
      <c r="B3221" s="4" t="s">
        <v>5</v>
      </c>
      <c r="C3221" s="4" t="s">
        <v>11</v>
      </c>
      <c r="D3221" s="4" t="s">
        <v>7</v>
      </c>
      <c r="E3221" s="4" t="s">
        <v>15</v>
      </c>
      <c r="F3221" s="4" t="s">
        <v>11</v>
      </c>
    </row>
    <row r="3222" spans="1:6">
      <c r="A3222" t="n">
        <v>28203</v>
      </c>
      <c r="B3222" s="51" t="n">
        <v>59</v>
      </c>
      <c r="C3222" s="7" t="n">
        <v>2</v>
      </c>
      <c r="D3222" s="7" t="n">
        <v>6</v>
      </c>
      <c r="E3222" s="7" t="n">
        <v>0</v>
      </c>
      <c r="F3222" s="7" t="n">
        <v>0</v>
      </c>
    </row>
    <row r="3223" spans="1:6">
      <c r="A3223" t="s">
        <v>4</v>
      </c>
      <c r="B3223" s="4" t="s">
        <v>5</v>
      </c>
      <c r="C3223" s="4" t="s">
        <v>11</v>
      </c>
      <c r="D3223" s="4" t="s">
        <v>7</v>
      </c>
      <c r="E3223" s="4" t="s">
        <v>15</v>
      </c>
      <c r="F3223" s="4" t="s">
        <v>11</v>
      </c>
    </row>
    <row r="3224" spans="1:6">
      <c r="A3224" t="n">
        <v>28213</v>
      </c>
      <c r="B3224" s="51" t="n">
        <v>59</v>
      </c>
      <c r="C3224" s="7" t="n">
        <v>7</v>
      </c>
      <c r="D3224" s="7" t="n">
        <v>6</v>
      </c>
      <c r="E3224" s="7" t="n">
        <v>0</v>
      </c>
      <c r="F3224" s="7" t="n">
        <v>0</v>
      </c>
    </row>
    <row r="3225" spans="1:6">
      <c r="A3225" t="s">
        <v>4</v>
      </c>
      <c r="B3225" s="4" t="s">
        <v>5</v>
      </c>
      <c r="C3225" s="4" t="s">
        <v>11</v>
      </c>
      <c r="D3225" s="4" t="s">
        <v>7</v>
      </c>
      <c r="E3225" s="4" t="s">
        <v>15</v>
      </c>
      <c r="F3225" s="4" t="s">
        <v>11</v>
      </c>
    </row>
    <row r="3226" spans="1:6">
      <c r="A3226" t="n">
        <v>28223</v>
      </c>
      <c r="B3226" s="51" t="n">
        <v>59</v>
      </c>
      <c r="C3226" s="7" t="n">
        <v>8</v>
      </c>
      <c r="D3226" s="7" t="n">
        <v>6</v>
      </c>
      <c r="E3226" s="7" t="n">
        <v>0</v>
      </c>
      <c r="F3226" s="7" t="n">
        <v>0</v>
      </c>
    </row>
    <row r="3227" spans="1:6">
      <c r="A3227" t="s">
        <v>4</v>
      </c>
      <c r="B3227" s="4" t="s">
        <v>5</v>
      </c>
      <c r="C3227" s="4" t="s">
        <v>11</v>
      </c>
    </row>
    <row r="3228" spans="1:6">
      <c r="A3228" t="n">
        <v>28233</v>
      </c>
      <c r="B3228" s="26" t="n">
        <v>16</v>
      </c>
      <c r="C3228" s="7" t="n">
        <v>50</v>
      </c>
    </row>
    <row r="3229" spans="1:6">
      <c r="A3229" t="s">
        <v>4</v>
      </c>
      <c r="B3229" s="4" t="s">
        <v>5</v>
      </c>
      <c r="C3229" s="4" t="s">
        <v>11</v>
      </c>
      <c r="D3229" s="4" t="s">
        <v>7</v>
      </c>
      <c r="E3229" s="4" t="s">
        <v>15</v>
      </c>
      <c r="F3229" s="4" t="s">
        <v>11</v>
      </c>
    </row>
    <row r="3230" spans="1:6">
      <c r="A3230" t="n">
        <v>28236</v>
      </c>
      <c r="B3230" s="51" t="n">
        <v>59</v>
      </c>
      <c r="C3230" s="7" t="n">
        <v>0</v>
      </c>
      <c r="D3230" s="7" t="n">
        <v>6</v>
      </c>
      <c r="E3230" s="7" t="n">
        <v>0</v>
      </c>
      <c r="F3230" s="7" t="n">
        <v>0</v>
      </c>
    </row>
    <row r="3231" spans="1:6">
      <c r="A3231" t="s">
        <v>4</v>
      </c>
      <c r="B3231" s="4" t="s">
        <v>5</v>
      </c>
      <c r="C3231" s="4" t="s">
        <v>11</v>
      </c>
      <c r="D3231" s="4" t="s">
        <v>7</v>
      </c>
      <c r="E3231" s="4" t="s">
        <v>15</v>
      </c>
      <c r="F3231" s="4" t="s">
        <v>11</v>
      </c>
    </row>
    <row r="3232" spans="1:6">
      <c r="A3232" t="n">
        <v>28246</v>
      </c>
      <c r="B3232" s="51" t="n">
        <v>59</v>
      </c>
      <c r="C3232" s="7" t="n">
        <v>9</v>
      </c>
      <c r="D3232" s="7" t="n">
        <v>6</v>
      </c>
      <c r="E3232" s="7" t="n">
        <v>0</v>
      </c>
      <c r="F3232" s="7" t="n">
        <v>0</v>
      </c>
    </row>
    <row r="3233" spans="1:6">
      <c r="A3233" t="s">
        <v>4</v>
      </c>
      <c r="B3233" s="4" t="s">
        <v>5</v>
      </c>
      <c r="C3233" s="4" t="s">
        <v>11</v>
      </c>
    </row>
    <row r="3234" spans="1:6">
      <c r="A3234" t="n">
        <v>28256</v>
      </c>
      <c r="B3234" s="26" t="n">
        <v>16</v>
      </c>
      <c r="C3234" s="7" t="n">
        <v>50</v>
      </c>
    </row>
    <row r="3235" spans="1:6">
      <c r="A3235" t="s">
        <v>4</v>
      </c>
      <c r="B3235" s="4" t="s">
        <v>5</v>
      </c>
      <c r="C3235" s="4" t="s">
        <v>11</v>
      </c>
      <c r="D3235" s="4" t="s">
        <v>7</v>
      </c>
      <c r="E3235" s="4" t="s">
        <v>15</v>
      </c>
      <c r="F3235" s="4" t="s">
        <v>11</v>
      </c>
    </row>
    <row r="3236" spans="1:6">
      <c r="A3236" t="n">
        <v>28259</v>
      </c>
      <c r="B3236" s="51" t="n">
        <v>59</v>
      </c>
      <c r="C3236" s="7" t="n">
        <v>1</v>
      </c>
      <c r="D3236" s="7" t="n">
        <v>6</v>
      </c>
      <c r="E3236" s="7" t="n">
        <v>0</v>
      </c>
      <c r="F3236" s="7" t="n">
        <v>0</v>
      </c>
    </row>
    <row r="3237" spans="1:6">
      <c r="A3237" t="s">
        <v>4</v>
      </c>
      <c r="B3237" s="4" t="s">
        <v>5</v>
      </c>
      <c r="C3237" s="4" t="s">
        <v>11</v>
      </c>
    </row>
    <row r="3238" spans="1:6">
      <c r="A3238" t="n">
        <v>28269</v>
      </c>
      <c r="B3238" s="26" t="n">
        <v>16</v>
      </c>
      <c r="C3238" s="7" t="n">
        <v>1300</v>
      </c>
    </row>
    <row r="3239" spans="1:6">
      <c r="A3239" t="s">
        <v>4</v>
      </c>
      <c r="B3239" s="4" t="s">
        <v>5</v>
      </c>
      <c r="C3239" s="4" t="s">
        <v>11</v>
      </c>
    </row>
    <row r="3240" spans="1:6">
      <c r="A3240" t="n">
        <v>28272</v>
      </c>
      <c r="B3240" s="26" t="n">
        <v>16</v>
      </c>
      <c r="C3240" s="7" t="n">
        <v>500</v>
      </c>
    </row>
    <row r="3241" spans="1:6">
      <c r="A3241" t="s">
        <v>4</v>
      </c>
      <c r="B3241" s="4" t="s">
        <v>5</v>
      </c>
      <c r="C3241" s="4" t="s">
        <v>7</v>
      </c>
      <c r="D3241" s="4" t="s">
        <v>11</v>
      </c>
      <c r="E3241" s="4" t="s">
        <v>15</v>
      </c>
    </row>
    <row r="3242" spans="1:6">
      <c r="A3242" t="n">
        <v>28275</v>
      </c>
      <c r="B3242" s="28" t="n">
        <v>58</v>
      </c>
      <c r="C3242" s="7" t="n">
        <v>0</v>
      </c>
      <c r="D3242" s="7" t="n">
        <v>1000</v>
      </c>
      <c r="E3242" s="7" t="n">
        <v>1</v>
      </c>
    </row>
    <row r="3243" spans="1:6">
      <c r="A3243" t="s">
        <v>4</v>
      </c>
      <c r="B3243" s="4" t="s">
        <v>5</v>
      </c>
      <c r="C3243" s="4" t="s">
        <v>7</v>
      </c>
      <c r="D3243" s="4" t="s">
        <v>11</v>
      </c>
    </row>
    <row r="3244" spans="1:6">
      <c r="A3244" t="n">
        <v>28283</v>
      </c>
      <c r="B3244" s="28" t="n">
        <v>58</v>
      </c>
      <c r="C3244" s="7" t="n">
        <v>255</v>
      </c>
      <c r="D3244" s="7" t="n">
        <v>0</v>
      </c>
    </row>
    <row r="3245" spans="1:6">
      <c r="A3245" t="s">
        <v>4</v>
      </c>
      <c r="B3245" s="4" t="s">
        <v>5</v>
      </c>
      <c r="C3245" s="4" t="s">
        <v>11</v>
      </c>
    </row>
    <row r="3246" spans="1:6">
      <c r="A3246" t="n">
        <v>28287</v>
      </c>
      <c r="B3246" s="26" t="n">
        <v>16</v>
      </c>
      <c r="C3246" s="7" t="n">
        <v>1000</v>
      </c>
    </row>
    <row r="3247" spans="1:6">
      <c r="A3247" t="s">
        <v>4</v>
      </c>
      <c r="B3247" s="4" t="s">
        <v>5</v>
      </c>
      <c r="C3247" s="4" t="s">
        <v>7</v>
      </c>
      <c r="D3247" s="4" t="s">
        <v>7</v>
      </c>
      <c r="E3247" s="4" t="s">
        <v>17</v>
      </c>
      <c r="F3247" s="4" t="s">
        <v>7</v>
      </c>
      <c r="G3247" s="4" t="s">
        <v>7</v>
      </c>
    </row>
    <row r="3248" spans="1:6">
      <c r="A3248" t="n">
        <v>28290</v>
      </c>
      <c r="B3248" s="68" t="n">
        <v>8</v>
      </c>
      <c r="C3248" s="7" t="n">
        <v>5</v>
      </c>
      <c r="D3248" s="7" t="n">
        <v>0</v>
      </c>
      <c r="E3248" s="7" t="n">
        <v>1</v>
      </c>
      <c r="F3248" s="7" t="n">
        <v>19</v>
      </c>
      <c r="G3248" s="7" t="n">
        <v>1</v>
      </c>
    </row>
    <row r="3249" spans="1:7">
      <c r="A3249" t="s">
        <v>4</v>
      </c>
      <c r="B3249" s="4" t="s">
        <v>5</v>
      </c>
      <c r="C3249" s="4" t="s">
        <v>7</v>
      </c>
      <c r="D3249" s="4" t="s">
        <v>8</v>
      </c>
      <c r="E3249" s="4" t="s">
        <v>11</v>
      </c>
    </row>
    <row r="3250" spans="1:7">
      <c r="A3250" t="n">
        <v>28299</v>
      </c>
      <c r="B3250" s="17" t="n">
        <v>94</v>
      </c>
      <c r="C3250" s="7" t="n">
        <v>1</v>
      </c>
      <c r="D3250" s="7" t="s">
        <v>311</v>
      </c>
      <c r="E3250" s="7" t="n">
        <v>1</v>
      </c>
    </row>
    <row r="3251" spans="1:7">
      <c r="A3251" t="s">
        <v>4</v>
      </c>
      <c r="B3251" s="4" t="s">
        <v>5</v>
      </c>
      <c r="C3251" s="4" t="s">
        <v>7</v>
      </c>
      <c r="D3251" s="4" t="s">
        <v>8</v>
      </c>
      <c r="E3251" s="4" t="s">
        <v>11</v>
      </c>
    </row>
    <row r="3252" spans="1:7">
      <c r="A3252" t="n">
        <v>28316</v>
      </c>
      <c r="B3252" s="17" t="n">
        <v>94</v>
      </c>
      <c r="C3252" s="7" t="n">
        <v>1</v>
      </c>
      <c r="D3252" s="7" t="s">
        <v>311</v>
      </c>
      <c r="E3252" s="7" t="n">
        <v>2</v>
      </c>
    </row>
    <row r="3253" spans="1:7">
      <c r="A3253" t="s">
        <v>4</v>
      </c>
      <c r="B3253" s="4" t="s">
        <v>5</v>
      </c>
      <c r="C3253" s="4" t="s">
        <v>7</v>
      </c>
      <c r="D3253" s="4" t="s">
        <v>8</v>
      </c>
      <c r="E3253" s="4" t="s">
        <v>11</v>
      </c>
    </row>
    <row r="3254" spans="1:7">
      <c r="A3254" t="n">
        <v>28333</v>
      </c>
      <c r="B3254" s="17" t="n">
        <v>94</v>
      </c>
      <c r="C3254" s="7" t="n">
        <v>0</v>
      </c>
      <c r="D3254" s="7" t="s">
        <v>311</v>
      </c>
      <c r="E3254" s="7" t="n">
        <v>4</v>
      </c>
    </row>
    <row r="3255" spans="1:7">
      <c r="A3255" t="s">
        <v>4</v>
      </c>
      <c r="B3255" s="4" t="s">
        <v>5</v>
      </c>
      <c r="C3255" s="4" t="s">
        <v>7</v>
      </c>
      <c r="D3255" s="4" t="s">
        <v>8</v>
      </c>
      <c r="E3255" s="4" t="s">
        <v>11</v>
      </c>
    </row>
    <row r="3256" spans="1:7">
      <c r="A3256" t="n">
        <v>28350</v>
      </c>
      <c r="B3256" s="17" t="n">
        <v>94</v>
      </c>
      <c r="C3256" s="7" t="n">
        <v>0</v>
      </c>
      <c r="D3256" s="7" t="s">
        <v>185</v>
      </c>
      <c r="E3256" s="7" t="n">
        <v>1</v>
      </c>
    </row>
    <row r="3257" spans="1:7">
      <c r="A3257" t="s">
        <v>4</v>
      </c>
      <c r="B3257" s="4" t="s">
        <v>5</v>
      </c>
      <c r="C3257" s="4" t="s">
        <v>7</v>
      </c>
      <c r="D3257" s="4" t="s">
        <v>8</v>
      </c>
      <c r="E3257" s="4" t="s">
        <v>11</v>
      </c>
    </row>
    <row r="3258" spans="1:7">
      <c r="A3258" t="n">
        <v>28366</v>
      </c>
      <c r="B3258" s="17" t="n">
        <v>94</v>
      </c>
      <c r="C3258" s="7" t="n">
        <v>0</v>
      </c>
      <c r="D3258" s="7" t="s">
        <v>185</v>
      </c>
      <c r="E3258" s="7" t="n">
        <v>2</v>
      </c>
    </row>
    <row r="3259" spans="1:7">
      <c r="A3259" t="s">
        <v>4</v>
      </c>
      <c r="B3259" s="4" t="s">
        <v>5</v>
      </c>
      <c r="C3259" s="4" t="s">
        <v>7</v>
      </c>
      <c r="D3259" s="4" t="s">
        <v>8</v>
      </c>
      <c r="E3259" s="4" t="s">
        <v>11</v>
      </c>
    </row>
    <row r="3260" spans="1:7">
      <c r="A3260" t="n">
        <v>28382</v>
      </c>
      <c r="B3260" s="17" t="n">
        <v>94</v>
      </c>
      <c r="C3260" s="7" t="n">
        <v>1</v>
      </c>
      <c r="D3260" s="7" t="s">
        <v>185</v>
      </c>
      <c r="E3260" s="7" t="n">
        <v>4</v>
      </c>
    </row>
    <row r="3261" spans="1:7">
      <c r="A3261" t="s">
        <v>4</v>
      </c>
      <c r="B3261" s="4" t="s">
        <v>5</v>
      </c>
      <c r="C3261" s="4" t="s">
        <v>11</v>
      </c>
      <c r="D3261" s="4" t="s">
        <v>17</v>
      </c>
    </row>
    <row r="3262" spans="1:7">
      <c r="A3262" t="n">
        <v>28398</v>
      </c>
      <c r="B3262" s="41" t="n">
        <v>43</v>
      </c>
      <c r="C3262" s="7" t="n">
        <v>1011</v>
      </c>
      <c r="D3262" s="7" t="n">
        <v>128</v>
      </c>
    </row>
    <row r="3263" spans="1:7">
      <c r="A3263" t="s">
        <v>4</v>
      </c>
      <c r="B3263" s="4" t="s">
        <v>5</v>
      </c>
      <c r="C3263" s="4" t="s">
        <v>11</v>
      </c>
      <c r="D3263" s="4" t="s">
        <v>17</v>
      </c>
    </row>
    <row r="3264" spans="1:7">
      <c r="A3264" t="n">
        <v>28405</v>
      </c>
      <c r="B3264" s="41" t="n">
        <v>43</v>
      </c>
      <c r="C3264" s="7" t="n">
        <v>1011</v>
      </c>
      <c r="D3264" s="7" t="n">
        <v>32</v>
      </c>
    </row>
    <row r="3265" spans="1:5">
      <c r="A3265" t="s">
        <v>4</v>
      </c>
      <c r="B3265" s="4" t="s">
        <v>5</v>
      </c>
      <c r="C3265" s="4" t="s">
        <v>11</v>
      </c>
      <c r="D3265" s="4" t="s">
        <v>17</v>
      </c>
    </row>
    <row r="3266" spans="1:5">
      <c r="A3266" t="n">
        <v>28412</v>
      </c>
      <c r="B3266" s="41" t="n">
        <v>43</v>
      </c>
      <c r="C3266" s="7" t="n">
        <v>1012</v>
      </c>
      <c r="D3266" s="7" t="n">
        <v>128</v>
      </c>
    </row>
    <row r="3267" spans="1:5">
      <c r="A3267" t="s">
        <v>4</v>
      </c>
      <c r="B3267" s="4" t="s">
        <v>5</v>
      </c>
      <c r="C3267" s="4" t="s">
        <v>11</v>
      </c>
      <c r="D3267" s="4" t="s">
        <v>17</v>
      </c>
    </row>
    <row r="3268" spans="1:5">
      <c r="A3268" t="n">
        <v>28419</v>
      </c>
      <c r="B3268" s="41" t="n">
        <v>43</v>
      </c>
      <c r="C3268" s="7" t="n">
        <v>1012</v>
      </c>
      <c r="D3268" s="7" t="n">
        <v>32</v>
      </c>
    </row>
    <row r="3269" spans="1:5">
      <c r="A3269" t="s">
        <v>4</v>
      </c>
      <c r="B3269" s="4" t="s">
        <v>5</v>
      </c>
      <c r="C3269" s="4" t="s">
        <v>11</v>
      </c>
      <c r="D3269" s="4" t="s">
        <v>17</v>
      </c>
    </row>
    <row r="3270" spans="1:5">
      <c r="A3270" t="n">
        <v>28426</v>
      </c>
      <c r="B3270" s="41" t="n">
        <v>43</v>
      </c>
      <c r="C3270" s="7" t="n">
        <v>1013</v>
      </c>
      <c r="D3270" s="7" t="n">
        <v>128</v>
      </c>
    </row>
    <row r="3271" spans="1:5">
      <c r="A3271" t="s">
        <v>4</v>
      </c>
      <c r="B3271" s="4" t="s">
        <v>5</v>
      </c>
      <c r="C3271" s="4" t="s">
        <v>11</v>
      </c>
      <c r="D3271" s="4" t="s">
        <v>17</v>
      </c>
    </row>
    <row r="3272" spans="1:5">
      <c r="A3272" t="n">
        <v>28433</v>
      </c>
      <c r="B3272" s="41" t="n">
        <v>43</v>
      </c>
      <c r="C3272" s="7" t="n">
        <v>1013</v>
      </c>
      <c r="D3272" s="7" t="n">
        <v>32</v>
      </c>
    </row>
    <row r="3273" spans="1:5">
      <c r="A3273" t="s">
        <v>4</v>
      </c>
      <c r="B3273" s="4" t="s">
        <v>5</v>
      </c>
      <c r="C3273" s="4" t="s">
        <v>11</v>
      </c>
      <c r="D3273" s="4" t="s">
        <v>17</v>
      </c>
    </row>
    <row r="3274" spans="1:5">
      <c r="A3274" t="n">
        <v>28440</v>
      </c>
      <c r="B3274" s="41" t="n">
        <v>43</v>
      </c>
      <c r="C3274" s="7" t="n">
        <v>1014</v>
      </c>
      <c r="D3274" s="7" t="n">
        <v>128</v>
      </c>
    </row>
    <row r="3275" spans="1:5">
      <c r="A3275" t="s">
        <v>4</v>
      </c>
      <c r="B3275" s="4" t="s">
        <v>5</v>
      </c>
      <c r="C3275" s="4" t="s">
        <v>11</v>
      </c>
      <c r="D3275" s="4" t="s">
        <v>17</v>
      </c>
    </row>
    <row r="3276" spans="1:5">
      <c r="A3276" t="n">
        <v>28447</v>
      </c>
      <c r="B3276" s="41" t="n">
        <v>43</v>
      </c>
      <c r="C3276" s="7" t="n">
        <v>1014</v>
      </c>
      <c r="D3276" s="7" t="n">
        <v>32</v>
      </c>
    </row>
    <row r="3277" spans="1:5">
      <c r="A3277" t="s">
        <v>4</v>
      </c>
      <c r="B3277" s="4" t="s">
        <v>5</v>
      </c>
      <c r="C3277" s="4" t="s">
        <v>11</v>
      </c>
      <c r="D3277" s="4" t="s">
        <v>17</v>
      </c>
    </row>
    <row r="3278" spans="1:5">
      <c r="A3278" t="n">
        <v>28454</v>
      </c>
      <c r="B3278" s="41" t="n">
        <v>43</v>
      </c>
      <c r="C3278" s="7" t="n">
        <v>1015</v>
      </c>
      <c r="D3278" s="7" t="n">
        <v>128</v>
      </c>
    </row>
    <row r="3279" spans="1:5">
      <c r="A3279" t="s">
        <v>4</v>
      </c>
      <c r="B3279" s="4" t="s">
        <v>5</v>
      </c>
      <c r="C3279" s="4" t="s">
        <v>11</v>
      </c>
      <c r="D3279" s="4" t="s">
        <v>17</v>
      </c>
    </row>
    <row r="3280" spans="1:5">
      <c r="A3280" t="n">
        <v>28461</v>
      </c>
      <c r="B3280" s="41" t="n">
        <v>43</v>
      </c>
      <c r="C3280" s="7" t="n">
        <v>1015</v>
      </c>
      <c r="D3280" s="7" t="n">
        <v>32</v>
      </c>
    </row>
    <row r="3281" spans="1:4">
      <c r="A3281" t="s">
        <v>4</v>
      </c>
      <c r="B3281" s="4" t="s">
        <v>5</v>
      </c>
      <c r="C3281" s="4" t="s">
        <v>11</v>
      </c>
      <c r="D3281" s="4" t="s">
        <v>17</v>
      </c>
    </row>
    <row r="3282" spans="1:4">
      <c r="A3282" t="n">
        <v>28468</v>
      </c>
      <c r="B3282" s="41" t="n">
        <v>43</v>
      </c>
      <c r="C3282" s="7" t="n">
        <v>1016</v>
      </c>
      <c r="D3282" s="7" t="n">
        <v>128</v>
      </c>
    </row>
    <row r="3283" spans="1:4">
      <c r="A3283" t="s">
        <v>4</v>
      </c>
      <c r="B3283" s="4" t="s">
        <v>5</v>
      </c>
      <c r="C3283" s="4" t="s">
        <v>11</v>
      </c>
      <c r="D3283" s="4" t="s">
        <v>17</v>
      </c>
    </row>
    <row r="3284" spans="1:4">
      <c r="A3284" t="n">
        <v>28475</v>
      </c>
      <c r="B3284" s="41" t="n">
        <v>43</v>
      </c>
      <c r="C3284" s="7" t="n">
        <v>1016</v>
      </c>
      <c r="D3284" s="7" t="n">
        <v>32</v>
      </c>
    </row>
    <row r="3285" spans="1:4">
      <c r="A3285" t="s">
        <v>4</v>
      </c>
      <c r="B3285" s="4" t="s">
        <v>5</v>
      </c>
      <c r="C3285" s="4" t="s">
        <v>11</v>
      </c>
      <c r="D3285" s="4" t="s">
        <v>17</v>
      </c>
    </row>
    <row r="3286" spans="1:4">
      <c r="A3286" t="n">
        <v>28482</v>
      </c>
      <c r="B3286" s="41" t="n">
        <v>43</v>
      </c>
      <c r="C3286" s="7" t="n">
        <v>1017</v>
      </c>
      <c r="D3286" s="7" t="n">
        <v>128</v>
      </c>
    </row>
    <row r="3287" spans="1:4">
      <c r="A3287" t="s">
        <v>4</v>
      </c>
      <c r="B3287" s="4" t="s">
        <v>5</v>
      </c>
      <c r="C3287" s="4" t="s">
        <v>11</v>
      </c>
      <c r="D3287" s="4" t="s">
        <v>17</v>
      </c>
    </row>
    <row r="3288" spans="1:4">
      <c r="A3288" t="n">
        <v>28489</v>
      </c>
      <c r="B3288" s="41" t="n">
        <v>43</v>
      </c>
      <c r="C3288" s="7" t="n">
        <v>1017</v>
      </c>
      <c r="D3288" s="7" t="n">
        <v>32</v>
      </c>
    </row>
    <row r="3289" spans="1:4">
      <c r="A3289" t="s">
        <v>4</v>
      </c>
      <c r="B3289" s="4" t="s">
        <v>5</v>
      </c>
      <c r="C3289" s="4" t="s">
        <v>11</v>
      </c>
      <c r="D3289" s="4" t="s">
        <v>17</v>
      </c>
    </row>
    <row r="3290" spans="1:4">
      <c r="A3290" t="n">
        <v>28496</v>
      </c>
      <c r="B3290" s="41" t="n">
        <v>43</v>
      </c>
      <c r="C3290" s="7" t="n">
        <v>1018</v>
      </c>
      <c r="D3290" s="7" t="n">
        <v>128</v>
      </c>
    </row>
    <row r="3291" spans="1:4">
      <c r="A3291" t="s">
        <v>4</v>
      </c>
      <c r="B3291" s="4" t="s">
        <v>5</v>
      </c>
      <c r="C3291" s="4" t="s">
        <v>11</v>
      </c>
      <c r="D3291" s="4" t="s">
        <v>17</v>
      </c>
    </row>
    <row r="3292" spans="1:4">
      <c r="A3292" t="n">
        <v>28503</v>
      </c>
      <c r="B3292" s="41" t="n">
        <v>43</v>
      </c>
      <c r="C3292" s="7" t="n">
        <v>1018</v>
      </c>
      <c r="D3292" s="7" t="n">
        <v>32</v>
      </c>
    </row>
    <row r="3293" spans="1:4">
      <c r="A3293" t="s">
        <v>4</v>
      </c>
      <c r="B3293" s="4" t="s">
        <v>5</v>
      </c>
      <c r="C3293" s="4" t="s">
        <v>11</v>
      </c>
      <c r="D3293" s="4" t="s">
        <v>17</v>
      </c>
    </row>
    <row r="3294" spans="1:4">
      <c r="A3294" t="n">
        <v>28510</v>
      </c>
      <c r="B3294" s="41" t="n">
        <v>43</v>
      </c>
      <c r="C3294" s="7" t="n">
        <v>1019</v>
      </c>
      <c r="D3294" s="7" t="n">
        <v>128</v>
      </c>
    </row>
    <row r="3295" spans="1:4">
      <c r="A3295" t="s">
        <v>4</v>
      </c>
      <c r="B3295" s="4" t="s">
        <v>5</v>
      </c>
      <c r="C3295" s="4" t="s">
        <v>11</v>
      </c>
      <c r="D3295" s="4" t="s">
        <v>17</v>
      </c>
    </row>
    <row r="3296" spans="1:4">
      <c r="A3296" t="n">
        <v>28517</v>
      </c>
      <c r="B3296" s="41" t="n">
        <v>43</v>
      </c>
      <c r="C3296" s="7" t="n">
        <v>1019</v>
      </c>
      <c r="D3296" s="7" t="n">
        <v>32</v>
      </c>
    </row>
    <row r="3297" spans="1:4">
      <c r="A3297" t="s">
        <v>4</v>
      </c>
      <c r="B3297" s="4" t="s">
        <v>5</v>
      </c>
      <c r="C3297" s="4" t="s">
        <v>11</v>
      </c>
      <c r="D3297" s="4" t="s">
        <v>17</v>
      </c>
    </row>
    <row r="3298" spans="1:4">
      <c r="A3298" t="n">
        <v>28524</v>
      </c>
      <c r="B3298" s="41" t="n">
        <v>43</v>
      </c>
      <c r="C3298" s="7" t="n">
        <v>1020</v>
      </c>
      <c r="D3298" s="7" t="n">
        <v>128</v>
      </c>
    </row>
    <row r="3299" spans="1:4">
      <c r="A3299" t="s">
        <v>4</v>
      </c>
      <c r="B3299" s="4" t="s">
        <v>5</v>
      </c>
      <c r="C3299" s="4" t="s">
        <v>11</v>
      </c>
      <c r="D3299" s="4" t="s">
        <v>17</v>
      </c>
    </row>
    <row r="3300" spans="1:4">
      <c r="A3300" t="n">
        <v>28531</v>
      </c>
      <c r="B3300" s="41" t="n">
        <v>43</v>
      </c>
      <c r="C3300" s="7" t="n">
        <v>1020</v>
      </c>
      <c r="D3300" s="7" t="n">
        <v>32</v>
      </c>
    </row>
    <row r="3301" spans="1:4">
      <c r="A3301" t="s">
        <v>4</v>
      </c>
      <c r="B3301" s="4" t="s">
        <v>5</v>
      </c>
      <c r="C3301" s="4" t="s">
        <v>11</v>
      </c>
      <c r="D3301" s="4" t="s">
        <v>17</v>
      </c>
    </row>
    <row r="3302" spans="1:4">
      <c r="A3302" t="n">
        <v>28538</v>
      </c>
      <c r="B3302" s="41" t="n">
        <v>43</v>
      </c>
      <c r="C3302" s="7" t="n">
        <v>1021</v>
      </c>
      <c r="D3302" s="7" t="n">
        <v>128</v>
      </c>
    </row>
    <row r="3303" spans="1:4">
      <c r="A3303" t="s">
        <v>4</v>
      </c>
      <c r="B3303" s="4" t="s">
        <v>5</v>
      </c>
      <c r="C3303" s="4" t="s">
        <v>11</v>
      </c>
      <c r="D3303" s="4" t="s">
        <v>17</v>
      </c>
    </row>
    <row r="3304" spans="1:4">
      <c r="A3304" t="n">
        <v>28545</v>
      </c>
      <c r="B3304" s="41" t="n">
        <v>43</v>
      </c>
      <c r="C3304" s="7" t="n">
        <v>1021</v>
      </c>
      <c r="D3304" s="7" t="n">
        <v>32</v>
      </c>
    </row>
    <row r="3305" spans="1:4">
      <c r="A3305" t="s">
        <v>4</v>
      </c>
      <c r="B3305" s="4" t="s">
        <v>5</v>
      </c>
      <c r="C3305" s="4" t="s">
        <v>11</v>
      </c>
      <c r="D3305" s="4" t="s">
        <v>17</v>
      </c>
    </row>
    <row r="3306" spans="1:4">
      <c r="A3306" t="n">
        <v>28552</v>
      </c>
      <c r="B3306" s="41" t="n">
        <v>43</v>
      </c>
      <c r="C3306" s="7" t="n">
        <v>1022</v>
      </c>
      <c r="D3306" s="7" t="n">
        <v>128</v>
      </c>
    </row>
    <row r="3307" spans="1:4">
      <c r="A3307" t="s">
        <v>4</v>
      </c>
      <c r="B3307" s="4" t="s">
        <v>5</v>
      </c>
      <c r="C3307" s="4" t="s">
        <v>11</v>
      </c>
      <c r="D3307" s="4" t="s">
        <v>17</v>
      </c>
    </row>
    <row r="3308" spans="1:4">
      <c r="A3308" t="n">
        <v>28559</v>
      </c>
      <c r="B3308" s="41" t="n">
        <v>43</v>
      </c>
      <c r="C3308" s="7" t="n">
        <v>1022</v>
      </c>
      <c r="D3308" s="7" t="n">
        <v>32</v>
      </c>
    </row>
    <row r="3309" spans="1:4">
      <c r="A3309" t="s">
        <v>4</v>
      </c>
      <c r="B3309" s="4" t="s">
        <v>5</v>
      </c>
      <c r="C3309" s="4" t="s">
        <v>11</v>
      </c>
      <c r="D3309" s="4" t="s">
        <v>17</v>
      </c>
    </row>
    <row r="3310" spans="1:4">
      <c r="A3310" t="n">
        <v>28566</v>
      </c>
      <c r="B3310" s="41" t="n">
        <v>43</v>
      </c>
      <c r="C3310" s="7" t="n">
        <v>1023</v>
      </c>
      <c r="D3310" s="7" t="n">
        <v>128</v>
      </c>
    </row>
    <row r="3311" spans="1:4">
      <c r="A3311" t="s">
        <v>4</v>
      </c>
      <c r="B3311" s="4" t="s">
        <v>5</v>
      </c>
      <c r="C3311" s="4" t="s">
        <v>11</v>
      </c>
      <c r="D3311" s="4" t="s">
        <v>17</v>
      </c>
    </row>
    <row r="3312" spans="1:4">
      <c r="A3312" t="n">
        <v>28573</v>
      </c>
      <c r="B3312" s="41" t="n">
        <v>43</v>
      </c>
      <c r="C3312" s="7" t="n">
        <v>1023</v>
      </c>
      <c r="D3312" s="7" t="n">
        <v>32</v>
      </c>
    </row>
    <row r="3313" spans="1:4">
      <c r="A3313" t="s">
        <v>4</v>
      </c>
      <c r="B3313" s="4" t="s">
        <v>5</v>
      </c>
      <c r="C3313" s="4" t="s">
        <v>11</v>
      </c>
      <c r="D3313" s="4" t="s">
        <v>17</v>
      </c>
    </row>
    <row r="3314" spans="1:4">
      <c r="A3314" t="n">
        <v>28580</v>
      </c>
      <c r="B3314" s="41" t="n">
        <v>43</v>
      </c>
      <c r="C3314" s="7" t="n">
        <v>1024</v>
      </c>
      <c r="D3314" s="7" t="n">
        <v>128</v>
      </c>
    </row>
    <row r="3315" spans="1:4">
      <c r="A3315" t="s">
        <v>4</v>
      </c>
      <c r="B3315" s="4" t="s">
        <v>5</v>
      </c>
      <c r="C3315" s="4" t="s">
        <v>11</v>
      </c>
      <c r="D3315" s="4" t="s">
        <v>17</v>
      </c>
    </row>
    <row r="3316" spans="1:4">
      <c r="A3316" t="n">
        <v>28587</v>
      </c>
      <c r="B3316" s="41" t="n">
        <v>43</v>
      </c>
      <c r="C3316" s="7" t="n">
        <v>1024</v>
      </c>
      <c r="D3316" s="7" t="n">
        <v>32</v>
      </c>
    </row>
    <row r="3317" spans="1:4">
      <c r="A3317" t="s">
        <v>4</v>
      </c>
      <c r="B3317" s="4" t="s">
        <v>5</v>
      </c>
      <c r="C3317" s="4" t="s">
        <v>11</v>
      </c>
      <c r="D3317" s="4" t="s">
        <v>17</v>
      </c>
    </row>
    <row r="3318" spans="1:4">
      <c r="A3318" t="n">
        <v>28594</v>
      </c>
      <c r="B3318" s="41" t="n">
        <v>43</v>
      </c>
      <c r="C3318" s="7" t="n">
        <v>1025</v>
      </c>
      <c r="D3318" s="7" t="n">
        <v>128</v>
      </c>
    </row>
    <row r="3319" spans="1:4">
      <c r="A3319" t="s">
        <v>4</v>
      </c>
      <c r="B3319" s="4" t="s">
        <v>5</v>
      </c>
      <c r="C3319" s="4" t="s">
        <v>11</v>
      </c>
      <c r="D3319" s="4" t="s">
        <v>17</v>
      </c>
    </row>
    <row r="3320" spans="1:4">
      <c r="A3320" t="n">
        <v>28601</v>
      </c>
      <c r="B3320" s="41" t="n">
        <v>43</v>
      </c>
      <c r="C3320" s="7" t="n">
        <v>1025</v>
      </c>
      <c r="D3320" s="7" t="n">
        <v>32</v>
      </c>
    </row>
    <row r="3321" spans="1:4">
      <c r="A3321" t="s">
        <v>4</v>
      </c>
      <c r="B3321" s="4" t="s">
        <v>5</v>
      </c>
      <c r="C3321" s="4" t="s">
        <v>11</v>
      </c>
      <c r="D3321" s="4" t="s">
        <v>17</v>
      </c>
    </row>
    <row r="3322" spans="1:4">
      <c r="A3322" t="n">
        <v>28608</v>
      </c>
      <c r="B3322" s="41" t="n">
        <v>43</v>
      </c>
      <c r="C3322" s="7" t="n">
        <v>1026</v>
      </c>
      <c r="D3322" s="7" t="n">
        <v>128</v>
      </c>
    </row>
    <row r="3323" spans="1:4">
      <c r="A3323" t="s">
        <v>4</v>
      </c>
      <c r="B3323" s="4" t="s">
        <v>5</v>
      </c>
      <c r="C3323" s="4" t="s">
        <v>11</v>
      </c>
      <c r="D3323" s="4" t="s">
        <v>17</v>
      </c>
    </row>
    <row r="3324" spans="1:4">
      <c r="A3324" t="n">
        <v>28615</v>
      </c>
      <c r="B3324" s="41" t="n">
        <v>43</v>
      </c>
      <c r="C3324" s="7" t="n">
        <v>1026</v>
      </c>
      <c r="D3324" s="7" t="n">
        <v>32</v>
      </c>
    </row>
    <row r="3325" spans="1:4">
      <c r="A3325" t="s">
        <v>4</v>
      </c>
      <c r="B3325" s="4" t="s">
        <v>5</v>
      </c>
      <c r="C3325" s="4" t="s">
        <v>11</v>
      </c>
      <c r="D3325" s="4" t="s">
        <v>17</v>
      </c>
    </row>
    <row r="3326" spans="1:4">
      <c r="A3326" t="n">
        <v>28622</v>
      </c>
      <c r="B3326" s="41" t="n">
        <v>43</v>
      </c>
      <c r="C3326" s="7" t="n">
        <v>1027</v>
      </c>
      <c r="D3326" s="7" t="n">
        <v>128</v>
      </c>
    </row>
    <row r="3327" spans="1:4">
      <c r="A3327" t="s">
        <v>4</v>
      </c>
      <c r="B3327" s="4" t="s">
        <v>5</v>
      </c>
      <c r="C3327" s="4" t="s">
        <v>11</v>
      </c>
      <c r="D3327" s="4" t="s">
        <v>17</v>
      </c>
    </row>
    <row r="3328" spans="1:4">
      <c r="A3328" t="n">
        <v>28629</v>
      </c>
      <c r="B3328" s="41" t="n">
        <v>43</v>
      </c>
      <c r="C3328" s="7" t="n">
        <v>1027</v>
      </c>
      <c r="D3328" s="7" t="n">
        <v>32</v>
      </c>
    </row>
    <row r="3329" spans="1:4">
      <c r="A3329" t="s">
        <v>4</v>
      </c>
      <c r="B3329" s="4" t="s">
        <v>5</v>
      </c>
      <c r="C3329" s="4" t="s">
        <v>11</v>
      </c>
      <c r="D3329" s="4" t="s">
        <v>17</v>
      </c>
    </row>
    <row r="3330" spans="1:4">
      <c r="A3330" t="n">
        <v>28636</v>
      </c>
      <c r="B3330" s="41" t="n">
        <v>43</v>
      </c>
      <c r="C3330" s="7" t="n">
        <v>1028</v>
      </c>
      <c r="D3330" s="7" t="n">
        <v>128</v>
      </c>
    </row>
    <row r="3331" spans="1:4">
      <c r="A3331" t="s">
        <v>4</v>
      </c>
      <c r="B3331" s="4" t="s">
        <v>5</v>
      </c>
      <c r="C3331" s="4" t="s">
        <v>11</v>
      </c>
      <c r="D3331" s="4" t="s">
        <v>17</v>
      </c>
    </row>
    <row r="3332" spans="1:4">
      <c r="A3332" t="n">
        <v>28643</v>
      </c>
      <c r="B3332" s="41" t="n">
        <v>43</v>
      </c>
      <c r="C3332" s="7" t="n">
        <v>1028</v>
      </c>
      <c r="D3332" s="7" t="n">
        <v>32</v>
      </c>
    </row>
    <row r="3333" spans="1:4">
      <c r="A3333" t="s">
        <v>4</v>
      </c>
      <c r="B3333" s="4" t="s">
        <v>5</v>
      </c>
      <c r="C3333" s="4" t="s">
        <v>11</v>
      </c>
      <c r="D3333" s="4" t="s">
        <v>17</v>
      </c>
    </row>
    <row r="3334" spans="1:4">
      <c r="A3334" t="n">
        <v>28650</v>
      </c>
      <c r="B3334" s="41" t="n">
        <v>43</v>
      </c>
      <c r="C3334" s="7" t="n">
        <v>1029</v>
      </c>
      <c r="D3334" s="7" t="n">
        <v>128</v>
      </c>
    </row>
    <row r="3335" spans="1:4">
      <c r="A3335" t="s">
        <v>4</v>
      </c>
      <c r="B3335" s="4" t="s">
        <v>5</v>
      </c>
      <c r="C3335" s="4" t="s">
        <v>11</v>
      </c>
      <c r="D3335" s="4" t="s">
        <v>17</v>
      </c>
    </row>
    <row r="3336" spans="1:4">
      <c r="A3336" t="n">
        <v>28657</v>
      </c>
      <c r="B3336" s="41" t="n">
        <v>43</v>
      </c>
      <c r="C3336" s="7" t="n">
        <v>1029</v>
      </c>
      <c r="D3336" s="7" t="n">
        <v>32</v>
      </c>
    </row>
    <row r="3337" spans="1:4">
      <c r="A3337" t="s">
        <v>4</v>
      </c>
      <c r="B3337" s="4" t="s">
        <v>5</v>
      </c>
      <c r="C3337" s="4" t="s">
        <v>11</v>
      </c>
      <c r="D3337" s="4" t="s">
        <v>17</v>
      </c>
    </row>
    <row r="3338" spans="1:4">
      <c r="A3338" t="n">
        <v>28664</v>
      </c>
      <c r="B3338" s="41" t="n">
        <v>43</v>
      </c>
      <c r="C3338" s="7" t="n">
        <v>1030</v>
      </c>
      <c r="D3338" s="7" t="n">
        <v>128</v>
      </c>
    </row>
    <row r="3339" spans="1:4">
      <c r="A3339" t="s">
        <v>4</v>
      </c>
      <c r="B3339" s="4" t="s">
        <v>5</v>
      </c>
      <c r="C3339" s="4" t="s">
        <v>11</v>
      </c>
      <c r="D3339" s="4" t="s">
        <v>17</v>
      </c>
    </row>
    <row r="3340" spans="1:4">
      <c r="A3340" t="n">
        <v>28671</v>
      </c>
      <c r="B3340" s="41" t="n">
        <v>43</v>
      </c>
      <c r="C3340" s="7" t="n">
        <v>1030</v>
      </c>
      <c r="D3340" s="7" t="n">
        <v>32</v>
      </c>
    </row>
    <row r="3341" spans="1:4">
      <c r="A3341" t="s">
        <v>4</v>
      </c>
      <c r="B3341" s="4" t="s">
        <v>5</v>
      </c>
      <c r="C3341" s="4" t="s">
        <v>11</v>
      </c>
      <c r="D3341" s="4" t="s">
        <v>17</v>
      </c>
    </row>
    <row r="3342" spans="1:4">
      <c r="A3342" t="n">
        <v>28678</v>
      </c>
      <c r="B3342" s="41" t="n">
        <v>43</v>
      </c>
      <c r="C3342" s="7" t="n">
        <v>1000</v>
      </c>
      <c r="D3342" s="7" t="n">
        <v>128</v>
      </c>
    </row>
    <row r="3343" spans="1:4">
      <c r="A3343" t="s">
        <v>4</v>
      </c>
      <c r="B3343" s="4" t="s">
        <v>5</v>
      </c>
      <c r="C3343" s="4" t="s">
        <v>11</v>
      </c>
      <c r="D3343" s="4" t="s">
        <v>17</v>
      </c>
    </row>
    <row r="3344" spans="1:4">
      <c r="A3344" t="n">
        <v>28685</v>
      </c>
      <c r="B3344" s="41" t="n">
        <v>43</v>
      </c>
      <c r="C3344" s="7" t="n">
        <v>1000</v>
      </c>
      <c r="D3344" s="7" t="n">
        <v>32</v>
      </c>
    </row>
    <row r="3345" spans="1:4">
      <c r="A3345" t="s">
        <v>4</v>
      </c>
      <c r="B3345" s="4" t="s">
        <v>5</v>
      </c>
      <c r="C3345" s="4" t="s">
        <v>11</v>
      </c>
      <c r="D3345" s="4" t="s">
        <v>17</v>
      </c>
    </row>
    <row r="3346" spans="1:4">
      <c r="A3346" t="n">
        <v>28692</v>
      </c>
      <c r="B3346" s="41" t="n">
        <v>43</v>
      </c>
      <c r="C3346" s="7" t="n">
        <v>1001</v>
      </c>
      <c r="D3346" s="7" t="n">
        <v>128</v>
      </c>
    </row>
    <row r="3347" spans="1:4">
      <c r="A3347" t="s">
        <v>4</v>
      </c>
      <c r="B3347" s="4" t="s">
        <v>5</v>
      </c>
      <c r="C3347" s="4" t="s">
        <v>11</v>
      </c>
      <c r="D3347" s="4" t="s">
        <v>17</v>
      </c>
    </row>
    <row r="3348" spans="1:4">
      <c r="A3348" t="n">
        <v>28699</v>
      </c>
      <c r="B3348" s="41" t="n">
        <v>43</v>
      </c>
      <c r="C3348" s="7" t="n">
        <v>1001</v>
      </c>
      <c r="D3348" s="7" t="n">
        <v>32</v>
      </c>
    </row>
    <row r="3349" spans="1:4">
      <c r="A3349" t="s">
        <v>4</v>
      </c>
      <c r="B3349" s="4" t="s">
        <v>5</v>
      </c>
      <c r="C3349" s="4" t="s">
        <v>11</v>
      </c>
      <c r="D3349" s="4" t="s">
        <v>17</v>
      </c>
    </row>
    <row r="3350" spans="1:4">
      <c r="A3350" t="n">
        <v>28706</v>
      </c>
      <c r="B3350" s="41" t="n">
        <v>43</v>
      </c>
      <c r="C3350" s="7" t="n">
        <v>1002</v>
      </c>
      <c r="D3350" s="7" t="n">
        <v>128</v>
      </c>
    </row>
    <row r="3351" spans="1:4">
      <c r="A3351" t="s">
        <v>4</v>
      </c>
      <c r="B3351" s="4" t="s">
        <v>5</v>
      </c>
      <c r="C3351" s="4" t="s">
        <v>11</v>
      </c>
      <c r="D3351" s="4" t="s">
        <v>17</v>
      </c>
    </row>
    <row r="3352" spans="1:4">
      <c r="A3352" t="n">
        <v>28713</v>
      </c>
      <c r="B3352" s="41" t="n">
        <v>43</v>
      </c>
      <c r="C3352" s="7" t="n">
        <v>1002</v>
      </c>
      <c r="D3352" s="7" t="n">
        <v>32</v>
      </c>
    </row>
    <row r="3353" spans="1:4">
      <c r="A3353" t="s">
        <v>4</v>
      </c>
      <c r="B3353" s="4" t="s">
        <v>5</v>
      </c>
      <c r="C3353" s="4" t="s">
        <v>11</v>
      </c>
      <c r="D3353" s="4" t="s">
        <v>17</v>
      </c>
    </row>
    <row r="3354" spans="1:4">
      <c r="A3354" t="n">
        <v>28720</v>
      </c>
      <c r="B3354" s="41" t="n">
        <v>43</v>
      </c>
      <c r="C3354" s="7" t="n">
        <v>1003</v>
      </c>
      <c r="D3354" s="7" t="n">
        <v>128</v>
      </c>
    </row>
    <row r="3355" spans="1:4">
      <c r="A3355" t="s">
        <v>4</v>
      </c>
      <c r="B3355" s="4" t="s">
        <v>5</v>
      </c>
      <c r="C3355" s="4" t="s">
        <v>11</v>
      </c>
      <c r="D3355" s="4" t="s">
        <v>17</v>
      </c>
    </row>
    <row r="3356" spans="1:4">
      <c r="A3356" t="n">
        <v>28727</v>
      </c>
      <c r="B3356" s="41" t="n">
        <v>43</v>
      </c>
      <c r="C3356" s="7" t="n">
        <v>1003</v>
      </c>
      <c r="D3356" s="7" t="n">
        <v>32</v>
      </c>
    </row>
    <row r="3357" spans="1:4">
      <c r="A3357" t="s">
        <v>4</v>
      </c>
      <c r="B3357" s="4" t="s">
        <v>5</v>
      </c>
      <c r="C3357" s="4" t="s">
        <v>11</v>
      </c>
      <c r="D3357" s="4" t="s">
        <v>17</v>
      </c>
    </row>
    <row r="3358" spans="1:4">
      <c r="A3358" t="n">
        <v>28734</v>
      </c>
      <c r="B3358" s="41" t="n">
        <v>43</v>
      </c>
      <c r="C3358" s="7" t="n">
        <v>1004</v>
      </c>
      <c r="D3358" s="7" t="n">
        <v>128</v>
      </c>
    </row>
    <row r="3359" spans="1:4">
      <c r="A3359" t="s">
        <v>4</v>
      </c>
      <c r="B3359" s="4" t="s">
        <v>5</v>
      </c>
      <c r="C3359" s="4" t="s">
        <v>11</v>
      </c>
      <c r="D3359" s="4" t="s">
        <v>17</v>
      </c>
    </row>
    <row r="3360" spans="1:4">
      <c r="A3360" t="n">
        <v>28741</v>
      </c>
      <c r="B3360" s="41" t="n">
        <v>43</v>
      </c>
      <c r="C3360" s="7" t="n">
        <v>1004</v>
      </c>
      <c r="D3360" s="7" t="n">
        <v>32</v>
      </c>
    </row>
    <row r="3361" spans="1:4">
      <c r="A3361" t="s">
        <v>4</v>
      </c>
      <c r="B3361" s="4" t="s">
        <v>5</v>
      </c>
      <c r="C3361" s="4" t="s">
        <v>11</v>
      </c>
      <c r="D3361" s="4" t="s">
        <v>17</v>
      </c>
    </row>
    <row r="3362" spans="1:4">
      <c r="A3362" t="n">
        <v>28748</v>
      </c>
      <c r="B3362" s="41" t="n">
        <v>43</v>
      </c>
      <c r="C3362" s="7" t="n">
        <v>1005</v>
      </c>
      <c r="D3362" s="7" t="n">
        <v>128</v>
      </c>
    </row>
    <row r="3363" spans="1:4">
      <c r="A3363" t="s">
        <v>4</v>
      </c>
      <c r="B3363" s="4" t="s">
        <v>5</v>
      </c>
      <c r="C3363" s="4" t="s">
        <v>11</v>
      </c>
      <c r="D3363" s="4" t="s">
        <v>17</v>
      </c>
    </row>
    <row r="3364" spans="1:4">
      <c r="A3364" t="n">
        <v>28755</v>
      </c>
      <c r="B3364" s="41" t="n">
        <v>43</v>
      </c>
      <c r="C3364" s="7" t="n">
        <v>1005</v>
      </c>
      <c r="D3364" s="7" t="n">
        <v>32</v>
      </c>
    </row>
    <row r="3365" spans="1:4">
      <c r="A3365" t="s">
        <v>4</v>
      </c>
      <c r="B3365" s="4" t="s">
        <v>5</v>
      </c>
      <c r="C3365" s="4" t="s">
        <v>11</v>
      </c>
      <c r="D3365" s="4" t="s">
        <v>17</v>
      </c>
    </row>
    <row r="3366" spans="1:4">
      <c r="A3366" t="n">
        <v>28762</v>
      </c>
      <c r="B3366" s="41" t="n">
        <v>43</v>
      </c>
      <c r="C3366" s="7" t="n">
        <v>1006</v>
      </c>
      <c r="D3366" s="7" t="n">
        <v>128</v>
      </c>
    </row>
    <row r="3367" spans="1:4">
      <c r="A3367" t="s">
        <v>4</v>
      </c>
      <c r="B3367" s="4" t="s">
        <v>5</v>
      </c>
      <c r="C3367" s="4" t="s">
        <v>11</v>
      </c>
      <c r="D3367" s="4" t="s">
        <v>17</v>
      </c>
    </row>
    <row r="3368" spans="1:4">
      <c r="A3368" t="n">
        <v>28769</v>
      </c>
      <c r="B3368" s="41" t="n">
        <v>43</v>
      </c>
      <c r="C3368" s="7" t="n">
        <v>1006</v>
      </c>
      <c r="D3368" s="7" t="n">
        <v>32</v>
      </c>
    </row>
    <row r="3369" spans="1:4">
      <c r="A3369" t="s">
        <v>4</v>
      </c>
      <c r="B3369" s="4" t="s">
        <v>5</v>
      </c>
      <c r="C3369" s="4" t="s">
        <v>11</v>
      </c>
      <c r="D3369" s="4" t="s">
        <v>17</v>
      </c>
    </row>
    <row r="3370" spans="1:4">
      <c r="A3370" t="n">
        <v>28776</v>
      </c>
      <c r="B3370" s="41" t="n">
        <v>43</v>
      </c>
      <c r="C3370" s="7" t="n">
        <v>1007</v>
      </c>
      <c r="D3370" s="7" t="n">
        <v>128</v>
      </c>
    </row>
    <row r="3371" spans="1:4">
      <c r="A3371" t="s">
        <v>4</v>
      </c>
      <c r="B3371" s="4" t="s">
        <v>5</v>
      </c>
      <c r="C3371" s="4" t="s">
        <v>11</v>
      </c>
      <c r="D3371" s="4" t="s">
        <v>17</v>
      </c>
    </row>
    <row r="3372" spans="1:4">
      <c r="A3372" t="n">
        <v>28783</v>
      </c>
      <c r="B3372" s="41" t="n">
        <v>43</v>
      </c>
      <c r="C3372" s="7" t="n">
        <v>1007</v>
      </c>
      <c r="D3372" s="7" t="n">
        <v>32</v>
      </c>
    </row>
    <row r="3373" spans="1:4">
      <c r="A3373" t="s">
        <v>4</v>
      </c>
      <c r="B3373" s="4" t="s">
        <v>5</v>
      </c>
      <c r="C3373" s="4" t="s">
        <v>11</v>
      </c>
      <c r="D3373" s="4" t="s">
        <v>17</v>
      </c>
    </row>
    <row r="3374" spans="1:4">
      <c r="A3374" t="n">
        <v>28790</v>
      </c>
      <c r="B3374" s="41" t="n">
        <v>43</v>
      </c>
      <c r="C3374" s="7" t="n">
        <v>1008</v>
      </c>
      <c r="D3374" s="7" t="n">
        <v>128</v>
      </c>
    </row>
    <row r="3375" spans="1:4">
      <c r="A3375" t="s">
        <v>4</v>
      </c>
      <c r="B3375" s="4" t="s">
        <v>5</v>
      </c>
      <c r="C3375" s="4" t="s">
        <v>11</v>
      </c>
      <c r="D3375" s="4" t="s">
        <v>17</v>
      </c>
    </row>
    <row r="3376" spans="1:4">
      <c r="A3376" t="n">
        <v>28797</v>
      </c>
      <c r="B3376" s="41" t="n">
        <v>43</v>
      </c>
      <c r="C3376" s="7" t="n">
        <v>1008</v>
      </c>
      <c r="D3376" s="7" t="n">
        <v>32</v>
      </c>
    </row>
    <row r="3377" spans="1:4">
      <c r="A3377" t="s">
        <v>4</v>
      </c>
      <c r="B3377" s="4" t="s">
        <v>5</v>
      </c>
      <c r="C3377" s="4" t="s">
        <v>11</v>
      </c>
      <c r="D3377" s="4" t="s">
        <v>17</v>
      </c>
    </row>
    <row r="3378" spans="1:4">
      <c r="A3378" t="n">
        <v>28804</v>
      </c>
      <c r="B3378" s="41" t="n">
        <v>43</v>
      </c>
      <c r="C3378" s="7" t="n">
        <v>1009</v>
      </c>
      <c r="D3378" s="7" t="n">
        <v>128</v>
      </c>
    </row>
    <row r="3379" spans="1:4">
      <c r="A3379" t="s">
        <v>4</v>
      </c>
      <c r="B3379" s="4" t="s">
        <v>5</v>
      </c>
      <c r="C3379" s="4" t="s">
        <v>11</v>
      </c>
      <c r="D3379" s="4" t="s">
        <v>17</v>
      </c>
    </row>
    <row r="3380" spans="1:4">
      <c r="A3380" t="n">
        <v>28811</v>
      </c>
      <c r="B3380" s="41" t="n">
        <v>43</v>
      </c>
      <c r="C3380" s="7" t="n">
        <v>1009</v>
      </c>
      <c r="D3380" s="7" t="n">
        <v>32</v>
      </c>
    </row>
    <row r="3381" spans="1:4">
      <c r="A3381" t="s">
        <v>4</v>
      </c>
      <c r="B3381" s="4" t="s">
        <v>5</v>
      </c>
      <c r="C3381" s="4" t="s">
        <v>11</v>
      </c>
      <c r="D3381" s="4" t="s">
        <v>17</v>
      </c>
    </row>
    <row r="3382" spans="1:4">
      <c r="A3382" t="n">
        <v>28818</v>
      </c>
      <c r="B3382" s="41" t="n">
        <v>43</v>
      </c>
      <c r="C3382" s="7" t="n">
        <v>85</v>
      </c>
      <c r="D3382" s="7" t="n">
        <v>128</v>
      </c>
    </row>
    <row r="3383" spans="1:4">
      <c r="A3383" t="s">
        <v>4</v>
      </c>
      <c r="B3383" s="4" t="s">
        <v>5</v>
      </c>
      <c r="C3383" s="4" t="s">
        <v>11</v>
      </c>
      <c r="D3383" s="4" t="s">
        <v>17</v>
      </c>
    </row>
    <row r="3384" spans="1:4">
      <c r="A3384" t="n">
        <v>28825</v>
      </c>
      <c r="B3384" s="41" t="n">
        <v>43</v>
      </c>
      <c r="C3384" s="7" t="n">
        <v>85</v>
      </c>
      <c r="D3384" s="7" t="n">
        <v>32</v>
      </c>
    </row>
    <row r="3385" spans="1:4">
      <c r="A3385" t="s">
        <v>4</v>
      </c>
      <c r="B3385" s="4" t="s">
        <v>5</v>
      </c>
      <c r="C3385" s="4" t="s">
        <v>11</v>
      </c>
      <c r="D3385" s="4" t="s">
        <v>17</v>
      </c>
    </row>
    <row r="3386" spans="1:4">
      <c r="A3386" t="n">
        <v>28832</v>
      </c>
      <c r="B3386" s="67" t="n">
        <v>44</v>
      </c>
      <c r="C3386" s="7" t="n">
        <v>11</v>
      </c>
      <c r="D3386" s="7" t="n">
        <v>128</v>
      </c>
    </row>
    <row r="3387" spans="1:4">
      <c r="A3387" t="s">
        <v>4</v>
      </c>
      <c r="B3387" s="4" t="s">
        <v>5</v>
      </c>
      <c r="C3387" s="4" t="s">
        <v>11</v>
      </c>
      <c r="D3387" s="4" t="s">
        <v>17</v>
      </c>
    </row>
    <row r="3388" spans="1:4">
      <c r="A3388" t="n">
        <v>28839</v>
      </c>
      <c r="B3388" s="67" t="n">
        <v>44</v>
      </c>
      <c r="C3388" s="7" t="n">
        <v>11</v>
      </c>
      <c r="D3388" s="7" t="n">
        <v>32</v>
      </c>
    </row>
    <row r="3389" spans="1:4">
      <c r="A3389" t="s">
        <v>4</v>
      </c>
      <c r="B3389" s="4" t="s">
        <v>5</v>
      </c>
      <c r="C3389" s="4" t="s">
        <v>11</v>
      </c>
      <c r="D3389" s="4" t="s">
        <v>15</v>
      </c>
      <c r="E3389" s="4" t="s">
        <v>15</v>
      </c>
      <c r="F3389" s="4" t="s">
        <v>15</v>
      </c>
      <c r="G3389" s="4" t="s">
        <v>15</v>
      </c>
    </row>
    <row r="3390" spans="1:4">
      <c r="A3390" t="n">
        <v>28846</v>
      </c>
      <c r="B3390" s="37" t="n">
        <v>46</v>
      </c>
      <c r="C3390" s="7" t="n">
        <v>11</v>
      </c>
      <c r="D3390" s="7" t="n">
        <v>-30</v>
      </c>
      <c r="E3390" s="7" t="n">
        <v>0</v>
      </c>
      <c r="F3390" s="7" t="n">
        <v>-58.7000007629395</v>
      </c>
      <c r="G3390" s="7" t="n">
        <v>0</v>
      </c>
    </row>
    <row r="3391" spans="1:4">
      <c r="A3391" t="s">
        <v>4</v>
      </c>
      <c r="B3391" s="4" t="s">
        <v>5</v>
      </c>
      <c r="C3391" s="4" t="s">
        <v>11</v>
      </c>
      <c r="D3391" s="4" t="s">
        <v>15</v>
      </c>
      <c r="E3391" s="4" t="s">
        <v>15</v>
      </c>
      <c r="F3391" s="4" t="s">
        <v>15</v>
      </c>
      <c r="G3391" s="4" t="s">
        <v>15</v>
      </c>
    </row>
    <row r="3392" spans="1:4">
      <c r="A3392" t="n">
        <v>28865</v>
      </c>
      <c r="B3392" s="37" t="n">
        <v>46</v>
      </c>
      <c r="C3392" s="7" t="n">
        <v>0</v>
      </c>
      <c r="D3392" s="7" t="n">
        <v>-30</v>
      </c>
      <c r="E3392" s="7" t="n">
        <v>0</v>
      </c>
      <c r="F3392" s="7" t="n">
        <v>-52</v>
      </c>
      <c r="G3392" s="7" t="n">
        <v>180</v>
      </c>
    </row>
    <row r="3393" spans="1:7">
      <c r="A3393" t="s">
        <v>4</v>
      </c>
      <c r="B3393" s="4" t="s">
        <v>5</v>
      </c>
      <c r="C3393" s="4" t="s">
        <v>11</v>
      </c>
      <c r="D3393" s="4" t="s">
        <v>15</v>
      </c>
      <c r="E3393" s="4" t="s">
        <v>15</v>
      </c>
      <c r="F3393" s="4" t="s">
        <v>15</v>
      </c>
      <c r="G3393" s="4" t="s">
        <v>15</v>
      </c>
    </row>
    <row r="3394" spans="1:7">
      <c r="A3394" t="n">
        <v>28884</v>
      </c>
      <c r="B3394" s="37" t="n">
        <v>46</v>
      </c>
      <c r="C3394" s="7" t="n">
        <v>5</v>
      </c>
      <c r="D3394" s="7" t="n">
        <v>-33.4000015258789</v>
      </c>
      <c r="E3394" s="7" t="n">
        <v>0</v>
      </c>
      <c r="F3394" s="7" t="n">
        <v>-54.4000015258789</v>
      </c>
      <c r="G3394" s="7" t="n">
        <v>180</v>
      </c>
    </row>
    <row r="3395" spans="1:7">
      <c r="A3395" t="s">
        <v>4</v>
      </c>
      <c r="B3395" s="4" t="s">
        <v>5</v>
      </c>
      <c r="C3395" s="4" t="s">
        <v>11</v>
      </c>
      <c r="D3395" s="4" t="s">
        <v>15</v>
      </c>
      <c r="E3395" s="4" t="s">
        <v>15</v>
      </c>
      <c r="F3395" s="4" t="s">
        <v>15</v>
      </c>
      <c r="G3395" s="4" t="s">
        <v>15</v>
      </c>
    </row>
    <row r="3396" spans="1:7">
      <c r="A3396" t="n">
        <v>28903</v>
      </c>
      <c r="B3396" s="37" t="n">
        <v>46</v>
      </c>
      <c r="C3396" s="7" t="n">
        <v>1</v>
      </c>
      <c r="D3396" s="7" t="n">
        <v>-30</v>
      </c>
      <c r="E3396" s="7" t="n">
        <v>0</v>
      </c>
      <c r="F3396" s="7" t="n">
        <v>-54.4000015258789</v>
      </c>
      <c r="G3396" s="7" t="n">
        <v>180</v>
      </c>
    </row>
    <row r="3397" spans="1:7">
      <c r="A3397" t="s">
        <v>4</v>
      </c>
      <c r="B3397" s="4" t="s">
        <v>5</v>
      </c>
      <c r="C3397" s="4" t="s">
        <v>11</v>
      </c>
      <c r="D3397" s="4" t="s">
        <v>15</v>
      </c>
      <c r="E3397" s="4" t="s">
        <v>15</v>
      </c>
      <c r="F3397" s="4" t="s">
        <v>15</v>
      </c>
      <c r="G3397" s="4" t="s">
        <v>15</v>
      </c>
    </row>
    <row r="3398" spans="1:7">
      <c r="A3398" t="n">
        <v>28922</v>
      </c>
      <c r="B3398" s="37" t="n">
        <v>46</v>
      </c>
      <c r="C3398" s="7" t="n">
        <v>2</v>
      </c>
      <c r="D3398" s="7" t="n">
        <v>-31.7000007629395</v>
      </c>
      <c r="E3398" s="7" t="n">
        <v>0</v>
      </c>
      <c r="F3398" s="7" t="n">
        <v>-52</v>
      </c>
      <c r="G3398" s="7" t="n">
        <v>180</v>
      </c>
    </row>
    <row r="3399" spans="1:7">
      <c r="A3399" t="s">
        <v>4</v>
      </c>
      <c r="B3399" s="4" t="s">
        <v>5</v>
      </c>
      <c r="C3399" s="4" t="s">
        <v>11</v>
      </c>
      <c r="D3399" s="4" t="s">
        <v>15</v>
      </c>
      <c r="E3399" s="4" t="s">
        <v>15</v>
      </c>
      <c r="F3399" s="4" t="s">
        <v>15</v>
      </c>
      <c r="G3399" s="4" t="s">
        <v>15</v>
      </c>
    </row>
    <row r="3400" spans="1:7">
      <c r="A3400" t="n">
        <v>28941</v>
      </c>
      <c r="B3400" s="37" t="n">
        <v>46</v>
      </c>
      <c r="C3400" s="7" t="n">
        <v>4</v>
      </c>
      <c r="D3400" s="7" t="n">
        <v>-28.2999992370605</v>
      </c>
      <c r="E3400" s="7" t="n">
        <v>0</v>
      </c>
      <c r="F3400" s="7" t="n">
        <v>-52</v>
      </c>
      <c r="G3400" s="7" t="n">
        <v>180</v>
      </c>
    </row>
    <row r="3401" spans="1:7">
      <c r="A3401" t="s">
        <v>4</v>
      </c>
      <c r="B3401" s="4" t="s">
        <v>5</v>
      </c>
      <c r="C3401" s="4" t="s">
        <v>11</v>
      </c>
      <c r="D3401" s="4" t="s">
        <v>15</v>
      </c>
      <c r="E3401" s="4" t="s">
        <v>15</v>
      </c>
      <c r="F3401" s="4" t="s">
        <v>15</v>
      </c>
      <c r="G3401" s="4" t="s">
        <v>15</v>
      </c>
    </row>
    <row r="3402" spans="1:7">
      <c r="A3402" t="n">
        <v>28960</v>
      </c>
      <c r="B3402" s="37" t="n">
        <v>46</v>
      </c>
      <c r="C3402" s="7" t="n">
        <v>8</v>
      </c>
      <c r="D3402" s="7" t="n">
        <v>-26.6000003814697</v>
      </c>
      <c r="E3402" s="7" t="n">
        <v>0</v>
      </c>
      <c r="F3402" s="7" t="n">
        <v>-52</v>
      </c>
      <c r="G3402" s="7" t="n">
        <v>180</v>
      </c>
    </row>
    <row r="3403" spans="1:7">
      <c r="A3403" t="s">
        <v>4</v>
      </c>
      <c r="B3403" s="4" t="s">
        <v>5</v>
      </c>
      <c r="C3403" s="4" t="s">
        <v>11</v>
      </c>
      <c r="D3403" s="4" t="s">
        <v>15</v>
      </c>
      <c r="E3403" s="4" t="s">
        <v>15</v>
      </c>
      <c r="F3403" s="4" t="s">
        <v>15</v>
      </c>
      <c r="G3403" s="4" t="s">
        <v>15</v>
      </c>
    </row>
    <row r="3404" spans="1:7">
      <c r="A3404" t="n">
        <v>28979</v>
      </c>
      <c r="B3404" s="37" t="n">
        <v>46</v>
      </c>
      <c r="C3404" s="7" t="n">
        <v>6</v>
      </c>
      <c r="D3404" s="7" t="n">
        <v>-33.4000015258789</v>
      </c>
      <c r="E3404" s="7" t="n">
        <v>0</v>
      </c>
      <c r="F3404" s="7" t="n">
        <v>-52</v>
      </c>
      <c r="G3404" s="7" t="n">
        <v>180</v>
      </c>
    </row>
    <row r="3405" spans="1:7">
      <c r="A3405" t="s">
        <v>4</v>
      </c>
      <c r="B3405" s="4" t="s">
        <v>5</v>
      </c>
      <c r="C3405" s="4" t="s">
        <v>11</v>
      </c>
      <c r="D3405" s="4" t="s">
        <v>15</v>
      </c>
      <c r="E3405" s="4" t="s">
        <v>15</v>
      </c>
      <c r="F3405" s="4" t="s">
        <v>15</v>
      </c>
      <c r="G3405" s="4" t="s">
        <v>15</v>
      </c>
    </row>
    <row r="3406" spans="1:7">
      <c r="A3406" t="n">
        <v>28998</v>
      </c>
      <c r="B3406" s="37" t="n">
        <v>46</v>
      </c>
      <c r="C3406" s="7" t="n">
        <v>3</v>
      </c>
      <c r="D3406" s="7" t="n">
        <v>-26.6000003814697</v>
      </c>
      <c r="E3406" s="7" t="n">
        <v>0</v>
      </c>
      <c r="F3406" s="7" t="n">
        <v>-54.4000015258789</v>
      </c>
      <c r="G3406" s="7" t="n">
        <v>180</v>
      </c>
    </row>
    <row r="3407" spans="1:7">
      <c r="A3407" t="s">
        <v>4</v>
      </c>
      <c r="B3407" s="4" t="s">
        <v>5</v>
      </c>
      <c r="C3407" s="4" t="s">
        <v>11</v>
      </c>
      <c r="D3407" s="4" t="s">
        <v>15</v>
      </c>
      <c r="E3407" s="4" t="s">
        <v>15</v>
      </c>
      <c r="F3407" s="4" t="s">
        <v>15</v>
      </c>
      <c r="G3407" s="4" t="s">
        <v>15</v>
      </c>
    </row>
    <row r="3408" spans="1:7">
      <c r="A3408" t="n">
        <v>29017</v>
      </c>
      <c r="B3408" s="37" t="n">
        <v>46</v>
      </c>
      <c r="C3408" s="7" t="n">
        <v>7</v>
      </c>
      <c r="D3408" s="7" t="n">
        <v>-28.2999992370605</v>
      </c>
      <c r="E3408" s="7" t="n">
        <v>0</v>
      </c>
      <c r="F3408" s="7" t="n">
        <v>-54.4000015258789</v>
      </c>
      <c r="G3408" s="7" t="n">
        <v>180</v>
      </c>
    </row>
    <row r="3409" spans="1:7">
      <c r="A3409" t="s">
        <v>4</v>
      </c>
      <c r="B3409" s="4" t="s">
        <v>5</v>
      </c>
      <c r="C3409" s="4" t="s">
        <v>11</v>
      </c>
      <c r="D3409" s="4" t="s">
        <v>15</v>
      </c>
      <c r="E3409" s="4" t="s">
        <v>15</v>
      </c>
      <c r="F3409" s="4" t="s">
        <v>15</v>
      </c>
      <c r="G3409" s="4" t="s">
        <v>15</v>
      </c>
    </row>
    <row r="3410" spans="1:7">
      <c r="A3410" t="n">
        <v>29036</v>
      </c>
      <c r="B3410" s="37" t="n">
        <v>46</v>
      </c>
      <c r="C3410" s="7" t="n">
        <v>9</v>
      </c>
      <c r="D3410" s="7" t="n">
        <v>-31.7000007629395</v>
      </c>
      <c r="E3410" s="7" t="n">
        <v>0</v>
      </c>
      <c r="F3410" s="7" t="n">
        <v>-54.4000015258789</v>
      </c>
      <c r="G3410" s="7" t="n">
        <v>180</v>
      </c>
    </row>
    <row r="3411" spans="1:7">
      <c r="A3411" t="s">
        <v>4</v>
      </c>
      <c r="B3411" s="4" t="s">
        <v>5</v>
      </c>
      <c r="C3411" s="4" t="s">
        <v>11</v>
      </c>
      <c r="D3411" s="4" t="s">
        <v>11</v>
      </c>
      <c r="E3411" s="4" t="s">
        <v>11</v>
      </c>
    </row>
    <row r="3412" spans="1:7">
      <c r="A3412" t="n">
        <v>29055</v>
      </c>
      <c r="B3412" s="42" t="n">
        <v>61</v>
      </c>
      <c r="C3412" s="7" t="n">
        <v>0</v>
      </c>
      <c r="D3412" s="7" t="n">
        <v>11</v>
      </c>
      <c r="E3412" s="7" t="n">
        <v>0</v>
      </c>
    </row>
    <row r="3413" spans="1:7">
      <c r="A3413" t="s">
        <v>4</v>
      </c>
      <c r="B3413" s="4" t="s">
        <v>5</v>
      </c>
      <c r="C3413" s="4" t="s">
        <v>11</v>
      </c>
      <c r="D3413" s="4" t="s">
        <v>11</v>
      </c>
      <c r="E3413" s="4" t="s">
        <v>11</v>
      </c>
    </row>
    <row r="3414" spans="1:7">
      <c r="A3414" t="n">
        <v>29062</v>
      </c>
      <c r="B3414" s="42" t="n">
        <v>61</v>
      </c>
      <c r="C3414" s="7" t="n">
        <v>1</v>
      </c>
      <c r="D3414" s="7" t="n">
        <v>11</v>
      </c>
      <c r="E3414" s="7" t="n">
        <v>0</v>
      </c>
    </row>
    <row r="3415" spans="1:7">
      <c r="A3415" t="s">
        <v>4</v>
      </c>
      <c r="B3415" s="4" t="s">
        <v>5</v>
      </c>
      <c r="C3415" s="4" t="s">
        <v>11</v>
      </c>
      <c r="D3415" s="4" t="s">
        <v>11</v>
      </c>
      <c r="E3415" s="4" t="s">
        <v>11</v>
      </c>
    </row>
    <row r="3416" spans="1:7">
      <c r="A3416" t="n">
        <v>29069</v>
      </c>
      <c r="B3416" s="42" t="n">
        <v>61</v>
      </c>
      <c r="C3416" s="7" t="n">
        <v>2</v>
      </c>
      <c r="D3416" s="7" t="n">
        <v>11</v>
      </c>
      <c r="E3416" s="7" t="n">
        <v>0</v>
      </c>
    </row>
    <row r="3417" spans="1:7">
      <c r="A3417" t="s">
        <v>4</v>
      </c>
      <c r="B3417" s="4" t="s">
        <v>5</v>
      </c>
      <c r="C3417" s="4" t="s">
        <v>11</v>
      </c>
      <c r="D3417" s="4" t="s">
        <v>11</v>
      </c>
      <c r="E3417" s="4" t="s">
        <v>11</v>
      </c>
    </row>
    <row r="3418" spans="1:7">
      <c r="A3418" t="n">
        <v>29076</v>
      </c>
      <c r="B3418" s="42" t="n">
        <v>61</v>
      </c>
      <c r="C3418" s="7" t="n">
        <v>3</v>
      </c>
      <c r="D3418" s="7" t="n">
        <v>11</v>
      </c>
      <c r="E3418" s="7" t="n">
        <v>0</v>
      </c>
    </row>
    <row r="3419" spans="1:7">
      <c r="A3419" t="s">
        <v>4</v>
      </c>
      <c r="B3419" s="4" t="s">
        <v>5</v>
      </c>
      <c r="C3419" s="4" t="s">
        <v>11</v>
      </c>
      <c r="D3419" s="4" t="s">
        <v>11</v>
      </c>
      <c r="E3419" s="4" t="s">
        <v>11</v>
      </c>
    </row>
    <row r="3420" spans="1:7">
      <c r="A3420" t="n">
        <v>29083</v>
      </c>
      <c r="B3420" s="42" t="n">
        <v>61</v>
      </c>
      <c r="C3420" s="7" t="n">
        <v>4</v>
      </c>
      <c r="D3420" s="7" t="n">
        <v>11</v>
      </c>
      <c r="E3420" s="7" t="n">
        <v>0</v>
      </c>
    </row>
    <row r="3421" spans="1:7">
      <c r="A3421" t="s">
        <v>4</v>
      </c>
      <c r="B3421" s="4" t="s">
        <v>5</v>
      </c>
      <c r="C3421" s="4" t="s">
        <v>11</v>
      </c>
      <c r="D3421" s="4" t="s">
        <v>11</v>
      </c>
      <c r="E3421" s="4" t="s">
        <v>11</v>
      </c>
    </row>
    <row r="3422" spans="1:7">
      <c r="A3422" t="n">
        <v>29090</v>
      </c>
      <c r="B3422" s="42" t="n">
        <v>61</v>
      </c>
      <c r="C3422" s="7" t="n">
        <v>5</v>
      </c>
      <c r="D3422" s="7" t="n">
        <v>11</v>
      </c>
      <c r="E3422" s="7" t="n">
        <v>0</v>
      </c>
    </row>
    <row r="3423" spans="1:7">
      <c r="A3423" t="s">
        <v>4</v>
      </c>
      <c r="B3423" s="4" t="s">
        <v>5</v>
      </c>
      <c r="C3423" s="4" t="s">
        <v>11</v>
      </c>
      <c r="D3423" s="4" t="s">
        <v>11</v>
      </c>
      <c r="E3423" s="4" t="s">
        <v>11</v>
      </c>
    </row>
    <row r="3424" spans="1:7">
      <c r="A3424" t="n">
        <v>29097</v>
      </c>
      <c r="B3424" s="42" t="n">
        <v>61</v>
      </c>
      <c r="C3424" s="7" t="n">
        <v>6</v>
      </c>
      <c r="D3424" s="7" t="n">
        <v>11</v>
      </c>
      <c r="E3424" s="7" t="n">
        <v>0</v>
      </c>
    </row>
    <row r="3425" spans="1:7">
      <c r="A3425" t="s">
        <v>4</v>
      </c>
      <c r="B3425" s="4" t="s">
        <v>5</v>
      </c>
      <c r="C3425" s="4" t="s">
        <v>11</v>
      </c>
      <c r="D3425" s="4" t="s">
        <v>11</v>
      </c>
      <c r="E3425" s="4" t="s">
        <v>11</v>
      </c>
    </row>
    <row r="3426" spans="1:7">
      <c r="A3426" t="n">
        <v>29104</v>
      </c>
      <c r="B3426" s="42" t="n">
        <v>61</v>
      </c>
      <c r="C3426" s="7" t="n">
        <v>7</v>
      </c>
      <c r="D3426" s="7" t="n">
        <v>11</v>
      </c>
      <c r="E3426" s="7" t="n">
        <v>0</v>
      </c>
    </row>
    <row r="3427" spans="1:7">
      <c r="A3427" t="s">
        <v>4</v>
      </c>
      <c r="B3427" s="4" t="s">
        <v>5</v>
      </c>
      <c r="C3427" s="4" t="s">
        <v>11</v>
      </c>
      <c r="D3427" s="4" t="s">
        <v>11</v>
      </c>
      <c r="E3427" s="4" t="s">
        <v>11</v>
      </c>
    </row>
    <row r="3428" spans="1:7">
      <c r="A3428" t="n">
        <v>29111</v>
      </c>
      <c r="B3428" s="42" t="n">
        <v>61</v>
      </c>
      <c r="C3428" s="7" t="n">
        <v>8</v>
      </c>
      <c r="D3428" s="7" t="n">
        <v>11</v>
      </c>
      <c r="E3428" s="7" t="n">
        <v>0</v>
      </c>
    </row>
    <row r="3429" spans="1:7">
      <c r="A3429" t="s">
        <v>4</v>
      </c>
      <c r="B3429" s="4" t="s">
        <v>5</v>
      </c>
      <c r="C3429" s="4" t="s">
        <v>11</v>
      </c>
      <c r="D3429" s="4" t="s">
        <v>11</v>
      </c>
      <c r="E3429" s="4" t="s">
        <v>11</v>
      </c>
    </row>
    <row r="3430" spans="1:7">
      <c r="A3430" t="n">
        <v>29118</v>
      </c>
      <c r="B3430" s="42" t="n">
        <v>61</v>
      </c>
      <c r="C3430" s="7" t="n">
        <v>9</v>
      </c>
      <c r="D3430" s="7" t="n">
        <v>11</v>
      </c>
      <c r="E3430" s="7" t="n">
        <v>0</v>
      </c>
    </row>
    <row r="3431" spans="1:7">
      <c r="A3431" t="s">
        <v>4</v>
      </c>
      <c r="B3431" s="4" t="s">
        <v>5</v>
      </c>
      <c r="C3431" s="4" t="s">
        <v>7</v>
      </c>
      <c r="D3431" s="4" t="s">
        <v>11</v>
      </c>
      <c r="E3431" s="4" t="s">
        <v>8</v>
      </c>
      <c r="F3431" s="4" t="s">
        <v>8</v>
      </c>
      <c r="G3431" s="4" t="s">
        <v>8</v>
      </c>
      <c r="H3431" s="4" t="s">
        <v>8</v>
      </c>
    </row>
    <row r="3432" spans="1:7">
      <c r="A3432" t="n">
        <v>29125</v>
      </c>
      <c r="B3432" s="30" t="n">
        <v>51</v>
      </c>
      <c r="C3432" s="7" t="n">
        <v>3</v>
      </c>
      <c r="D3432" s="7" t="n">
        <v>0</v>
      </c>
      <c r="E3432" s="7" t="s">
        <v>62</v>
      </c>
      <c r="F3432" s="7" t="s">
        <v>62</v>
      </c>
      <c r="G3432" s="7" t="s">
        <v>61</v>
      </c>
      <c r="H3432" s="7" t="s">
        <v>62</v>
      </c>
    </row>
    <row r="3433" spans="1:7">
      <c r="A3433" t="s">
        <v>4</v>
      </c>
      <c r="B3433" s="4" t="s">
        <v>5</v>
      </c>
      <c r="C3433" s="4" t="s">
        <v>7</v>
      </c>
      <c r="D3433" s="4" t="s">
        <v>11</v>
      </c>
      <c r="E3433" s="4" t="s">
        <v>8</v>
      </c>
      <c r="F3433" s="4" t="s">
        <v>8</v>
      </c>
      <c r="G3433" s="4" t="s">
        <v>8</v>
      </c>
      <c r="H3433" s="4" t="s">
        <v>8</v>
      </c>
    </row>
    <row r="3434" spans="1:7">
      <c r="A3434" t="n">
        <v>29138</v>
      </c>
      <c r="B3434" s="30" t="n">
        <v>51</v>
      </c>
      <c r="C3434" s="7" t="n">
        <v>3</v>
      </c>
      <c r="D3434" s="7" t="n">
        <v>1</v>
      </c>
      <c r="E3434" s="7" t="s">
        <v>62</v>
      </c>
      <c r="F3434" s="7" t="s">
        <v>62</v>
      </c>
      <c r="G3434" s="7" t="s">
        <v>61</v>
      </c>
      <c r="H3434" s="7" t="s">
        <v>62</v>
      </c>
    </row>
    <row r="3435" spans="1:7">
      <c r="A3435" t="s">
        <v>4</v>
      </c>
      <c r="B3435" s="4" t="s">
        <v>5</v>
      </c>
      <c r="C3435" s="4" t="s">
        <v>7</v>
      </c>
      <c r="D3435" s="4" t="s">
        <v>11</v>
      </c>
      <c r="E3435" s="4" t="s">
        <v>8</v>
      </c>
      <c r="F3435" s="4" t="s">
        <v>8</v>
      </c>
      <c r="G3435" s="4" t="s">
        <v>8</v>
      </c>
      <c r="H3435" s="4" t="s">
        <v>8</v>
      </c>
    </row>
    <row r="3436" spans="1:7">
      <c r="A3436" t="n">
        <v>29151</v>
      </c>
      <c r="B3436" s="30" t="n">
        <v>51</v>
      </c>
      <c r="C3436" s="7" t="n">
        <v>3</v>
      </c>
      <c r="D3436" s="7" t="n">
        <v>2</v>
      </c>
      <c r="E3436" s="7" t="s">
        <v>62</v>
      </c>
      <c r="F3436" s="7" t="s">
        <v>62</v>
      </c>
      <c r="G3436" s="7" t="s">
        <v>61</v>
      </c>
      <c r="H3436" s="7" t="s">
        <v>62</v>
      </c>
    </row>
    <row r="3437" spans="1:7">
      <c r="A3437" t="s">
        <v>4</v>
      </c>
      <c r="B3437" s="4" t="s">
        <v>5</v>
      </c>
      <c r="C3437" s="4" t="s">
        <v>7</v>
      </c>
      <c r="D3437" s="4" t="s">
        <v>11</v>
      </c>
      <c r="E3437" s="4" t="s">
        <v>8</v>
      </c>
      <c r="F3437" s="4" t="s">
        <v>8</v>
      </c>
      <c r="G3437" s="4" t="s">
        <v>8</v>
      </c>
      <c r="H3437" s="4" t="s">
        <v>8</v>
      </c>
    </row>
    <row r="3438" spans="1:7">
      <c r="A3438" t="n">
        <v>29164</v>
      </c>
      <c r="B3438" s="30" t="n">
        <v>51</v>
      </c>
      <c r="C3438" s="7" t="n">
        <v>3</v>
      </c>
      <c r="D3438" s="7" t="n">
        <v>3</v>
      </c>
      <c r="E3438" s="7" t="s">
        <v>62</v>
      </c>
      <c r="F3438" s="7" t="s">
        <v>62</v>
      </c>
      <c r="G3438" s="7" t="s">
        <v>61</v>
      </c>
      <c r="H3438" s="7" t="s">
        <v>62</v>
      </c>
    </row>
    <row r="3439" spans="1:7">
      <c r="A3439" t="s">
        <v>4</v>
      </c>
      <c r="B3439" s="4" t="s">
        <v>5</v>
      </c>
      <c r="C3439" s="4" t="s">
        <v>7</v>
      </c>
      <c r="D3439" s="4" t="s">
        <v>11</v>
      </c>
      <c r="E3439" s="4" t="s">
        <v>8</v>
      </c>
      <c r="F3439" s="4" t="s">
        <v>8</v>
      </c>
      <c r="G3439" s="4" t="s">
        <v>8</v>
      </c>
      <c r="H3439" s="4" t="s">
        <v>8</v>
      </c>
    </row>
    <row r="3440" spans="1:7">
      <c r="A3440" t="n">
        <v>29177</v>
      </c>
      <c r="B3440" s="30" t="n">
        <v>51</v>
      </c>
      <c r="C3440" s="7" t="n">
        <v>3</v>
      </c>
      <c r="D3440" s="7" t="n">
        <v>4</v>
      </c>
      <c r="E3440" s="7" t="s">
        <v>62</v>
      </c>
      <c r="F3440" s="7" t="s">
        <v>62</v>
      </c>
      <c r="G3440" s="7" t="s">
        <v>61</v>
      </c>
      <c r="H3440" s="7" t="s">
        <v>62</v>
      </c>
    </row>
    <row r="3441" spans="1:8">
      <c r="A3441" t="s">
        <v>4</v>
      </c>
      <c r="B3441" s="4" t="s">
        <v>5</v>
      </c>
      <c r="C3441" s="4" t="s">
        <v>7</v>
      </c>
      <c r="D3441" s="4" t="s">
        <v>11</v>
      </c>
      <c r="E3441" s="4" t="s">
        <v>8</v>
      </c>
      <c r="F3441" s="4" t="s">
        <v>8</v>
      </c>
      <c r="G3441" s="4" t="s">
        <v>8</v>
      </c>
      <c r="H3441" s="4" t="s">
        <v>8</v>
      </c>
    </row>
    <row r="3442" spans="1:8">
      <c r="A3442" t="n">
        <v>29190</v>
      </c>
      <c r="B3442" s="30" t="n">
        <v>51</v>
      </c>
      <c r="C3442" s="7" t="n">
        <v>3</v>
      </c>
      <c r="D3442" s="7" t="n">
        <v>5</v>
      </c>
      <c r="E3442" s="7" t="s">
        <v>62</v>
      </c>
      <c r="F3442" s="7" t="s">
        <v>62</v>
      </c>
      <c r="G3442" s="7" t="s">
        <v>61</v>
      </c>
      <c r="H3442" s="7" t="s">
        <v>62</v>
      </c>
    </row>
    <row r="3443" spans="1:8">
      <c r="A3443" t="s">
        <v>4</v>
      </c>
      <c r="B3443" s="4" t="s">
        <v>5</v>
      </c>
      <c r="C3443" s="4" t="s">
        <v>7</v>
      </c>
      <c r="D3443" s="4" t="s">
        <v>11</v>
      </c>
      <c r="E3443" s="4" t="s">
        <v>8</v>
      </c>
      <c r="F3443" s="4" t="s">
        <v>8</v>
      </c>
      <c r="G3443" s="4" t="s">
        <v>8</v>
      </c>
      <c r="H3443" s="4" t="s">
        <v>8</v>
      </c>
    </row>
    <row r="3444" spans="1:8">
      <c r="A3444" t="n">
        <v>29203</v>
      </c>
      <c r="B3444" s="30" t="n">
        <v>51</v>
      </c>
      <c r="C3444" s="7" t="n">
        <v>3</v>
      </c>
      <c r="D3444" s="7" t="n">
        <v>6</v>
      </c>
      <c r="E3444" s="7" t="s">
        <v>62</v>
      </c>
      <c r="F3444" s="7" t="s">
        <v>62</v>
      </c>
      <c r="G3444" s="7" t="s">
        <v>61</v>
      </c>
      <c r="H3444" s="7" t="s">
        <v>62</v>
      </c>
    </row>
    <row r="3445" spans="1:8">
      <c r="A3445" t="s">
        <v>4</v>
      </c>
      <c r="B3445" s="4" t="s">
        <v>5</v>
      </c>
      <c r="C3445" s="4" t="s">
        <v>7</v>
      </c>
      <c r="D3445" s="4" t="s">
        <v>11</v>
      </c>
      <c r="E3445" s="4" t="s">
        <v>8</v>
      </c>
      <c r="F3445" s="4" t="s">
        <v>8</v>
      </c>
      <c r="G3445" s="4" t="s">
        <v>8</v>
      </c>
      <c r="H3445" s="4" t="s">
        <v>8</v>
      </c>
    </row>
    <row r="3446" spans="1:8">
      <c r="A3446" t="n">
        <v>29216</v>
      </c>
      <c r="B3446" s="30" t="n">
        <v>51</v>
      </c>
      <c r="C3446" s="7" t="n">
        <v>3</v>
      </c>
      <c r="D3446" s="7" t="n">
        <v>7</v>
      </c>
      <c r="E3446" s="7" t="s">
        <v>62</v>
      </c>
      <c r="F3446" s="7" t="s">
        <v>62</v>
      </c>
      <c r="G3446" s="7" t="s">
        <v>61</v>
      </c>
      <c r="H3446" s="7" t="s">
        <v>62</v>
      </c>
    </row>
    <row r="3447" spans="1:8">
      <c r="A3447" t="s">
        <v>4</v>
      </c>
      <c r="B3447" s="4" t="s">
        <v>5</v>
      </c>
      <c r="C3447" s="4" t="s">
        <v>7</v>
      </c>
      <c r="D3447" s="4" t="s">
        <v>11</v>
      </c>
      <c r="E3447" s="4" t="s">
        <v>8</v>
      </c>
      <c r="F3447" s="4" t="s">
        <v>8</v>
      </c>
      <c r="G3447" s="4" t="s">
        <v>8</v>
      </c>
      <c r="H3447" s="4" t="s">
        <v>8</v>
      </c>
    </row>
    <row r="3448" spans="1:8">
      <c r="A3448" t="n">
        <v>29229</v>
      </c>
      <c r="B3448" s="30" t="n">
        <v>51</v>
      </c>
      <c r="C3448" s="7" t="n">
        <v>3</v>
      </c>
      <c r="D3448" s="7" t="n">
        <v>8</v>
      </c>
      <c r="E3448" s="7" t="s">
        <v>62</v>
      </c>
      <c r="F3448" s="7" t="s">
        <v>62</v>
      </c>
      <c r="G3448" s="7" t="s">
        <v>61</v>
      </c>
      <c r="H3448" s="7" t="s">
        <v>62</v>
      </c>
    </row>
    <row r="3449" spans="1:8">
      <c r="A3449" t="s">
        <v>4</v>
      </c>
      <c r="B3449" s="4" t="s">
        <v>5</v>
      </c>
      <c r="C3449" s="4" t="s">
        <v>7</v>
      </c>
      <c r="D3449" s="4" t="s">
        <v>11</v>
      </c>
      <c r="E3449" s="4" t="s">
        <v>8</v>
      </c>
      <c r="F3449" s="4" t="s">
        <v>8</v>
      </c>
      <c r="G3449" s="4" t="s">
        <v>8</v>
      </c>
      <c r="H3449" s="4" t="s">
        <v>8</v>
      </c>
    </row>
    <row r="3450" spans="1:8">
      <c r="A3450" t="n">
        <v>29242</v>
      </c>
      <c r="B3450" s="30" t="n">
        <v>51</v>
      </c>
      <c r="C3450" s="7" t="n">
        <v>3</v>
      </c>
      <c r="D3450" s="7" t="n">
        <v>9</v>
      </c>
      <c r="E3450" s="7" t="s">
        <v>62</v>
      </c>
      <c r="F3450" s="7" t="s">
        <v>62</v>
      </c>
      <c r="G3450" s="7" t="s">
        <v>61</v>
      </c>
      <c r="H3450" s="7" t="s">
        <v>62</v>
      </c>
    </row>
    <row r="3451" spans="1:8">
      <c r="A3451" t="s">
        <v>4</v>
      </c>
      <c r="B3451" s="4" t="s">
        <v>5</v>
      </c>
      <c r="C3451" s="4" t="s">
        <v>11</v>
      </c>
    </row>
    <row r="3452" spans="1:8">
      <c r="A3452" t="n">
        <v>29255</v>
      </c>
      <c r="B3452" s="26" t="n">
        <v>16</v>
      </c>
      <c r="C3452" s="7" t="n">
        <v>2000</v>
      </c>
    </row>
    <row r="3453" spans="1:8">
      <c r="A3453" t="s">
        <v>4</v>
      </c>
      <c r="B3453" s="4" t="s">
        <v>5</v>
      </c>
      <c r="C3453" s="4" t="s">
        <v>7</v>
      </c>
      <c r="D3453" s="4" t="s">
        <v>15</v>
      </c>
      <c r="E3453" s="4" t="s">
        <v>11</v>
      </c>
      <c r="F3453" s="4" t="s">
        <v>7</v>
      </c>
    </row>
    <row r="3454" spans="1:8">
      <c r="A3454" t="n">
        <v>29258</v>
      </c>
      <c r="B3454" s="15" t="n">
        <v>49</v>
      </c>
      <c r="C3454" s="7" t="n">
        <v>3</v>
      </c>
      <c r="D3454" s="7" t="n">
        <v>0.699999988079071</v>
      </c>
      <c r="E3454" s="7" t="n">
        <v>500</v>
      </c>
      <c r="F3454" s="7" t="n">
        <v>0</v>
      </c>
    </row>
    <row r="3455" spans="1:8">
      <c r="A3455" t="s">
        <v>4</v>
      </c>
      <c r="B3455" s="4" t="s">
        <v>5</v>
      </c>
      <c r="C3455" s="4" t="s">
        <v>7</v>
      </c>
      <c r="D3455" s="4" t="s">
        <v>11</v>
      </c>
      <c r="E3455" s="4" t="s">
        <v>11</v>
      </c>
      <c r="F3455" s="4" t="s">
        <v>7</v>
      </c>
    </row>
    <row r="3456" spans="1:8">
      <c r="A3456" t="n">
        <v>29267</v>
      </c>
      <c r="B3456" s="22" t="n">
        <v>25</v>
      </c>
      <c r="C3456" s="7" t="n">
        <v>1</v>
      </c>
      <c r="D3456" s="7" t="n">
        <v>65535</v>
      </c>
      <c r="E3456" s="7" t="n">
        <v>65535</v>
      </c>
      <c r="F3456" s="7" t="n">
        <v>5</v>
      </c>
    </row>
    <row r="3457" spans="1:8">
      <c r="A3457" t="s">
        <v>4</v>
      </c>
      <c r="B3457" s="4" t="s">
        <v>5</v>
      </c>
      <c r="C3457" s="4" t="s">
        <v>8</v>
      </c>
      <c r="D3457" s="4" t="s">
        <v>11</v>
      </c>
    </row>
    <row r="3458" spans="1:8">
      <c r="A3458" t="n">
        <v>29274</v>
      </c>
      <c r="B3458" s="65" t="n">
        <v>29</v>
      </c>
      <c r="C3458" s="7" t="s">
        <v>312</v>
      </c>
      <c r="D3458" s="7" t="n">
        <v>65533</v>
      </c>
    </row>
    <row r="3459" spans="1:8">
      <c r="A3459" t="s">
        <v>4</v>
      </c>
      <c r="B3459" s="4" t="s">
        <v>5</v>
      </c>
      <c r="C3459" s="4" t="s">
        <v>7</v>
      </c>
      <c r="D3459" s="4" t="s">
        <v>11</v>
      </c>
      <c r="E3459" s="4" t="s">
        <v>8</v>
      </c>
    </row>
    <row r="3460" spans="1:8">
      <c r="A3460" t="n">
        <v>29290</v>
      </c>
      <c r="B3460" s="30" t="n">
        <v>51</v>
      </c>
      <c r="C3460" s="7" t="n">
        <v>4</v>
      </c>
      <c r="D3460" s="7" t="n">
        <v>11</v>
      </c>
      <c r="E3460" s="7" t="s">
        <v>263</v>
      </c>
    </row>
    <row r="3461" spans="1:8">
      <c r="A3461" t="s">
        <v>4</v>
      </c>
      <c r="B3461" s="4" t="s">
        <v>5</v>
      </c>
      <c r="C3461" s="4" t="s">
        <v>11</v>
      </c>
    </row>
    <row r="3462" spans="1:8">
      <c r="A3462" t="n">
        <v>29304</v>
      </c>
      <c r="B3462" s="26" t="n">
        <v>16</v>
      </c>
      <c r="C3462" s="7" t="n">
        <v>0</v>
      </c>
    </row>
    <row r="3463" spans="1:8">
      <c r="A3463" t="s">
        <v>4</v>
      </c>
      <c r="B3463" s="4" t="s">
        <v>5</v>
      </c>
      <c r="C3463" s="4" t="s">
        <v>11</v>
      </c>
      <c r="D3463" s="4" t="s">
        <v>7</v>
      </c>
      <c r="E3463" s="4" t="s">
        <v>17</v>
      </c>
      <c r="F3463" s="4" t="s">
        <v>42</v>
      </c>
      <c r="G3463" s="4" t="s">
        <v>7</v>
      </c>
      <c r="H3463" s="4" t="s">
        <v>7</v>
      </c>
    </row>
    <row r="3464" spans="1:8">
      <c r="A3464" t="n">
        <v>29307</v>
      </c>
      <c r="B3464" s="31" t="n">
        <v>26</v>
      </c>
      <c r="C3464" s="7" t="n">
        <v>11</v>
      </c>
      <c r="D3464" s="7" t="n">
        <v>17</v>
      </c>
      <c r="E3464" s="7" t="n">
        <v>10468</v>
      </c>
      <c r="F3464" s="7" t="s">
        <v>313</v>
      </c>
      <c r="G3464" s="7" t="n">
        <v>2</v>
      </c>
      <c r="H3464" s="7" t="n">
        <v>0</v>
      </c>
    </row>
    <row r="3465" spans="1:8">
      <c r="A3465" t="s">
        <v>4</v>
      </c>
      <c r="B3465" s="4" t="s">
        <v>5</v>
      </c>
    </row>
    <row r="3466" spans="1:8">
      <c r="A3466" t="n">
        <v>29344</v>
      </c>
      <c r="B3466" s="24" t="n">
        <v>28</v>
      </c>
    </row>
    <row r="3467" spans="1:8">
      <c r="A3467" t="s">
        <v>4</v>
      </c>
      <c r="B3467" s="4" t="s">
        <v>5</v>
      </c>
      <c r="C3467" s="4" t="s">
        <v>8</v>
      </c>
      <c r="D3467" s="4" t="s">
        <v>11</v>
      </c>
    </row>
    <row r="3468" spans="1:8">
      <c r="A3468" t="n">
        <v>29345</v>
      </c>
      <c r="B3468" s="65" t="n">
        <v>29</v>
      </c>
      <c r="C3468" s="7" t="s">
        <v>18</v>
      </c>
      <c r="D3468" s="7" t="n">
        <v>65533</v>
      </c>
    </row>
    <row r="3469" spans="1:8">
      <c r="A3469" t="s">
        <v>4</v>
      </c>
      <c r="B3469" s="4" t="s">
        <v>5</v>
      </c>
      <c r="C3469" s="4" t="s">
        <v>11</v>
      </c>
      <c r="D3469" s="4" t="s">
        <v>7</v>
      </c>
    </row>
    <row r="3470" spans="1:8">
      <c r="A3470" t="n">
        <v>29349</v>
      </c>
      <c r="B3470" s="33" t="n">
        <v>89</v>
      </c>
      <c r="C3470" s="7" t="n">
        <v>65533</v>
      </c>
      <c r="D3470" s="7" t="n">
        <v>1</v>
      </c>
    </row>
    <row r="3471" spans="1:8">
      <c r="A3471" t="s">
        <v>4</v>
      </c>
      <c r="B3471" s="4" t="s">
        <v>5</v>
      </c>
      <c r="C3471" s="4" t="s">
        <v>7</v>
      </c>
      <c r="D3471" s="4" t="s">
        <v>11</v>
      </c>
      <c r="E3471" s="4" t="s">
        <v>11</v>
      </c>
      <c r="F3471" s="4" t="s">
        <v>7</v>
      </c>
    </row>
    <row r="3472" spans="1:8">
      <c r="A3472" t="n">
        <v>29353</v>
      </c>
      <c r="B3472" s="22" t="n">
        <v>25</v>
      </c>
      <c r="C3472" s="7" t="n">
        <v>1</v>
      </c>
      <c r="D3472" s="7" t="n">
        <v>65535</v>
      </c>
      <c r="E3472" s="7" t="n">
        <v>65535</v>
      </c>
      <c r="F3472" s="7" t="n">
        <v>0</v>
      </c>
    </row>
    <row r="3473" spans="1:8">
      <c r="A3473" t="s">
        <v>4</v>
      </c>
      <c r="B3473" s="4" t="s">
        <v>5</v>
      </c>
      <c r="C3473" s="4" t="s">
        <v>7</v>
      </c>
    </row>
    <row r="3474" spans="1:8">
      <c r="A3474" t="n">
        <v>29360</v>
      </c>
      <c r="B3474" s="56" t="n">
        <v>116</v>
      </c>
      <c r="C3474" s="7" t="n">
        <v>0</v>
      </c>
    </row>
    <row r="3475" spans="1:8">
      <c r="A3475" t="s">
        <v>4</v>
      </c>
      <c r="B3475" s="4" t="s">
        <v>5</v>
      </c>
      <c r="C3475" s="4" t="s">
        <v>7</v>
      </c>
      <c r="D3475" s="4" t="s">
        <v>11</v>
      </c>
    </row>
    <row r="3476" spans="1:8">
      <c r="A3476" t="n">
        <v>29362</v>
      </c>
      <c r="B3476" s="56" t="n">
        <v>116</v>
      </c>
      <c r="C3476" s="7" t="n">
        <v>2</v>
      </c>
      <c r="D3476" s="7" t="n">
        <v>1</v>
      </c>
    </row>
    <row r="3477" spans="1:8">
      <c r="A3477" t="s">
        <v>4</v>
      </c>
      <c r="B3477" s="4" t="s">
        <v>5</v>
      </c>
      <c r="C3477" s="4" t="s">
        <v>7</v>
      </c>
      <c r="D3477" s="4" t="s">
        <v>17</v>
      </c>
    </row>
    <row r="3478" spans="1:8">
      <c r="A3478" t="n">
        <v>29366</v>
      </c>
      <c r="B3478" s="56" t="n">
        <v>116</v>
      </c>
      <c r="C3478" s="7" t="n">
        <v>5</v>
      </c>
      <c r="D3478" s="7" t="n">
        <v>1101004800</v>
      </c>
    </row>
    <row r="3479" spans="1:8">
      <c r="A3479" t="s">
        <v>4</v>
      </c>
      <c r="B3479" s="4" t="s">
        <v>5</v>
      </c>
      <c r="C3479" s="4" t="s">
        <v>7</v>
      </c>
      <c r="D3479" s="4" t="s">
        <v>11</v>
      </c>
    </row>
    <row r="3480" spans="1:8">
      <c r="A3480" t="n">
        <v>29372</v>
      </c>
      <c r="B3480" s="56" t="n">
        <v>116</v>
      </c>
      <c r="C3480" s="7" t="n">
        <v>6</v>
      </c>
      <c r="D3480" s="7" t="n">
        <v>1</v>
      </c>
    </row>
    <row r="3481" spans="1:8">
      <c r="A3481" t="s">
        <v>4</v>
      </c>
      <c r="B3481" s="4" t="s">
        <v>5</v>
      </c>
      <c r="C3481" s="4" t="s">
        <v>7</v>
      </c>
    </row>
    <row r="3482" spans="1:8">
      <c r="A3482" t="n">
        <v>29376</v>
      </c>
      <c r="B3482" s="61" t="n">
        <v>45</v>
      </c>
      <c r="C3482" s="7" t="n">
        <v>0</v>
      </c>
    </row>
    <row r="3483" spans="1:8">
      <c r="A3483" t="s">
        <v>4</v>
      </c>
      <c r="B3483" s="4" t="s">
        <v>5</v>
      </c>
      <c r="C3483" s="4" t="s">
        <v>7</v>
      </c>
      <c r="D3483" s="4" t="s">
        <v>7</v>
      </c>
      <c r="E3483" s="4" t="s">
        <v>15</v>
      </c>
      <c r="F3483" s="4" t="s">
        <v>15</v>
      </c>
      <c r="G3483" s="4" t="s">
        <v>15</v>
      </c>
      <c r="H3483" s="4" t="s">
        <v>11</v>
      </c>
    </row>
    <row r="3484" spans="1:8">
      <c r="A3484" t="n">
        <v>29378</v>
      </c>
      <c r="B3484" s="61" t="n">
        <v>45</v>
      </c>
      <c r="C3484" s="7" t="n">
        <v>2</v>
      </c>
      <c r="D3484" s="7" t="n">
        <v>3</v>
      </c>
      <c r="E3484" s="7" t="n">
        <v>-28.9899997711182</v>
      </c>
      <c r="F3484" s="7" t="n">
        <v>1.5</v>
      </c>
      <c r="G3484" s="7" t="n">
        <v>-54.0099983215332</v>
      </c>
      <c r="H3484" s="7" t="n">
        <v>0</v>
      </c>
    </row>
    <row r="3485" spans="1:8">
      <c r="A3485" t="s">
        <v>4</v>
      </c>
      <c r="B3485" s="4" t="s">
        <v>5</v>
      </c>
      <c r="C3485" s="4" t="s">
        <v>7</v>
      </c>
      <c r="D3485" s="4" t="s">
        <v>7</v>
      </c>
      <c r="E3485" s="4" t="s">
        <v>15</v>
      </c>
      <c r="F3485" s="4" t="s">
        <v>15</v>
      </c>
      <c r="G3485" s="4" t="s">
        <v>15</v>
      </c>
      <c r="H3485" s="4" t="s">
        <v>11</v>
      </c>
      <c r="I3485" s="4" t="s">
        <v>7</v>
      </c>
    </row>
    <row r="3486" spans="1:8">
      <c r="A3486" t="n">
        <v>29395</v>
      </c>
      <c r="B3486" s="61" t="n">
        <v>45</v>
      </c>
      <c r="C3486" s="7" t="n">
        <v>4</v>
      </c>
      <c r="D3486" s="7" t="n">
        <v>3</v>
      </c>
      <c r="E3486" s="7" t="n">
        <v>8.36999988555908</v>
      </c>
      <c r="F3486" s="7" t="n">
        <v>62.0900001525879</v>
      </c>
      <c r="G3486" s="7" t="n">
        <v>0</v>
      </c>
      <c r="H3486" s="7" t="n">
        <v>0</v>
      </c>
      <c r="I3486" s="7" t="n">
        <v>1</v>
      </c>
    </row>
    <row r="3487" spans="1:8">
      <c r="A3487" t="s">
        <v>4</v>
      </c>
      <c r="B3487" s="4" t="s">
        <v>5</v>
      </c>
      <c r="C3487" s="4" t="s">
        <v>7</v>
      </c>
      <c r="D3487" s="4" t="s">
        <v>7</v>
      </c>
      <c r="E3487" s="4" t="s">
        <v>15</v>
      </c>
      <c r="F3487" s="4" t="s">
        <v>11</v>
      </c>
    </row>
    <row r="3488" spans="1:8">
      <c r="A3488" t="n">
        <v>29413</v>
      </c>
      <c r="B3488" s="61" t="n">
        <v>45</v>
      </c>
      <c r="C3488" s="7" t="n">
        <v>5</v>
      </c>
      <c r="D3488" s="7" t="n">
        <v>3</v>
      </c>
      <c r="E3488" s="7" t="n">
        <v>5.5</v>
      </c>
      <c r="F3488" s="7" t="n">
        <v>0</v>
      </c>
    </row>
    <row r="3489" spans="1:9">
      <c r="A3489" t="s">
        <v>4</v>
      </c>
      <c r="B3489" s="4" t="s">
        <v>5</v>
      </c>
      <c r="C3489" s="4" t="s">
        <v>7</v>
      </c>
      <c r="D3489" s="4" t="s">
        <v>7</v>
      </c>
      <c r="E3489" s="4" t="s">
        <v>15</v>
      </c>
      <c r="F3489" s="4" t="s">
        <v>11</v>
      </c>
    </row>
    <row r="3490" spans="1:9">
      <c r="A3490" t="n">
        <v>29422</v>
      </c>
      <c r="B3490" s="61" t="n">
        <v>45</v>
      </c>
      <c r="C3490" s="7" t="n">
        <v>11</v>
      </c>
      <c r="D3490" s="7" t="n">
        <v>3</v>
      </c>
      <c r="E3490" s="7" t="n">
        <v>31.6000003814697</v>
      </c>
      <c r="F3490" s="7" t="n">
        <v>0</v>
      </c>
    </row>
    <row r="3491" spans="1:9">
      <c r="A3491" t="s">
        <v>4</v>
      </c>
      <c r="B3491" s="4" t="s">
        <v>5</v>
      </c>
      <c r="C3491" s="4" t="s">
        <v>7</v>
      </c>
      <c r="D3491" s="4" t="s">
        <v>7</v>
      </c>
      <c r="E3491" s="4" t="s">
        <v>15</v>
      </c>
      <c r="F3491" s="4" t="s">
        <v>15</v>
      </c>
      <c r="G3491" s="4" t="s">
        <v>15</v>
      </c>
      <c r="H3491" s="4" t="s">
        <v>11</v>
      </c>
    </row>
    <row r="3492" spans="1:9">
      <c r="A3492" t="n">
        <v>29431</v>
      </c>
      <c r="B3492" s="61" t="n">
        <v>45</v>
      </c>
      <c r="C3492" s="7" t="n">
        <v>2</v>
      </c>
      <c r="D3492" s="7" t="n">
        <v>3</v>
      </c>
      <c r="E3492" s="7" t="n">
        <v>-30.0300006866455</v>
      </c>
      <c r="F3492" s="7" t="n">
        <v>1.39999997615814</v>
      </c>
      <c r="G3492" s="7" t="n">
        <v>-58.8199996948242</v>
      </c>
      <c r="H3492" s="7" t="n">
        <v>12000</v>
      </c>
    </row>
    <row r="3493" spans="1:9">
      <c r="A3493" t="s">
        <v>4</v>
      </c>
      <c r="B3493" s="4" t="s">
        <v>5</v>
      </c>
      <c r="C3493" s="4" t="s">
        <v>7</v>
      </c>
      <c r="D3493" s="4" t="s">
        <v>7</v>
      </c>
      <c r="E3493" s="4" t="s">
        <v>15</v>
      </c>
      <c r="F3493" s="4" t="s">
        <v>15</v>
      </c>
      <c r="G3493" s="4" t="s">
        <v>15</v>
      </c>
      <c r="H3493" s="4" t="s">
        <v>11</v>
      </c>
      <c r="I3493" s="4" t="s">
        <v>7</v>
      </c>
    </row>
    <row r="3494" spans="1:9">
      <c r="A3494" t="n">
        <v>29448</v>
      </c>
      <c r="B3494" s="61" t="n">
        <v>45</v>
      </c>
      <c r="C3494" s="7" t="n">
        <v>4</v>
      </c>
      <c r="D3494" s="7" t="n">
        <v>3</v>
      </c>
      <c r="E3494" s="7" t="n">
        <v>-1.82000005245209</v>
      </c>
      <c r="F3494" s="7" t="n">
        <v>14.8000001907349</v>
      </c>
      <c r="G3494" s="7" t="n">
        <v>0</v>
      </c>
      <c r="H3494" s="7" t="n">
        <v>12000</v>
      </c>
      <c r="I3494" s="7" t="n">
        <v>0</v>
      </c>
    </row>
    <row r="3495" spans="1:9">
      <c r="A3495" t="s">
        <v>4</v>
      </c>
      <c r="B3495" s="4" t="s">
        <v>5</v>
      </c>
      <c r="C3495" s="4" t="s">
        <v>7</v>
      </c>
      <c r="D3495" s="4" t="s">
        <v>7</v>
      </c>
      <c r="E3495" s="4" t="s">
        <v>15</v>
      </c>
      <c r="F3495" s="4" t="s">
        <v>11</v>
      </c>
    </row>
    <row r="3496" spans="1:9">
      <c r="A3496" t="n">
        <v>29466</v>
      </c>
      <c r="B3496" s="61" t="n">
        <v>45</v>
      </c>
      <c r="C3496" s="7" t="n">
        <v>5</v>
      </c>
      <c r="D3496" s="7" t="n">
        <v>3</v>
      </c>
      <c r="E3496" s="7" t="n">
        <v>1.89999997615814</v>
      </c>
      <c r="F3496" s="7" t="n">
        <v>12000</v>
      </c>
    </row>
    <row r="3497" spans="1:9">
      <c r="A3497" t="s">
        <v>4</v>
      </c>
      <c r="B3497" s="4" t="s">
        <v>5</v>
      </c>
      <c r="C3497" s="4" t="s">
        <v>7</v>
      </c>
      <c r="D3497" s="4" t="s">
        <v>7</v>
      </c>
      <c r="E3497" s="4" t="s">
        <v>15</v>
      </c>
      <c r="F3497" s="4" t="s">
        <v>11</v>
      </c>
    </row>
    <row r="3498" spans="1:9">
      <c r="A3498" t="n">
        <v>29475</v>
      </c>
      <c r="B3498" s="61" t="n">
        <v>45</v>
      </c>
      <c r="C3498" s="7" t="n">
        <v>11</v>
      </c>
      <c r="D3498" s="7" t="n">
        <v>3</v>
      </c>
      <c r="E3498" s="7" t="n">
        <v>31.6000003814697</v>
      </c>
      <c r="F3498" s="7" t="n">
        <v>12000</v>
      </c>
    </row>
    <row r="3499" spans="1:9">
      <c r="A3499" t="s">
        <v>4</v>
      </c>
      <c r="B3499" s="4" t="s">
        <v>5</v>
      </c>
      <c r="C3499" s="4" t="s">
        <v>7</v>
      </c>
      <c r="D3499" s="4" t="s">
        <v>11</v>
      </c>
      <c r="E3499" s="4" t="s">
        <v>15</v>
      </c>
    </row>
    <row r="3500" spans="1:9">
      <c r="A3500" t="n">
        <v>29484</v>
      </c>
      <c r="B3500" s="28" t="n">
        <v>58</v>
      </c>
      <c r="C3500" s="7" t="n">
        <v>100</v>
      </c>
      <c r="D3500" s="7" t="n">
        <v>1000</v>
      </c>
      <c r="E3500" s="7" t="n">
        <v>1</v>
      </c>
    </row>
    <row r="3501" spans="1:9">
      <c r="A3501" t="s">
        <v>4</v>
      </c>
      <c r="B3501" s="4" t="s">
        <v>5</v>
      </c>
      <c r="C3501" s="4" t="s">
        <v>7</v>
      </c>
      <c r="D3501" s="4" t="s">
        <v>11</v>
      </c>
    </row>
    <row r="3502" spans="1:9">
      <c r="A3502" t="n">
        <v>29492</v>
      </c>
      <c r="B3502" s="28" t="n">
        <v>58</v>
      </c>
      <c r="C3502" s="7" t="n">
        <v>255</v>
      </c>
      <c r="D3502" s="7" t="n">
        <v>0</v>
      </c>
    </row>
    <row r="3503" spans="1:9">
      <c r="A3503" t="s">
        <v>4</v>
      </c>
      <c r="B3503" s="4" t="s">
        <v>5</v>
      </c>
      <c r="C3503" s="4" t="s">
        <v>11</v>
      </c>
    </row>
    <row r="3504" spans="1:9">
      <c r="A3504" t="n">
        <v>29496</v>
      </c>
      <c r="B3504" s="26" t="n">
        <v>16</v>
      </c>
      <c r="C3504" s="7" t="n">
        <v>1000</v>
      </c>
    </row>
    <row r="3505" spans="1:9">
      <c r="A3505" t="s">
        <v>4</v>
      </c>
      <c r="B3505" s="4" t="s">
        <v>5</v>
      </c>
      <c r="C3505" s="4" t="s">
        <v>7</v>
      </c>
      <c r="D3505" s="4" t="s">
        <v>7</v>
      </c>
      <c r="E3505" s="4" t="s">
        <v>7</v>
      </c>
      <c r="F3505" s="4" t="s">
        <v>15</v>
      </c>
      <c r="G3505" s="4" t="s">
        <v>15</v>
      </c>
      <c r="H3505" s="4" t="s">
        <v>15</v>
      </c>
      <c r="I3505" s="4" t="s">
        <v>15</v>
      </c>
      <c r="J3505" s="4" t="s">
        <v>15</v>
      </c>
    </row>
    <row r="3506" spans="1:9">
      <c r="A3506" t="n">
        <v>29499</v>
      </c>
      <c r="B3506" s="58" t="n">
        <v>76</v>
      </c>
      <c r="C3506" s="7" t="n">
        <v>5</v>
      </c>
      <c r="D3506" s="7" t="n">
        <v>3</v>
      </c>
      <c r="E3506" s="7" t="n">
        <v>2</v>
      </c>
      <c r="F3506" s="7" t="n">
        <v>1</v>
      </c>
      <c r="G3506" s="7" t="n">
        <v>1</v>
      </c>
      <c r="H3506" s="7" t="n">
        <v>1</v>
      </c>
      <c r="I3506" s="7" t="n">
        <v>1</v>
      </c>
      <c r="J3506" s="7" t="n">
        <v>2000</v>
      </c>
    </row>
    <row r="3507" spans="1:9">
      <c r="A3507" t="s">
        <v>4</v>
      </c>
      <c r="B3507" s="4" t="s">
        <v>5</v>
      </c>
      <c r="C3507" s="4" t="s">
        <v>7</v>
      </c>
      <c r="D3507" s="4" t="s">
        <v>7</v>
      </c>
      <c r="E3507" s="4" t="s">
        <v>7</v>
      </c>
      <c r="F3507" s="4" t="s">
        <v>15</v>
      </c>
      <c r="G3507" s="4" t="s">
        <v>15</v>
      </c>
      <c r="H3507" s="4" t="s">
        <v>15</v>
      </c>
      <c r="I3507" s="4" t="s">
        <v>15</v>
      </c>
      <c r="J3507" s="4" t="s">
        <v>15</v>
      </c>
    </row>
    <row r="3508" spans="1:9">
      <c r="A3508" t="n">
        <v>29523</v>
      </c>
      <c r="B3508" s="58" t="n">
        <v>76</v>
      </c>
      <c r="C3508" s="7" t="n">
        <v>5</v>
      </c>
      <c r="D3508" s="7" t="n">
        <v>0</v>
      </c>
      <c r="E3508" s="7" t="n">
        <v>2</v>
      </c>
      <c r="F3508" s="7" t="n">
        <v>64</v>
      </c>
      <c r="G3508" s="7" t="n">
        <v>0</v>
      </c>
      <c r="H3508" s="7" t="n">
        <v>2000</v>
      </c>
      <c r="I3508" s="7" t="n">
        <v>0</v>
      </c>
      <c r="J3508" s="7" t="n">
        <v>0</v>
      </c>
    </row>
    <row r="3509" spans="1:9">
      <c r="A3509" t="s">
        <v>4</v>
      </c>
      <c r="B3509" s="4" t="s">
        <v>5</v>
      </c>
      <c r="C3509" s="4" t="s">
        <v>7</v>
      </c>
      <c r="D3509" s="4" t="s">
        <v>7</v>
      </c>
    </row>
    <row r="3510" spans="1:9">
      <c r="A3510" t="n">
        <v>29547</v>
      </c>
      <c r="B3510" s="62" t="n">
        <v>77</v>
      </c>
      <c r="C3510" s="7" t="n">
        <v>5</v>
      </c>
      <c r="D3510" s="7" t="n">
        <v>3</v>
      </c>
    </row>
    <row r="3511" spans="1:9">
      <c r="A3511" t="s">
        <v>4</v>
      </c>
      <c r="B3511" s="4" t="s">
        <v>5</v>
      </c>
      <c r="C3511" s="4" t="s">
        <v>7</v>
      </c>
      <c r="D3511" s="4" t="s">
        <v>7</v>
      </c>
    </row>
    <row r="3512" spans="1:9">
      <c r="A3512" t="n">
        <v>29550</v>
      </c>
      <c r="B3512" s="62" t="n">
        <v>77</v>
      </c>
      <c r="C3512" s="7" t="n">
        <v>5</v>
      </c>
      <c r="D3512" s="7" t="n">
        <v>0</v>
      </c>
    </row>
    <row r="3513" spans="1:9">
      <c r="A3513" t="s">
        <v>4</v>
      </c>
      <c r="B3513" s="4" t="s">
        <v>5</v>
      </c>
      <c r="C3513" s="4" t="s">
        <v>11</v>
      </c>
    </row>
    <row r="3514" spans="1:9">
      <c r="A3514" t="n">
        <v>29553</v>
      </c>
      <c r="B3514" s="26" t="n">
        <v>16</v>
      </c>
      <c r="C3514" s="7" t="n">
        <v>2000</v>
      </c>
    </row>
    <row r="3515" spans="1:9">
      <c r="A3515" t="s">
        <v>4</v>
      </c>
      <c r="B3515" s="4" t="s">
        <v>5</v>
      </c>
      <c r="C3515" s="4" t="s">
        <v>7</v>
      </c>
      <c r="D3515" s="4" t="s">
        <v>7</v>
      </c>
      <c r="E3515" s="4" t="s">
        <v>7</v>
      </c>
      <c r="F3515" s="4" t="s">
        <v>15</v>
      </c>
      <c r="G3515" s="4" t="s">
        <v>15</v>
      </c>
      <c r="H3515" s="4" t="s">
        <v>15</v>
      </c>
      <c r="I3515" s="4" t="s">
        <v>15</v>
      </c>
      <c r="J3515" s="4" t="s">
        <v>15</v>
      </c>
    </row>
    <row r="3516" spans="1:9">
      <c r="A3516" t="n">
        <v>29556</v>
      </c>
      <c r="B3516" s="58" t="n">
        <v>76</v>
      </c>
      <c r="C3516" s="7" t="n">
        <v>5</v>
      </c>
      <c r="D3516" s="7" t="n">
        <v>3</v>
      </c>
      <c r="E3516" s="7" t="n">
        <v>1</v>
      </c>
      <c r="F3516" s="7" t="n">
        <v>1</v>
      </c>
      <c r="G3516" s="7" t="n">
        <v>1</v>
      </c>
      <c r="H3516" s="7" t="n">
        <v>1</v>
      </c>
      <c r="I3516" s="7" t="n">
        <v>0</v>
      </c>
      <c r="J3516" s="7" t="n">
        <v>2000</v>
      </c>
    </row>
    <row r="3517" spans="1:9">
      <c r="A3517" t="s">
        <v>4</v>
      </c>
      <c r="B3517" s="4" t="s">
        <v>5</v>
      </c>
      <c r="C3517" s="4" t="s">
        <v>7</v>
      </c>
      <c r="D3517" s="4" t="s">
        <v>7</v>
      </c>
      <c r="E3517" s="4" t="s">
        <v>7</v>
      </c>
      <c r="F3517" s="4" t="s">
        <v>15</v>
      </c>
      <c r="G3517" s="4" t="s">
        <v>15</v>
      </c>
      <c r="H3517" s="4" t="s">
        <v>15</v>
      </c>
      <c r="I3517" s="4" t="s">
        <v>15</v>
      </c>
      <c r="J3517" s="4" t="s">
        <v>15</v>
      </c>
    </row>
    <row r="3518" spans="1:9">
      <c r="A3518" t="n">
        <v>29580</v>
      </c>
      <c r="B3518" s="58" t="n">
        <v>76</v>
      </c>
      <c r="C3518" s="7" t="n">
        <v>5</v>
      </c>
      <c r="D3518" s="7" t="n">
        <v>0</v>
      </c>
      <c r="E3518" s="7" t="n">
        <v>1</v>
      </c>
      <c r="F3518" s="7" t="n">
        <v>128</v>
      </c>
      <c r="G3518" s="7" t="n">
        <v>0</v>
      </c>
      <c r="H3518" s="7" t="n">
        <v>2000</v>
      </c>
      <c r="I3518" s="7" t="n">
        <v>0</v>
      </c>
      <c r="J3518" s="7" t="n">
        <v>0</v>
      </c>
    </row>
    <row r="3519" spans="1:9">
      <c r="A3519" t="s">
        <v>4</v>
      </c>
      <c r="B3519" s="4" t="s">
        <v>5</v>
      </c>
      <c r="C3519" s="4" t="s">
        <v>7</v>
      </c>
      <c r="D3519" s="4" t="s">
        <v>7</v>
      </c>
    </row>
    <row r="3520" spans="1:9">
      <c r="A3520" t="n">
        <v>29604</v>
      </c>
      <c r="B3520" s="62" t="n">
        <v>77</v>
      </c>
      <c r="C3520" s="7" t="n">
        <v>5</v>
      </c>
      <c r="D3520" s="7" t="n">
        <v>3</v>
      </c>
    </row>
    <row r="3521" spans="1:10">
      <c r="A3521" t="s">
        <v>4</v>
      </c>
      <c r="B3521" s="4" t="s">
        <v>5</v>
      </c>
      <c r="C3521" s="4" t="s">
        <v>7</v>
      </c>
      <c r="D3521" s="4" t="s">
        <v>7</v>
      </c>
    </row>
    <row r="3522" spans="1:10">
      <c r="A3522" t="n">
        <v>29607</v>
      </c>
      <c r="B3522" s="62" t="n">
        <v>77</v>
      </c>
      <c r="C3522" s="7" t="n">
        <v>5</v>
      </c>
      <c r="D3522" s="7" t="n">
        <v>0</v>
      </c>
    </row>
    <row r="3523" spans="1:10">
      <c r="A3523" t="s">
        <v>4</v>
      </c>
      <c r="B3523" s="4" t="s">
        <v>5</v>
      </c>
      <c r="C3523" s="4" t="s">
        <v>11</v>
      </c>
      <c r="D3523" s="4" t="s">
        <v>7</v>
      </c>
      <c r="E3523" s="4" t="s">
        <v>8</v>
      </c>
      <c r="F3523" s="4" t="s">
        <v>15</v>
      </c>
      <c r="G3523" s="4" t="s">
        <v>15</v>
      </c>
      <c r="H3523" s="4" t="s">
        <v>15</v>
      </c>
    </row>
    <row r="3524" spans="1:10">
      <c r="A3524" t="n">
        <v>29610</v>
      </c>
      <c r="B3524" s="40" t="n">
        <v>48</v>
      </c>
      <c r="C3524" s="7" t="n">
        <v>11</v>
      </c>
      <c r="D3524" s="7" t="n">
        <v>0</v>
      </c>
      <c r="E3524" s="7" t="s">
        <v>191</v>
      </c>
      <c r="F3524" s="7" t="n">
        <v>-1</v>
      </c>
      <c r="G3524" s="7" t="n">
        <v>1</v>
      </c>
      <c r="H3524" s="7" t="n">
        <v>0</v>
      </c>
    </row>
    <row r="3525" spans="1:10">
      <c r="A3525" t="s">
        <v>4</v>
      </c>
      <c r="B3525" s="4" t="s">
        <v>5</v>
      </c>
      <c r="C3525" s="4" t="s">
        <v>7</v>
      </c>
      <c r="D3525" s="4" t="s">
        <v>11</v>
      </c>
    </row>
    <row r="3526" spans="1:10">
      <c r="A3526" t="n">
        <v>29640</v>
      </c>
      <c r="B3526" s="61" t="n">
        <v>45</v>
      </c>
      <c r="C3526" s="7" t="n">
        <v>7</v>
      </c>
      <c r="D3526" s="7" t="n">
        <v>255</v>
      </c>
    </row>
    <row r="3527" spans="1:10">
      <c r="A3527" t="s">
        <v>4</v>
      </c>
      <c r="B3527" s="4" t="s">
        <v>5</v>
      </c>
      <c r="C3527" s="4" t="s">
        <v>7</v>
      </c>
      <c r="D3527" s="4" t="s">
        <v>15</v>
      </c>
      <c r="E3527" s="4" t="s">
        <v>11</v>
      </c>
      <c r="F3527" s="4" t="s">
        <v>7</v>
      </c>
    </row>
    <row r="3528" spans="1:10">
      <c r="A3528" t="n">
        <v>29644</v>
      </c>
      <c r="B3528" s="15" t="n">
        <v>49</v>
      </c>
      <c r="C3528" s="7" t="n">
        <v>3</v>
      </c>
      <c r="D3528" s="7" t="n">
        <v>0.699999988079071</v>
      </c>
      <c r="E3528" s="7" t="n">
        <v>500</v>
      </c>
      <c r="F3528" s="7" t="n">
        <v>0</v>
      </c>
    </row>
    <row r="3529" spans="1:10">
      <c r="A3529" t="s">
        <v>4</v>
      </c>
      <c r="B3529" s="4" t="s">
        <v>5</v>
      </c>
      <c r="C3529" s="4" t="s">
        <v>7</v>
      </c>
      <c r="D3529" s="4" t="s">
        <v>11</v>
      </c>
      <c r="E3529" s="4" t="s">
        <v>8</v>
      </c>
    </row>
    <row r="3530" spans="1:10">
      <c r="A3530" t="n">
        <v>29653</v>
      </c>
      <c r="B3530" s="30" t="n">
        <v>51</v>
      </c>
      <c r="C3530" s="7" t="n">
        <v>4</v>
      </c>
      <c r="D3530" s="7" t="n">
        <v>11</v>
      </c>
      <c r="E3530" s="7" t="s">
        <v>280</v>
      </c>
    </row>
    <row r="3531" spans="1:10">
      <c r="A3531" t="s">
        <v>4</v>
      </c>
      <c r="B3531" s="4" t="s">
        <v>5</v>
      </c>
      <c r="C3531" s="4" t="s">
        <v>11</v>
      </c>
    </row>
    <row r="3532" spans="1:10">
      <c r="A3532" t="n">
        <v>29666</v>
      </c>
      <c r="B3532" s="26" t="n">
        <v>16</v>
      </c>
      <c r="C3532" s="7" t="n">
        <v>0</v>
      </c>
    </row>
    <row r="3533" spans="1:10">
      <c r="A3533" t="s">
        <v>4</v>
      </c>
      <c r="B3533" s="4" t="s">
        <v>5</v>
      </c>
      <c r="C3533" s="4" t="s">
        <v>11</v>
      </c>
      <c r="D3533" s="4" t="s">
        <v>7</v>
      </c>
      <c r="E3533" s="4" t="s">
        <v>17</v>
      </c>
      <c r="F3533" s="4" t="s">
        <v>42</v>
      </c>
      <c r="G3533" s="4" t="s">
        <v>7</v>
      </c>
      <c r="H3533" s="4" t="s">
        <v>7</v>
      </c>
    </row>
    <row r="3534" spans="1:10">
      <c r="A3534" t="n">
        <v>29669</v>
      </c>
      <c r="B3534" s="31" t="n">
        <v>26</v>
      </c>
      <c r="C3534" s="7" t="n">
        <v>11</v>
      </c>
      <c r="D3534" s="7" t="n">
        <v>17</v>
      </c>
      <c r="E3534" s="7" t="n">
        <v>10469</v>
      </c>
      <c r="F3534" s="7" t="s">
        <v>314</v>
      </c>
      <c r="G3534" s="7" t="n">
        <v>2</v>
      </c>
      <c r="H3534" s="7" t="n">
        <v>0</v>
      </c>
    </row>
    <row r="3535" spans="1:10">
      <c r="A3535" t="s">
        <v>4</v>
      </c>
      <c r="B3535" s="4" t="s">
        <v>5</v>
      </c>
    </row>
    <row r="3536" spans="1:10">
      <c r="A3536" t="n">
        <v>29832</v>
      </c>
      <c r="B3536" s="24" t="n">
        <v>28</v>
      </c>
    </row>
    <row r="3537" spans="1:8">
      <c r="A3537" t="s">
        <v>4</v>
      </c>
      <c r="B3537" s="4" t="s">
        <v>5</v>
      </c>
      <c r="C3537" s="4" t="s">
        <v>11</v>
      </c>
      <c r="D3537" s="4" t="s">
        <v>7</v>
      </c>
    </row>
    <row r="3538" spans="1:8">
      <c r="A3538" t="n">
        <v>29833</v>
      </c>
      <c r="B3538" s="33" t="n">
        <v>89</v>
      </c>
      <c r="C3538" s="7" t="n">
        <v>65533</v>
      </c>
      <c r="D3538" s="7" t="n">
        <v>1</v>
      </c>
    </row>
    <row r="3539" spans="1:8">
      <c r="A3539" t="s">
        <v>4</v>
      </c>
      <c r="B3539" s="4" t="s">
        <v>5</v>
      </c>
      <c r="C3539" s="4" t="s">
        <v>7</v>
      </c>
      <c r="D3539" s="4" t="s">
        <v>11</v>
      </c>
      <c r="E3539" s="4" t="s">
        <v>15</v>
      </c>
    </row>
    <row r="3540" spans="1:8">
      <c r="A3540" t="n">
        <v>29837</v>
      </c>
      <c r="B3540" s="28" t="n">
        <v>58</v>
      </c>
      <c r="C3540" s="7" t="n">
        <v>101</v>
      </c>
      <c r="D3540" s="7" t="n">
        <v>500</v>
      </c>
      <c r="E3540" s="7" t="n">
        <v>1</v>
      </c>
    </row>
    <row r="3541" spans="1:8">
      <c r="A3541" t="s">
        <v>4</v>
      </c>
      <c r="B3541" s="4" t="s">
        <v>5</v>
      </c>
      <c r="C3541" s="4" t="s">
        <v>7</v>
      </c>
      <c r="D3541" s="4" t="s">
        <v>11</v>
      </c>
    </row>
    <row r="3542" spans="1:8">
      <c r="A3542" t="n">
        <v>29845</v>
      </c>
      <c r="B3542" s="28" t="n">
        <v>58</v>
      </c>
      <c r="C3542" s="7" t="n">
        <v>254</v>
      </c>
      <c r="D3542" s="7" t="n">
        <v>0</v>
      </c>
    </row>
    <row r="3543" spans="1:8">
      <c r="A3543" t="s">
        <v>4</v>
      </c>
      <c r="B3543" s="4" t="s">
        <v>5</v>
      </c>
      <c r="C3543" s="4" t="s">
        <v>7</v>
      </c>
    </row>
    <row r="3544" spans="1:8">
      <c r="A3544" t="n">
        <v>29849</v>
      </c>
      <c r="B3544" s="61" t="n">
        <v>45</v>
      </c>
      <c r="C3544" s="7" t="n">
        <v>0</v>
      </c>
    </row>
    <row r="3545" spans="1:8">
      <c r="A3545" t="s">
        <v>4</v>
      </c>
      <c r="B3545" s="4" t="s">
        <v>5</v>
      </c>
      <c r="C3545" s="4" t="s">
        <v>7</v>
      </c>
      <c r="D3545" s="4" t="s">
        <v>7</v>
      </c>
      <c r="E3545" s="4" t="s">
        <v>15</v>
      </c>
      <c r="F3545" s="4" t="s">
        <v>15</v>
      </c>
      <c r="G3545" s="4" t="s">
        <v>15</v>
      </c>
      <c r="H3545" s="4" t="s">
        <v>11</v>
      </c>
    </row>
    <row r="3546" spans="1:8">
      <c r="A3546" t="n">
        <v>29851</v>
      </c>
      <c r="B3546" s="61" t="n">
        <v>45</v>
      </c>
      <c r="C3546" s="7" t="n">
        <v>2</v>
      </c>
      <c r="D3546" s="7" t="n">
        <v>3</v>
      </c>
      <c r="E3546" s="7" t="n">
        <v>-27.1800003051758</v>
      </c>
      <c r="F3546" s="7" t="n">
        <v>1.07000005245209</v>
      </c>
      <c r="G3546" s="7" t="n">
        <v>-54.7999992370605</v>
      </c>
      <c r="H3546" s="7" t="n">
        <v>0</v>
      </c>
    </row>
    <row r="3547" spans="1:8">
      <c r="A3547" t="s">
        <v>4</v>
      </c>
      <c r="B3547" s="4" t="s">
        <v>5</v>
      </c>
      <c r="C3547" s="4" t="s">
        <v>7</v>
      </c>
      <c r="D3547" s="4" t="s">
        <v>7</v>
      </c>
      <c r="E3547" s="4" t="s">
        <v>15</v>
      </c>
      <c r="F3547" s="4" t="s">
        <v>15</v>
      </c>
      <c r="G3547" s="4" t="s">
        <v>15</v>
      </c>
      <c r="H3547" s="4" t="s">
        <v>11</v>
      </c>
      <c r="I3547" s="4" t="s">
        <v>7</v>
      </c>
    </row>
    <row r="3548" spans="1:8">
      <c r="A3548" t="n">
        <v>29868</v>
      </c>
      <c r="B3548" s="61" t="n">
        <v>45</v>
      </c>
      <c r="C3548" s="7" t="n">
        <v>4</v>
      </c>
      <c r="D3548" s="7" t="n">
        <v>3</v>
      </c>
      <c r="E3548" s="7" t="n">
        <v>6.96000003814697</v>
      </c>
      <c r="F3548" s="7" t="n">
        <v>145.419998168945</v>
      </c>
      <c r="G3548" s="7" t="n">
        <v>0</v>
      </c>
      <c r="H3548" s="7" t="n">
        <v>0</v>
      </c>
      <c r="I3548" s="7" t="n">
        <v>0</v>
      </c>
    </row>
    <row r="3549" spans="1:8">
      <c r="A3549" t="s">
        <v>4</v>
      </c>
      <c r="B3549" s="4" t="s">
        <v>5</v>
      </c>
      <c r="C3549" s="4" t="s">
        <v>7</v>
      </c>
      <c r="D3549" s="4" t="s">
        <v>7</v>
      </c>
      <c r="E3549" s="4" t="s">
        <v>15</v>
      </c>
      <c r="F3549" s="4" t="s">
        <v>11</v>
      </c>
    </row>
    <row r="3550" spans="1:8">
      <c r="A3550" t="n">
        <v>29886</v>
      </c>
      <c r="B3550" s="61" t="n">
        <v>45</v>
      </c>
      <c r="C3550" s="7" t="n">
        <v>5</v>
      </c>
      <c r="D3550" s="7" t="n">
        <v>3</v>
      </c>
      <c r="E3550" s="7" t="n">
        <v>2.70000004768372</v>
      </c>
      <c r="F3550" s="7" t="n">
        <v>0</v>
      </c>
    </row>
    <row r="3551" spans="1:8">
      <c r="A3551" t="s">
        <v>4</v>
      </c>
      <c r="B3551" s="4" t="s">
        <v>5</v>
      </c>
      <c r="C3551" s="4" t="s">
        <v>7</v>
      </c>
      <c r="D3551" s="4" t="s">
        <v>7</v>
      </c>
      <c r="E3551" s="4" t="s">
        <v>15</v>
      </c>
      <c r="F3551" s="4" t="s">
        <v>11</v>
      </c>
    </row>
    <row r="3552" spans="1:8">
      <c r="A3552" t="n">
        <v>29895</v>
      </c>
      <c r="B3552" s="61" t="n">
        <v>45</v>
      </c>
      <c r="C3552" s="7" t="n">
        <v>5</v>
      </c>
      <c r="D3552" s="7" t="n">
        <v>3</v>
      </c>
      <c r="E3552" s="7" t="n">
        <v>3</v>
      </c>
      <c r="F3552" s="7" t="n">
        <v>20000</v>
      </c>
    </row>
    <row r="3553" spans="1:9">
      <c r="A3553" t="s">
        <v>4</v>
      </c>
      <c r="B3553" s="4" t="s">
        <v>5</v>
      </c>
      <c r="C3553" s="4" t="s">
        <v>7</v>
      </c>
      <c r="D3553" s="4" t="s">
        <v>7</v>
      </c>
      <c r="E3553" s="4" t="s">
        <v>15</v>
      </c>
      <c r="F3553" s="4" t="s">
        <v>11</v>
      </c>
    </row>
    <row r="3554" spans="1:9">
      <c r="A3554" t="n">
        <v>29904</v>
      </c>
      <c r="B3554" s="61" t="n">
        <v>45</v>
      </c>
      <c r="C3554" s="7" t="n">
        <v>11</v>
      </c>
      <c r="D3554" s="7" t="n">
        <v>3</v>
      </c>
      <c r="E3554" s="7" t="n">
        <v>31.6000003814697</v>
      </c>
      <c r="F3554" s="7" t="n">
        <v>0</v>
      </c>
    </row>
    <row r="3555" spans="1:9">
      <c r="A3555" t="s">
        <v>4</v>
      </c>
      <c r="B3555" s="4" t="s">
        <v>5</v>
      </c>
      <c r="C3555" s="4" t="s">
        <v>7</v>
      </c>
      <c r="D3555" s="4" t="s">
        <v>11</v>
      </c>
    </row>
    <row r="3556" spans="1:9">
      <c r="A3556" t="n">
        <v>29913</v>
      </c>
      <c r="B3556" s="28" t="n">
        <v>58</v>
      </c>
      <c r="C3556" s="7" t="n">
        <v>255</v>
      </c>
      <c r="D3556" s="7" t="n">
        <v>0</v>
      </c>
    </row>
    <row r="3557" spans="1:9">
      <c r="A3557" t="s">
        <v>4</v>
      </c>
      <c r="B3557" s="4" t="s">
        <v>5</v>
      </c>
      <c r="C3557" s="4" t="s">
        <v>11</v>
      </c>
    </row>
    <row r="3558" spans="1:9">
      <c r="A3558" t="n">
        <v>29917</v>
      </c>
      <c r="B3558" s="26" t="n">
        <v>16</v>
      </c>
      <c r="C3558" s="7" t="n">
        <v>300</v>
      </c>
    </row>
    <row r="3559" spans="1:9">
      <c r="A3559" t="s">
        <v>4</v>
      </c>
      <c r="B3559" s="4" t="s">
        <v>5</v>
      </c>
      <c r="C3559" s="4" t="s">
        <v>7</v>
      </c>
      <c r="D3559" s="4" t="s">
        <v>11</v>
      </c>
      <c r="E3559" s="4" t="s">
        <v>8</v>
      </c>
    </row>
    <row r="3560" spans="1:9">
      <c r="A3560" t="n">
        <v>29920</v>
      </c>
      <c r="B3560" s="30" t="n">
        <v>51</v>
      </c>
      <c r="C3560" s="7" t="n">
        <v>4</v>
      </c>
      <c r="D3560" s="7" t="n">
        <v>7</v>
      </c>
      <c r="E3560" s="7" t="s">
        <v>294</v>
      </c>
    </row>
    <row r="3561" spans="1:9">
      <c r="A3561" t="s">
        <v>4</v>
      </c>
      <c r="B3561" s="4" t="s">
        <v>5</v>
      </c>
      <c r="C3561" s="4" t="s">
        <v>11</v>
      </c>
    </row>
    <row r="3562" spans="1:9">
      <c r="A3562" t="n">
        <v>29934</v>
      </c>
      <c r="B3562" s="26" t="n">
        <v>16</v>
      </c>
      <c r="C3562" s="7" t="n">
        <v>0</v>
      </c>
    </row>
    <row r="3563" spans="1:9">
      <c r="A3563" t="s">
        <v>4</v>
      </c>
      <c r="B3563" s="4" t="s">
        <v>5</v>
      </c>
      <c r="C3563" s="4" t="s">
        <v>11</v>
      </c>
      <c r="D3563" s="4" t="s">
        <v>7</v>
      </c>
      <c r="E3563" s="4" t="s">
        <v>17</v>
      </c>
      <c r="F3563" s="4" t="s">
        <v>42</v>
      </c>
      <c r="G3563" s="4" t="s">
        <v>7</v>
      </c>
      <c r="H3563" s="4" t="s">
        <v>7</v>
      </c>
    </row>
    <row r="3564" spans="1:9">
      <c r="A3564" t="n">
        <v>29937</v>
      </c>
      <c r="B3564" s="31" t="n">
        <v>26</v>
      </c>
      <c r="C3564" s="7" t="n">
        <v>7</v>
      </c>
      <c r="D3564" s="7" t="n">
        <v>17</v>
      </c>
      <c r="E3564" s="7" t="n">
        <v>4500</v>
      </c>
      <c r="F3564" s="7" t="s">
        <v>315</v>
      </c>
      <c r="G3564" s="7" t="n">
        <v>2</v>
      </c>
      <c r="H3564" s="7" t="n">
        <v>0</v>
      </c>
    </row>
    <row r="3565" spans="1:9">
      <c r="A3565" t="s">
        <v>4</v>
      </c>
      <c r="B3565" s="4" t="s">
        <v>5</v>
      </c>
    </row>
    <row r="3566" spans="1:9">
      <c r="A3566" t="n">
        <v>29989</v>
      </c>
      <c r="B3566" s="24" t="n">
        <v>28</v>
      </c>
    </row>
    <row r="3567" spans="1:9">
      <c r="A3567" t="s">
        <v>4</v>
      </c>
      <c r="B3567" s="4" t="s">
        <v>5</v>
      </c>
      <c r="C3567" s="4" t="s">
        <v>11</v>
      </c>
      <c r="D3567" s="4" t="s">
        <v>11</v>
      </c>
      <c r="E3567" s="4" t="s">
        <v>11</v>
      </c>
    </row>
    <row r="3568" spans="1:9">
      <c r="A3568" t="n">
        <v>29990</v>
      </c>
      <c r="B3568" s="42" t="n">
        <v>61</v>
      </c>
      <c r="C3568" s="7" t="n">
        <v>2</v>
      </c>
      <c r="D3568" s="7" t="n">
        <v>7</v>
      </c>
      <c r="E3568" s="7" t="n">
        <v>1000</v>
      </c>
    </row>
    <row r="3569" spans="1:8">
      <c r="A3569" t="s">
        <v>4</v>
      </c>
      <c r="B3569" s="4" t="s">
        <v>5</v>
      </c>
      <c r="C3569" s="4" t="s">
        <v>11</v>
      </c>
    </row>
    <row r="3570" spans="1:8">
      <c r="A3570" t="n">
        <v>29997</v>
      </c>
      <c r="B3570" s="26" t="n">
        <v>16</v>
      </c>
      <c r="C3570" s="7" t="n">
        <v>300</v>
      </c>
    </row>
    <row r="3571" spans="1:8">
      <c r="A3571" t="s">
        <v>4</v>
      </c>
      <c r="B3571" s="4" t="s">
        <v>5</v>
      </c>
      <c r="C3571" s="4" t="s">
        <v>7</v>
      </c>
      <c r="D3571" s="4" t="s">
        <v>11</v>
      </c>
      <c r="E3571" s="4" t="s">
        <v>8</v>
      </c>
    </row>
    <row r="3572" spans="1:8">
      <c r="A3572" t="n">
        <v>30000</v>
      </c>
      <c r="B3572" s="30" t="n">
        <v>51</v>
      </c>
      <c r="C3572" s="7" t="n">
        <v>4</v>
      </c>
      <c r="D3572" s="7" t="n">
        <v>2</v>
      </c>
      <c r="E3572" s="7" t="s">
        <v>280</v>
      </c>
    </row>
    <row r="3573" spans="1:8">
      <c r="A3573" t="s">
        <v>4</v>
      </c>
      <c r="B3573" s="4" t="s">
        <v>5</v>
      </c>
      <c r="C3573" s="4" t="s">
        <v>11</v>
      </c>
    </row>
    <row r="3574" spans="1:8">
      <c r="A3574" t="n">
        <v>30013</v>
      </c>
      <c r="B3574" s="26" t="n">
        <v>16</v>
      </c>
      <c r="C3574" s="7" t="n">
        <v>0</v>
      </c>
    </row>
    <row r="3575" spans="1:8">
      <c r="A3575" t="s">
        <v>4</v>
      </c>
      <c r="B3575" s="4" t="s">
        <v>5</v>
      </c>
      <c r="C3575" s="4" t="s">
        <v>11</v>
      </c>
      <c r="D3575" s="4" t="s">
        <v>7</v>
      </c>
      <c r="E3575" s="4" t="s">
        <v>17</v>
      </c>
      <c r="F3575" s="4" t="s">
        <v>42</v>
      </c>
      <c r="G3575" s="4" t="s">
        <v>7</v>
      </c>
      <c r="H3575" s="4" t="s">
        <v>7</v>
      </c>
    </row>
    <row r="3576" spans="1:8">
      <c r="A3576" t="n">
        <v>30016</v>
      </c>
      <c r="B3576" s="31" t="n">
        <v>26</v>
      </c>
      <c r="C3576" s="7" t="n">
        <v>2</v>
      </c>
      <c r="D3576" s="7" t="n">
        <v>17</v>
      </c>
      <c r="E3576" s="7" t="n">
        <v>6493</v>
      </c>
      <c r="F3576" s="7" t="s">
        <v>316</v>
      </c>
      <c r="G3576" s="7" t="n">
        <v>2</v>
      </c>
      <c r="H3576" s="7" t="n">
        <v>0</v>
      </c>
    </row>
    <row r="3577" spans="1:8">
      <c r="A3577" t="s">
        <v>4</v>
      </c>
      <c r="B3577" s="4" t="s">
        <v>5</v>
      </c>
    </row>
    <row r="3578" spans="1:8">
      <c r="A3578" t="n">
        <v>30052</v>
      </c>
      <c r="B3578" s="24" t="n">
        <v>28</v>
      </c>
    </row>
    <row r="3579" spans="1:8">
      <c r="A3579" t="s">
        <v>4</v>
      </c>
      <c r="B3579" s="4" t="s">
        <v>5</v>
      </c>
      <c r="C3579" s="4" t="s">
        <v>11</v>
      </c>
      <c r="D3579" s="4" t="s">
        <v>7</v>
      </c>
    </row>
    <row r="3580" spans="1:8">
      <c r="A3580" t="n">
        <v>30053</v>
      </c>
      <c r="B3580" s="33" t="n">
        <v>89</v>
      </c>
      <c r="C3580" s="7" t="n">
        <v>65533</v>
      </c>
      <c r="D3580" s="7" t="n">
        <v>1</v>
      </c>
    </row>
    <row r="3581" spans="1:8">
      <c r="A3581" t="s">
        <v>4</v>
      </c>
      <c r="B3581" s="4" t="s">
        <v>5</v>
      </c>
      <c r="C3581" s="4" t="s">
        <v>7</v>
      </c>
      <c r="D3581" s="4" t="s">
        <v>11</v>
      </c>
      <c r="E3581" s="4" t="s">
        <v>8</v>
      </c>
    </row>
    <row r="3582" spans="1:8">
      <c r="A3582" t="n">
        <v>30057</v>
      </c>
      <c r="B3582" s="30" t="n">
        <v>51</v>
      </c>
      <c r="C3582" s="7" t="n">
        <v>4</v>
      </c>
      <c r="D3582" s="7" t="n">
        <v>3</v>
      </c>
      <c r="E3582" s="7" t="s">
        <v>317</v>
      </c>
    </row>
    <row r="3583" spans="1:8">
      <c r="A3583" t="s">
        <v>4</v>
      </c>
      <c r="B3583" s="4" t="s">
        <v>5</v>
      </c>
      <c r="C3583" s="4" t="s">
        <v>11</v>
      </c>
    </row>
    <row r="3584" spans="1:8">
      <c r="A3584" t="n">
        <v>30071</v>
      </c>
      <c r="B3584" s="26" t="n">
        <v>16</v>
      </c>
      <c r="C3584" s="7" t="n">
        <v>0</v>
      </c>
    </row>
    <row r="3585" spans="1:8">
      <c r="A3585" t="s">
        <v>4</v>
      </c>
      <c r="B3585" s="4" t="s">
        <v>5</v>
      </c>
      <c r="C3585" s="4" t="s">
        <v>11</v>
      </c>
      <c r="D3585" s="4" t="s">
        <v>7</v>
      </c>
      <c r="E3585" s="4" t="s">
        <v>17</v>
      </c>
      <c r="F3585" s="4" t="s">
        <v>42</v>
      </c>
      <c r="G3585" s="4" t="s">
        <v>7</v>
      </c>
      <c r="H3585" s="4" t="s">
        <v>7</v>
      </c>
    </row>
    <row r="3586" spans="1:8">
      <c r="A3586" t="n">
        <v>30074</v>
      </c>
      <c r="B3586" s="31" t="n">
        <v>26</v>
      </c>
      <c r="C3586" s="7" t="n">
        <v>3</v>
      </c>
      <c r="D3586" s="7" t="n">
        <v>17</v>
      </c>
      <c r="E3586" s="7" t="n">
        <v>2465</v>
      </c>
      <c r="F3586" s="7" t="s">
        <v>318</v>
      </c>
      <c r="G3586" s="7" t="n">
        <v>2</v>
      </c>
      <c r="H3586" s="7" t="n">
        <v>0</v>
      </c>
    </row>
    <row r="3587" spans="1:8">
      <c r="A3587" t="s">
        <v>4</v>
      </c>
      <c r="B3587" s="4" t="s">
        <v>5</v>
      </c>
    </row>
    <row r="3588" spans="1:8">
      <c r="A3588" t="n">
        <v>30127</v>
      </c>
      <c r="B3588" s="24" t="n">
        <v>28</v>
      </c>
    </row>
    <row r="3589" spans="1:8">
      <c r="A3589" t="s">
        <v>4</v>
      </c>
      <c r="B3589" s="4" t="s">
        <v>5</v>
      </c>
      <c r="C3589" s="4" t="s">
        <v>11</v>
      </c>
      <c r="D3589" s="4" t="s">
        <v>7</v>
      </c>
    </row>
    <row r="3590" spans="1:8">
      <c r="A3590" t="n">
        <v>30128</v>
      </c>
      <c r="B3590" s="33" t="n">
        <v>89</v>
      </c>
      <c r="C3590" s="7" t="n">
        <v>65533</v>
      </c>
      <c r="D3590" s="7" t="n">
        <v>1</v>
      </c>
    </row>
    <row r="3591" spans="1:8">
      <c r="A3591" t="s">
        <v>4</v>
      </c>
      <c r="B3591" s="4" t="s">
        <v>5</v>
      </c>
      <c r="C3591" s="4" t="s">
        <v>7</v>
      </c>
      <c r="D3591" s="4" t="s">
        <v>11</v>
      </c>
      <c r="E3591" s="4" t="s">
        <v>15</v>
      </c>
    </row>
    <row r="3592" spans="1:8">
      <c r="A3592" t="n">
        <v>30132</v>
      </c>
      <c r="B3592" s="28" t="n">
        <v>58</v>
      </c>
      <c r="C3592" s="7" t="n">
        <v>101</v>
      </c>
      <c r="D3592" s="7" t="n">
        <v>500</v>
      </c>
      <c r="E3592" s="7" t="n">
        <v>1</v>
      </c>
    </row>
    <row r="3593" spans="1:8">
      <c r="A3593" t="s">
        <v>4</v>
      </c>
      <c r="B3593" s="4" t="s">
        <v>5</v>
      </c>
      <c r="C3593" s="4" t="s">
        <v>7</v>
      </c>
      <c r="D3593" s="4" t="s">
        <v>11</v>
      </c>
    </row>
    <row r="3594" spans="1:8">
      <c r="A3594" t="n">
        <v>30140</v>
      </c>
      <c r="B3594" s="28" t="n">
        <v>58</v>
      </c>
      <c r="C3594" s="7" t="n">
        <v>254</v>
      </c>
      <c r="D3594" s="7" t="n">
        <v>0</v>
      </c>
    </row>
    <row r="3595" spans="1:8">
      <c r="A3595" t="s">
        <v>4</v>
      </c>
      <c r="B3595" s="4" t="s">
        <v>5</v>
      </c>
      <c r="C3595" s="4" t="s">
        <v>7</v>
      </c>
    </row>
    <row r="3596" spans="1:8">
      <c r="A3596" t="n">
        <v>30144</v>
      </c>
      <c r="B3596" s="61" t="n">
        <v>45</v>
      </c>
      <c r="C3596" s="7" t="n">
        <v>0</v>
      </c>
    </row>
    <row r="3597" spans="1:8">
      <c r="A3597" t="s">
        <v>4</v>
      </c>
      <c r="B3597" s="4" t="s">
        <v>5</v>
      </c>
      <c r="C3597" s="4" t="s">
        <v>7</v>
      </c>
      <c r="D3597" s="4" t="s">
        <v>7</v>
      </c>
      <c r="E3597" s="4" t="s">
        <v>15</v>
      </c>
      <c r="F3597" s="4" t="s">
        <v>15</v>
      </c>
      <c r="G3597" s="4" t="s">
        <v>15</v>
      </c>
      <c r="H3597" s="4" t="s">
        <v>11</v>
      </c>
    </row>
    <row r="3598" spans="1:8">
      <c r="A3598" t="n">
        <v>30146</v>
      </c>
      <c r="B3598" s="61" t="n">
        <v>45</v>
      </c>
      <c r="C3598" s="7" t="n">
        <v>2</v>
      </c>
      <c r="D3598" s="7" t="n">
        <v>3</v>
      </c>
      <c r="E3598" s="7" t="n">
        <v>-33.0499992370605</v>
      </c>
      <c r="F3598" s="7" t="n">
        <v>1.39999997615814</v>
      </c>
      <c r="G3598" s="7" t="n">
        <v>-55.3199996948242</v>
      </c>
      <c r="H3598" s="7" t="n">
        <v>0</v>
      </c>
    </row>
    <row r="3599" spans="1:8">
      <c r="A3599" t="s">
        <v>4</v>
      </c>
      <c r="B3599" s="4" t="s">
        <v>5</v>
      </c>
      <c r="C3599" s="4" t="s">
        <v>7</v>
      </c>
      <c r="D3599" s="4" t="s">
        <v>7</v>
      </c>
      <c r="E3599" s="4" t="s">
        <v>15</v>
      </c>
      <c r="F3599" s="4" t="s">
        <v>15</v>
      </c>
      <c r="G3599" s="4" t="s">
        <v>15</v>
      </c>
      <c r="H3599" s="4" t="s">
        <v>11</v>
      </c>
      <c r="I3599" s="4" t="s">
        <v>7</v>
      </c>
    </row>
    <row r="3600" spans="1:8">
      <c r="A3600" t="n">
        <v>30163</v>
      </c>
      <c r="B3600" s="61" t="n">
        <v>45</v>
      </c>
      <c r="C3600" s="7" t="n">
        <v>4</v>
      </c>
      <c r="D3600" s="7" t="n">
        <v>3</v>
      </c>
      <c r="E3600" s="7" t="n">
        <v>10.4799995422363</v>
      </c>
      <c r="F3600" s="7" t="n">
        <v>225.759994506836</v>
      </c>
      <c r="G3600" s="7" t="n">
        <v>0</v>
      </c>
      <c r="H3600" s="7" t="n">
        <v>0</v>
      </c>
      <c r="I3600" s="7" t="n">
        <v>0</v>
      </c>
    </row>
    <row r="3601" spans="1:9">
      <c r="A3601" t="s">
        <v>4</v>
      </c>
      <c r="B3601" s="4" t="s">
        <v>5</v>
      </c>
      <c r="C3601" s="4" t="s">
        <v>7</v>
      </c>
      <c r="D3601" s="4" t="s">
        <v>7</v>
      </c>
      <c r="E3601" s="4" t="s">
        <v>15</v>
      </c>
      <c r="F3601" s="4" t="s">
        <v>11</v>
      </c>
    </row>
    <row r="3602" spans="1:9">
      <c r="A3602" t="n">
        <v>30181</v>
      </c>
      <c r="B3602" s="61" t="n">
        <v>45</v>
      </c>
      <c r="C3602" s="7" t="n">
        <v>5</v>
      </c>
      <c r="D3602" s="7" t="n">
        <v>3</v>
      </c>
      <c r="E3602" s="7" t="n">
        <v>2.70000004768372</v>
      </c>
      <c r="F3602" s="7" t="n">
        <v>0</v>
      </c>
    </row>
    <row r="3603" spans="1:9">
      <c r="A3603" t="s">
        <v>4</v>
      </c>
      <c r="B3603" s="4" t="s">
        <v>5</v>
      </c>
      <c r="C3603" s="4" t="s">
        <v>7</v>
      </c>
      <c r="D3603" s="4" t="s">
        <v>7</v>
      </c>
      <c r="E3603" s="4" t="s">
        <v>15</v>
      </c>
      <c r="F3603" s="4" t="s">
        <v>11</v>
      </c>
    </row>
    <row r="3604" spans="1:9">
      <c r="A3604" t="n">
        <v>30190</v>
      </c>
      <c r="B3604" s="61" t="n">
        <v>45</v>
      </c>
      <c r="C3604" s="7" t="n">
        <v>5</v>
      </c>
      <c r="D3604" s="7" t="n">
        <v>3</v>
      </c>
      <c r="E3604" s="7" t="n">
        <v>3</v>
      </c>
      <c r="F3604" s="7" t="n">
        <v>20000</v>
      </c>
    </row>
    <row r="3605" spans="1:9">
      <c r="A3605" t="s">
        <v>4</v>
      </c>
      <c r="B3605" s="4" t="s">
        <v>5</v>
      </c>
      <c r="C3605" s="4" t="s">
        <v>7</v>
      </c>
      <c r="D3605" s="4" t="s">
        <v>7</v>
      </c>
      <c r="E3605" s="4" t="s">
        <v>15</v>
      </c>
      <c r="F3605" s="4" t="s">
        <v>11</v>
      </c>
    </row>
    <row r="3606" spans="1:9">
      <c r="A3606" t="n">
        <v>30199</v>
      </c>
      <c r="B3606" s="61" t="n">
        <v>45</v>
      </c>
      <c r="C3606" s="7" t="n">
        <v>11</v>
      </c>
      <c r="D3606" s="7" t="n">
        <v>3</v>
      </c>
      <c r="E3606" s="7" t="n">
        <v>31.6000003814697</v>
      </c>
      <c r="F3606" s="7" t="n">
        <v>0</v>
      </c>
    </row>
    <row r="3607" spans="1:9">
      <c r="A3607" t="s">
        <v>4</v>
      </c>
      <c r="B3607" s="4" t="s">
        <v>5</v>
      </c>
      <c r="C3607" s="4" t="s">
        <v>11</v>
      </c>
      <c r="D3607" s="4" t="s">
        <v>11</v>
      </c>
      <c r="E3607" s="4" t="s">
        <v>11</v>
      </c>
    </row>
    <row r="3608" spans="1:9">
      <c r="A3608" t="n">
        <v>30208</v>
      </c>
      <c r="B3608" s="42" t="n">
        <v>61</v>
      </c>
      <c r="C3608" s="7" t="n">
        <v>8</v>
      </c>
      <c r="D3608" s="7" t="n">
        <v>1</v>
      </c>
      <c r="E3608" s="7" t="n">
        <v>1000</v>
      </c>
    </row>
    <row r="3609" spans="1:9">
      <c r="A3609" t="s">
        <v>4</v>
      </c>
      <c r="B3609" s="4" t="s">
        <v>5</v>
      </c>
      <c r="C3609" s="4" t="s">
        <v>7</v>
      </c>
      <c r="D3609" s="4" t="s">
        <v>11</v>
      </c>
    </row>
    <row r="3610" spans="1:9">
      <c r="A3610" t="n">
        <v>30215</v>
      </c>
      <c r="B3610" s="28" t="n">
        <v>58</v>
      </c>
      <c r="C3610" s="7" t="n">
        <v>255</v>
      </c>
      <c r="D3610" s="7" t="n">
        <v>0</v>
      </c>
    </row>
    <row r="3611" spans="1:9">
      <c r="A3611" t="s">
        <v>4</v>
      </c>
      <c r="B3611" s="4" t="s">
        <v>5</v>
      </c>
      <c r="C3611" s="4" t="s">
        <v>11</v>
      </c>
    </row>
    <row r="3612" spans="1:9">
      <c r="A3612" t="n">
        <v>30219</v>
      </c>
      <c r="B3612" s="26" t="n">
        <v>16</v>
      </c>
      <c r="C3612" s="7" t="n">
        <v>500</v>
      </c>
    </row>
    <row r="3613" spans="1:9">
      <c r="A3613" t="s">
        <v>4</v>
      </c>
      <c r="B3613" s="4" t="s">
        <v>5</v>
      </c>
      <c r="C3613" s="4" t="s">
        <v>7</v>
      </c>
      <c r="D3613" s="4" t="s">
        <v>11</v>
      </c>
      <c r="E3613" s="4" t="s">
        <v>8</v>
      </c>
    </row>
    <row r="3614" spans="1:9">
      <c r="A3614" t="n">
        <v>30222</v>
      </c>
      <c r="B3614" s="30" t="n">
        <v>51</v>
      </c>
      <c r="C3614" s="7" t="n">
        <v>4</v>
      </c>
      <c r="D3614" s="7" t="n">
        <v>8</v>
      </c>
      <c r="E3614" s="7" t="s">
        <v>319</v>
      </c>
    </row>
    <row r="3615" spans="1:9">
      <c r="A3615" t="s">
        <v>4</v>
      </c>
      <c r="B3615" s="4" t="s">
        <v>5</v>
      </c>
      <c r="C3615" s="4" t="s">
        <v>11</v>
      </c>
    </row>
    <row r="3616" spans="1:9">
      <c r="A3616" t="n">
        <v>30235</v>
      </c>
      <c r="B3616" s="26" t="n">
        <v>16</v>
      </c>
      <c r="C3616" s="7" t="n">
        <v>0</v>
      </c>
    </row>
    <row r="3617" spans="1:6">
      <c r="A3617" t="s">
        <v>4</v>
      </c>
      <c r="B3617" s="4" t="s">
        <v>5</v>
      </c>
      <c r="C3617" s="4" t="s">
        <v>11</v>
      </c>
      <c r="D3617" s="4" t="s">
        <v>7</v>
      </c>
      <c r="E3617" s="4" t="s">
        <v>17</v>
      </c>
      <c r="F3617" s="4" t="s">
        <v>42</v>
      </c>
      <c r="G3617" s="4" t="s">
        <v>7</v>
      </c>
      <c r="H3617" s="4" t="s">
        <v>7</v>
      </c>
    </row>
    <row r="3618" spans="1:6">
      <c r="A3618" t="n">
        <v>30238</v>
      </c>
      <c r="B3618" s="31" t="n">
        <v>26</v>
      </c>
      <c r="C3618" s="7" t="n">
        <v>8</v>
      </c>
      <c r="D3618" s="7" t="n">
        <v>17</v>
      </c>
      <c r="E3618" s="7" t="n">
        <v>9426</v>
      </c>
      <c r="F3618" s="7" t="s">
        <v>320</v>
      </c>
      <c r="G3618" s="7" t="n">
        <v>2</v>
      </c>
      <c r="H3618" s="7" t="n">
        <v>0</v>
      </c>
    </row>
    <row r="3619" spans="1:6">
      <c r="A3619" t="s">
        <v>4</v>
      </c>
      <c r="B3619" s="4" t="s">
        <v>5</v>
      </c>
    </row>
    <row r="3620" spans="1:6">
      <c r="A3620" t="n">
        <v>30318</v>
      </c>
      <c r="B3620" s="24" t="n">
        <v>28</v>
      </c>
    </row>
    <row r="3621" spans="1:6">
      <c r="A3621" t="s">
        <v>4</v>
      </c>
      <c r="B3621" s="4" t="s">
        <v>5</v>
      </c>
      <c r="C3621" s="4" t="s">
        <v>11</v>
      </c>
      <c r="D3621" s="4" t="s">
        <v>7</v>
      </c>
    </row>
    <row r="3622" spans="1:6">
      <c r="A3622" t="n">
        <v>30319</v>
      </c>
      <c r="B3622" s="33" t="n">
        <v>89</v>
      </c>
      <c r="C3622" s="7" t="n">
        <v>65533</v>
      </c>
      <c r="D3622" s="7" t="n">
        <v>1</v>
      </c>
    </row>
    <row r="3623" spans="1:6">
      <c r="A3623" t="s">
        <v>4</v>
      </c>
      <c r="B3623" s="4" t="s">
        <v>5</v>
      </c>
      <c r="C3623" s="4" t="s">
        <v>7</v>
      </c>
      <c r="D3623" s="4" t="s">
        <v>11</v>
      </c>
      <c r="E3623" s="4" t="s">
        <v>8</v>
      </c>
    </row>
    <row r="3624" spans="1:6">
      <c r="A3624" t="n">
        <v>30323</v>
      </c>
      <c r="B3624" s="30" t="n">
        <v>51</v>
      </c>
      <c r="C3624" s="7" t="n">
        <v>4</v>
      </c>
      <c r="D3624" s="7" t="n">
        <v>5</v>
      </c>
      <c r="E3624" s="7" t="s">
        <v>280</v>
      </c>
    </row>
    <row r="3625" spans="1:6">
      <c r="A3625" t="s">
        <v>4</v>
      </c>
      <c r="B3625" s="4" t="s">
        <v>5</v>
      </c>
      <c r="C3625" s="4" t="s">
        <v>11</v>
      </c>
    </row>
    <row r="3626" spans="1:6">
      <c r="A3626" t="n">
        <v>30336</v>
      </c>
      <c r="B3626" s="26" t="n">
        <v>16</v>
      </c>
      <c r="C3626" s="7" t="n">
        <v>0</v>
      </c>
    </row>
    <row r="3627" spans="1:6">
      <c r="A3627" t="s">
        <v>4</v>
      </c>
      <c r="B3627" s="4" t="s">
        <v>5</v>
      </c>
      <c r="C3627" s="4" t="s">
        <v>11</v>
      </c>
      <c r="D3627" s="4" t="s">
        <v>7</v>
      </c>
      <c r="E3627" s="4" t="s">
        <v>17</v>
      </c>
      <c r="F3627" s="4" t="s">
        <v>42</v>
      </c>
      <c r="G3627" s="4" t="s">
        <v>7</v>
      </c>
      <c r="H3627" s="4" t="s">
        <v>7</v>
      </c>
    </row>
    <row r="3628" spans="1:6">
      <c r="A3628" t="n">
        <v>30339</v>
      </c>
      <c r="B3628" s="31" t="n">
        <v>26</v>
      </c>
      <c r="C3628" s="7" t="n">
        <v>5</v>
      </c>
      <c r="D3628" s="7" t="n">
        <v>17</v>
      </c>
      <c r="E3628" s="7" t="n">
        <v>3491</v>
      </c>
      <c r="F3628" s="7" t="s">
        <v>321</v>
      </c>
      <c r="G3628" s="7" t="n">
        <v>2</v>
      </c>
      <c r="H3628" s="7" t="n">
        <v>0</v>
      </c>
    </row>
    <row r="3629" spans="1:6">
      <c r="A3629" t="s">
        <v>4</v>
      </c>
      <c r="B3629" s="4" t="s">
        <v>5</v>
      </c>
    </row>
    <row r="3630" spans="1:6">
      <c r="A3630" t="n">
        <v>30475</v>
      </c>
      <c r="B3630" s="24" t="n">
        <v>28</v>
      </c>
    </row>
    <row r="3631" spans="1:6">
      <c r="A3631" t="s">
        <v>4</v>
      </c>
      <c r="B3631" s="4" t="s">
        <v>5</v>
      </c>
      <c r="C3631" s="4" t="s">
        <v>11</v>
      </c>
      <c r="D3631" s="4" t="s">
        <v>7</v>
      </c>
    </row>
    <row r="3632" spans="1:6">
      <c r="A3632" t="n">
        <v>30476</v>
      </c>
      <c r="B3632" s="33" t="n">
        <v>89</v>
      </c>
      <c r="C3632" s="7" t="n">
        <v>65533</v>
      </c>
      <c r="D3632" s="7" t="n">
        <v>1</v>
      </c>
    </row>
    <row r="3633" spans="1:8">
      <c r="A3633" t="s">
        <v>4</v>
      </c>
      <c r="B3633" s="4" t="s">
        <v>5</v>
      </c>
      <c r="C3633" s="4" t="s">
        <v>11</v>
      </c>
      <c r="D3633" s="4" t="s">
        <v>11</v>
      </c>
      <c r="E3633" s="4" t="s">
        <v>11</v>
      </c>
    </row>
    <row r="3634" spans="1:8">
      <c r="A3634" t="n">
        <v>30480</v>
      </c>
      <c r="B3634" s="42" t="n">
        <v>61</v>
      </c>
      <c r="C3634" s="7" t="n">
        <v>1</v>
      </c>
      <c r="D3634" s="7" t="n">
        <v>5</v>
      </c>
      <c r="E3634" s="7" t="n">
        <v>1000</v>
      </c>
    </row>
    <row r="3635" spans="1:8">
      <c r="A3635" t="s">
        <v>4</v>
      </c>
      <c r="B3635" s="4" t="s">
        <v>5</v>
      </c>
      <c r="C3635" s="4" t="s">
        <v>7</v>
      </c>
      <c r="D3635" s="4" t="s">
        <v>11</v>
      </c>
      <c r="E3635" s="4" t="s">
        <v>8</v>
      </c>
    </row>
    <row r="3636" spans="1:8">
      <c r="A3636" t="n">
        <v>30487</v>
      </c>
      <c r="B3636" s="30" t="n">
        <v>51</v>
      </c>
      <c r="C3636" s="7" t="n">
        <v>4</v>
      </c>
      <c r="D3636" s="7" t="n">
        <v>1</v>
      </c>
      <c r="E3636" s="7" t="s">
        <v>322</v>
      </c>
    </row>
    <row r="3637" spans="1:8">
      <c r="A3637" t="s">
        <v>4</v>
      </c>
      <c r="B3637" s="4" t="s">
        <v>5</v>
      </c>
      <c r="C3637" s="4" t="s">
        <v>11</v>
      </c>
    </row>
    <row r="3638" spans="1:8">
      <c r="A3638" t="n">
        <v>30500</v>
      </c>
      <c r="B3638" s="26" t="n">
        <v>16</v>
      </c>
      <c r="C3638" s="7" t="n">
        <v>0</v>
      </c>
    </row>
    <row r="3639" spans="1:8">
      <c r="A3639" t="s">
        <v>4</v>
      </c>
      <c r="B3639" s="4" t="s">
        <v>5</v>
      </c>
      <c r="C3639" s="4" t="s">
        <v>11</v>
      </c>
      <c r="D3639" s="4" t="s">
        <v>7</v>
      </c>
      <c r="E3639" s="4" t="s">
        <v>17</v>
      </c>
      <c r="F3639" s="4" t="s">
        <v>42</v>
      </c>
      <c r="G3639" s="4" t="s">
        <v>7</v>
      </c>
      <c r="H3639" s="4" t="s">
        <v>7</v>
      </c>
    </row>
    <row r="3640" spans="1:8">
      <c r="A3640" t="n">
        <v>30503</v>
      </c>
      <c r="B3640" s="31" t="n">
        <v>26</v>
      </c>
      <c r="C3640" s="7" t="n">
        <v>1</v>
      </c>
      <c r="D3640" s="7" t="n">
        <v>17</v>
      </c>
      <c r="E3640" s="7" t="n">
        <v>1489</v>
      </c>
      <c r="F3640" s="7" t="s">
        <v>323</v>
      </c>
      <c r="G3640" s="7" t="n">
        <v>2</v>
      </c>
      <c r="H3640" s="7" t="n">
        <v>0</v>
      </c>
    </row>
    <row r="3641" spans="1:8">
      <c r="A3641" t="s">
        <v>4</v>
      </c>
      <c r="B3641" s="4" t="s">
        <v>5</v>
      </c>
    </row>
    <row r="3642" spans="1:8">
      <c r="A3642" t="n">
        <v>30585</v>
      </c>
      <c r="B3642" s="24" t="n">
        <v>28</v>
      </c>
    </row>
    <row r="3643" spans="1:8">
      <c r="A3643" t="s">
        <v>4</v>
      </c>
      <c r="B3643" s="4" t="s">
        <v>5</v>
      </c>
      <c r="C3643" s="4" t="s">
        <v>11</v>
      </c>
      <c r="D3643" s="4" t="s">
        <v>7</v>
      </c>
    </row>
    <row r="3644" spans="1:8">
      <c r="A3644" t="n">
        <v>30586</v>
      </c>
      <c r="B3644" s="33" t="n">
        <v>89</v>
      </c>
      <c r="C3644" s="7" t="n">
        <v>65533</v>
      </c>
      <c r="D3644" s="7" t="n">
        <v>1</v>
      </c>
    </row>
    <row r="3645" spans="1:8">
      <c r="A3645" t="s">
        <v>4</v>
      </c>
      <c r="B3645" s="4" t="s">
        <v>5</v>
      </c>
      <c r="C3645" s="4" t="s">
        <v>7</v>
      </c>
      <c r="D3645" s="4" t="s">
        <v>11</v>
      </c>
      <c r="E3645" s="4" t="s">
        <v>15</v>
      </c>
    </row>
    <row r="3646" spans="1:8">
      <c r="A3646" t="n">
        <v>30590</v>
      </c>
      <c r="B3646" s="28" t="n">
        <v>58</v>
      </c>
      <c r="C3646" s="7" t="n">
        <v>101</v>
      </c>
      <c r="D3646" s="7" t="n">
        <v>500</v>
      </c>
      <c r="E3646" s="7" t="n">
        <v>1</v>
      </c>
    </row>
    <row r="3647" spans="1:8">
      <c r="A3647" t="s">
        <v>4</v>
      </c>
      <c r="B3647" s="4" t="s">
        <v>5</v>
      </c>
      <c r="C3647" s="4" t="s">
        <v>7</v>
      </c>
      <c r="D3647" s="4" t="s">
        <v>11</v>
      </c>
    </row>
    <row r="3648" spans="1:8">
      <c r="A3648" t="n">
        <v>30598</v>
      </c>
      <c r="B3648" s="28" t="n">
        <v>58</v>
      </c>
      <c r="C3648" s="7" t="n">
        <v>254</v>
      </c>
      <c r="D3648" s="7" t="n">
        <v>0</v>
      </c>
    </row>
    <row r="3649" spans="1:8">
      <c r="A3649" t="s">
        <v>4</v>
      </c>
      <c r="B3649" s="4" t="s">
        <v>5</v>
      </c>
      <c r="C3649" s="4" t="s">
        <v>7</v>
      </c>
      <c r="D3649" s="4" t="s">
        <v>8</v>
      </c>
      <c r="E3649" s="4" t="s">
        <v>15</v>
      </c>
      <c r="F3649" s="4" t="s">
        <v>15</v>
      </c>
      <c r="G3649" s="4" t="s">
        <v>15</v>
      </c>
    </row>
    <row r="3650" spans="1:8">
      <c r="A3650" t="n">
        <v>30602</v>
      </c>
      <c r="B3650" s="17" t="n">
        <v>94</v>
      </c>
      <c r="C3650" s="7" t="n">
        <v>2</v>
      </c>
      <c r="D3650" s="7" t="s">
        <v>229</v>
      </c>
      <c r="E3650" s="7" t="n">
        <v>-26.6000003814697</v>
      </c>
      <c r="F3650" s="7" t="n">
        <v>0</v>
      </c>
      <c r="G3650" s="7" t="n">
        <v>-54.1500015258789</v>
      </c>
    </row>
    <row r="3651" spans="1:8">
      <c r="A3651" t="s">
        <v>4</v>
      </c>
      <c r="B3651" s="4" t="s">
        <v>5</v>
      </c>
      <c r="C3651" s="4" t="s">
        <v>7</v>
      </c>
      <c r="D3651" s="4" t="s">
        <v>8</v>
      </c>
      <c r="E3651" s="4" t="s">
        <v>15</v>
      </c>
      <c r="F3651" s="4" t="s">
        <v>15</v>
      </c>
      <c r="G3651" s="4" t="s">
        <v>15</v>
      </c>
    </row>
    <row r="3652" spans="1:8">
      <c r="A3652" t="n">
        <v>30626</v>
      </c>
      <c r="B3652" s="17" t="n">
        <v>94</v>
      </c>
      <c r="C3652" s="7" t="n">
        <v>3</v>
      </c>
      <c r="D3652" s="7" t="s">
        <v>229</v>
      </c>
      <c r="E3652" s="7" t="n">
        <v>0</v>
      </c>
      <c r="F3652" s="7" t="n">
        <v>245</v>
      </c>
      <c r="G3652" s="7" t="n">
        <v>0</v>
      </c>
    </row>
    <row r="3653" spans="1:8">
      <c r="A3653" t="s">
        <v>4</v>
      </c>
      <c r="B3653" s="4" t="s">
        <v>5</v>
      </c>
      <c r="C3653" s="4" t="s">
        <v>7</v>
      </c>
      <c r="D3653" s="4" t="s">
        <v>8</v>
      </c>
      <c r="E3653" s="4" t="s">
        <v>15</v>
      </c>
      <c r="F3653" s="4" t="s">
        <v>15</v>
      </c>
      <c r="G3653" s="4" t="s">
        <v>15</v>
      </c>
    </row>
    <row r="3654" spans="1:8">
      <c r="A3654" t="n">
        <v>30650</v>
      </c>
      <c r="B3654" s="17" t="n">
        <v>94</v>
      </c>
      <c r="C3654" s="7" t="n">
        <v>2</v>
      </c>
      <c r="D3654" s="7" t="s">
        <v>234</v>
      </c>
      <c r="E3654" s="7" t="n">
        <v>-28.2999992370605</v>
      </c>
      <c r="F3654" s="7" t="n">
        <v>0</v>
      </c>
      <c r="G3654" s="7" t="n">
        <v>-54.1500015258789</v>
      </c>
    </row>
    <row r="3655" spans="1:8">
      <c r="A3655" t="s">
        <v>4</v>
      </c>
      <c r="B3655" s="4" t="s">
        <v>5</v>
      </c>
      <c r="C3655" s="4" t="s">
        <v>7</v>
      </c>
      <c r="D3655" s="4" t="s">
        <v>8</v>
      </c>
      <c r="E3655" s="4" t="s">
        <v>15</v>
      </c>
      <c r="F3655" s="4" t="s">
        <v>15</v>
      </c>
      <c r="G3655" s="4" t="s">
        <v>15</v>
      </c>
    </row>
    <row r="3656" spans="1:8">
      <c r="A3656" t="n">
        <v>30674</v>
      </c>
      <c r="B3656" s="17" t="n">
        <v>94</v>
      </c>
      <c r="C3656" s="7" t="n">
        <v>3</v>
      </c>
      <c r="D3656" s="7" t="s">
        <v>234</v>
      </c>
      <c r="E3656" s="7" t="n">
        <v>0</v>
      </c>
      <c r="F3656" s="7" t="n">
        <v>205</v>
      </c>
      <c r="G3656" s="7" t="n">
        <v>0</v>
      </c>
    </row>
    <row r="3657" spans="1:8">
      <c r="A3657" t="s">
        <v>4</v>
      </c>
      <c r="B3657" s="4" t="s">
        <v>5</v>
      </c>
      <c r="C3657" s="4" t="s">
        <v>7</v>
      </c>
      <c r="D3657" s="4" t="s">
        <v>8</v>
      </c>
      <c r="E3657" s="4" t="s">
        <v>15</v>
      </c>
      <c r="F3657" s="4" t="s">
        <v>15</v>
      </c>
      <c r="G3657" s="4" t="s">
        <v>15</v>
      </c>
    </row>
    <row r="3658" spans="1:8">
      <c r="A3658" t="n">
        <v>30698</v>
      </c>
      <c r="B3658" s="17" t="n">
        <v>94</v>
      </c>
      <c r="C3658" s="7" t="n">
        <v>2</v>
      </c>
      <c r="D3658" s="7" t="s">
        <v>235</v>
      </c>
      <c r="E3658" s="7" t="n">
        <v>-30</v>
      </c>
      <c r="F3658" s="7" t="n">
        <v>0</v>
      </c>
      <c r="G3658" s="7" t="n">
        <v>-54.1500015258789</v>
      </c>
    </row>
    <row r="3659" spans="1:8">
      <c r="A3659" t="s">
        <v>4</v>
      </c>
      <c r="B3659" s="4" t="s">
        <v>5</v>
      </c>
      <c r="C3659" s="4" t="s">
        <v>7</v>
      </c>
      <c r="D3659" s="4" t="s">
        <v>8</v>
      </c>
      <c r="E3659" s="4" t="s">
        <v>15</v>
      </c>
      <c r="F3659" s="4" t="s">
        <v>15</v>
      </c>
      <c r="G3659" s="4" t="s">
        <v>15</v>
      </c>
    </row>
    <row r="3660" spans="1:8">
      <c r="A3660" t="n">
        <v>30722</v>
      </c>
      <c r="B3660" s="17" t="n">
        <v>94</v>
      </c>
      <c r="C3660" s="7" t="n">
        <v>3</v>
      </c>
      <c r="D3660" s="7" t="s">
        <v>235</v>
      </c>
      <c r="E3660" s="7" t="n">
        <v>0</v>
      </c>
      <c r="F3660" s="7" t="n">
        <v>245</v>
      </c>
      <c r="G3660" s="7" t="n">
        <v>0</v>
      </c>
    </row>
    <row r="3661" spans="1:8">
      <c r="A3661" t="s">
        <v>4</v>
      </c>
      <c r="B3661" s="4" t="s">
        <v>5</v>
      </c>
      <c r="C3661" s="4" t="s">
        <v>7</v>
      </c>
      <c r="D3661" s="4" t="s">
        <v>8</v>
      </c>
      <c r="E3661" s="4" t="s">
        <v>15</v>
      </c>
      <c r="F3661" s="4" t="s">
        <v>15</v>
      </c>
      <c r="G3661" s="4" t="s">
        <v>15</v>
      </c>
    </row>
    <row r="3662" spans="1:8">
      <c r="A3662" t="n">
        <v>30746</v>
      </c>
      <c r="B3662" s="17" t="n">
        <v>94</v>
      </c>
      <c r="C3662" s="7" t="n">
        <v>2</v>
      </c>
      <c r="D3662" s="7" t="s">
        <v>236</v>
      </c>
      <c r="E3662" s="7" t="n">
        <v>-31.7000007629395</v>
      </c>
      <c r="F3662" s="7" t="n">
        <v>0</v>
      </c>
      <c r="G3662" s="7" t="n">
        <v>-54.1500015258789</v>
      </c>
    </row>
    <row r="3663" spans="1:8">
      <c r="A3663" t="s">
        <v>4</v>
      </c>
      <c r="B3663" s="4" t="s">
        <v>5</v>
      </c>
      <c r="C3663" s="4" t="s">
        <v>7</v>
      </c>
      <c r="D3663" s="4" t="s">
        <v>8</v>
      </c>
      <c r="E3663" s="4" t="s">
        <v>15</v>
      </c>
      <c r="F3663" s="4" t="s">
        <v>15</v>
      </c>
      <c r="G3663" s="4" t="s">
        <v>15</v>
      </c>
    </row>
    <row r="3664" spans="1:8">
      <c r="A3664" t="n">
        <v>30770</v>
      </c>
      <c r="B3664" s="17" t="n">
        <v>94</v>
      </c>
      <c r="C3664" s="7" t="n">
        <v>3</v>
      </c>
      <c r="D3664" s="7" t="s">
        <v>236</v>
      </c>
      <c r="E3664" s="7" t="n">
        <v>0</v>
      </c>
      <c r="F3664" s="7" t="n">
        <v>155</v>
      </c>
      <c r="G3664" s="7" t="n">
        <v>0</v>
      </c>
    </row>
    <row r="3665" spans="1:7">
      <c r="A3665" t="s">
        <v>4</v>
      </c>
      <c r="B3665" s="4" t="s">
        <v>5</v>
      </c>
      <c r="C3665" s="4" t="s">
        <v>7</v>
      </c>
      <c r="D3665" s="4" t="s">
        <v>8</v>
      </c>
      <c r="E3665" s="4" t="s">
        <v>15</v>
      </c>
      <c r="F3665" s="4" t="s">
        <v>15</v>
      </c>
      <c r="G3665" s="4" t="s">
        <v>15</v>
      </c>
    </row>
    <row r="3666" spans="1:7">
      <c r="A3666" t="n">
        <v>30794</v>
      </c>
      <c r="B3666" s="17" t="n">
        <v>94</v>
      </c>
      <c r="C3666" s="7" t="n">
        <v>2</v>
      </c>
      <c r="D3666" s="7" t="s">
        <v>237</v>
      </c>
      <c r="E3666" s="7" t="n">
        <v>-33.4000015258789</v>
      </c>
      <c r="F3666" s="7" t="n">
        <v>0</v>
      </c>
      <c r="G3666" s="7" t="n">
        <v>-54.1500015258789</v>
      </c>
    </row>
    <row r="3667" spans="1:7">
      <c r="A3667" t="s">
        <v>4</v>
      </c>
      <c r="B3667" s="4" t="s">
        <v>5</v>
      </c>
      <c r="C3667" s="4" t="s">
        <v>7</v>
      </c>
      <c r="D3667" s="4" t="s">
        <v>8</v>
      </c>
      <c r="E3667" s="4" t="s">
        <v>15</v>
      </c>
      <c r="F3667" s="4" t="s">
        <v>15</v>
      </c>
      <c r="G3667" s="4" t="s">
        <v>15</v>
      </c>
    </row>
    <row r="3668" spans="1:7">
      <c r="A3668" t="n">
        <v>30818</v>
      </c>
      <c r="B3668" s="17" t="n">
        <v>94</v>
      </c>
      <c r="C3668" s="7" t="n">
        <v>3</v>
      </c>
      <c r="D3668" s="7" t="s">
        <v>237</v>
      </c>
      <c r="E3668" s="7" t="n">
        <v>0</v>
      </c>
      <c r="F3668" s="7" t="n">
        <v>115</v>
      </c>
      <c r="G3668" s="7" t="n">
        <v>0</v>
      </c>
    </row>
    <row r="3669" spans="1:7">
      <c r="A3669" t="s">
        <v>4</v>
      </c>
      <c r="B3669" s="4" t="s">
        <v>5</v>
      </c>
      <c r="C3669" s="4" t="s">
        <v>11</v>
      </c>
      <c r="D3669" s="4" t="s">
        <v>15</v>
      </c>
      <c r="E3669" s="4" t="s">
        <v>15</v>
      </c>
      <c r="F3669" s="4" t="s">
        <v>15</v>
      </c>
      <c r="G3669" s="4" t="s">
        <v>15</v>
      </c>
    </row>
    <row r="3670" spans="1:7">
      <c r="A3670" t="n">
        <v>30842</v>
      </c>
      <c r="B3670" s="37" t="n">
        <v>46</v>
      </c>
      <c r="C3670" s="7" t="n">
        <v>3</v>
      </c>
      <c r="D3670" s="7" t="n">
        <v>-26.6000003814697</v>
      </c>
      <c r="E3670" s="7" t="n">
        <v>0</v>
      </c>
      <c r="F3670" s="7" t="n">
        <v>-54.2000007629395</v>
      </c>
      <c r="G3670" s="7" t="n">
        <v>245</v>
      </c>
    </row>
    <row r="3671" spans="1:7">
      <c r="A3671" t="s">
        <v>4</v>
      </c>
      <c r="B3671" s="4" t="s">
        <v>5</v>
      </c>
      <c r="C3671" s="4" t="s">
        <v>11</v>
      </c>
      <c r="D3671" s="4" t="s">
        <v>15</v>
      </c>
      <c r="E3671" s="4" t="s">
        <v>15</v>
      </c>
      <c r="F3671" s="4" t="s">
        <v>15</v>
      </c>
      <c r="G3671" s="4" t="s">
        <v>15</v>
      </c>
    </row>
    <row r="3672" spans="1:7">
      <c r="A3672" t="n">
        <v>30861</v>
      </c>
      <c r="B3672" s="37" t="n">
        <v>46</v>
      </c>
      <c r="C3672" s="7" t="n">
        <v>7</v>
      </c>
      <c r="D3672" s="7" t="n">
        <v>-28.2999992370605</v>
      </c>
      <c r="E3672" s="7" t="n">
        <v>0</v>
      </c>
      <c r="F3672" s="7" t="n">
        <v>-54.2000007629395</v>
      </c>
      <c r="G3672" s="7" t="n">
        <v>205</v>
      </c>
    </row>
    <row r="3673" spans="1:7">
      <c r="A3673" t="s">
        <v>4</v>
      </c>
      <c r="B3673" s="4" t="s">
        <v>5</v>
      </c>
      <c r="C3673" s="4" t="s">
        <v>11</v>
      </c>
      <c r="D3673" s="4" t="s">
        <v>15</v>
      </c>
      <c r="E3673" s="4" t="s">
        <v>15</v>
      </c>
      <c r="F3673" s="4" t="s">
        <v>15</v>
      </c>
      <c r="G3673" s="4" t="s">
        <v>15</v>
      </c>
    </row>
    <row r="3674" spans="1:7">
      <c r="A3674" t="n">
        <v>30880</v>
      </c>
      <c r="B3674" s="37" t="n">
        <v>46</v>
      </c>
      <c r="C3674" s="7" t="n">
        <v>1</v>
      </c>
      <c r="D3674" s="7" t="n">
        <v>-30</v>
      </c>
      <c r="E3674" s="7" t="n">
        <v>0</v>
      </c>
      <c r="F3674" s="7" t="n">
        <v>-54.2000007629395</v>
      </c>
      <c r="G3674" s="7" t="n">
        <v>245</v>
      </c>
    </row>
    <row r="3675" spans="1:7">
      <c r="A3675" t="s">
        <v>4</v>
      </c>
      <c r="B3675" s="4" t="s">
        <v>5</v>
      </c>
      <c r="C3675" s="4" t="s">
        <v>11</v>
      </c>
      <c r="D3675" s="4" t="s">
        <v>15</v>
      </c>
      <c r="E3675" s="4" t="s">
        <v>15</v>
      </c>
      <c r="F3675" s="4" t="s">
        <v>15</v>
      </c>
      <c r="G3675" s="4" t="s">
        <v>15</v>
      </c>
    </row>
    <row r="3676" spans="1:7">
      <c r="A3676" t="n">
        <v>30899</v>
      </c>
      <c r="B3676" s="37" t="n">
        <v>46</v>
      </c>
      <c r="C3676" s="7" t="n">
        <v>9</v>
      </c>
      <c r="D3676" s="7" t="n">
        <v>-31.7000007629395</v>
      </c>
      <c r="E3676" s="7" t="n">
        <v>0</v>
      </c>
      <c r="F3676" s="7" t="n">
        <v>-54.2000007629395</v>
      </c>
      <c r="G3676" s="7" t="n">
        <v>155</v>
      </c>
    </row>
    <row r="3677" spans="1:7">
      <c r="A3677" t="s">
        <v>4</v>
      </c>
      <c r="B3677" s="4" t="s">
        <v>5</v>
      </c>
      <c r="C3677" s="4" t="s">
        <v>11</v>
      </c>
      <c r="D3677" s="4" t="s">
        <v>15</v>
      </c>
      <c r="E3677" s="4" t="s">
        <v>15</v>
      </c>
      <c r="F3677" s="4" t="s">
        <v>15</v>
      </c>
      <c r="G3677" s="4" t="s">
        <v>15</v>
      </c>
    </row>
    <row r="3678" spans="1:7">
      <c r="A3678" t="n">
        <v>30918</v>
      </c>
      <c r="B3678" s="37" t="n">
        <v>46</v>
      </c>
      <c r="C3678" s="7" t="n">
        <v>5</v>
      </c>
      <c r="D3678" s="7" t="n">
        <v>-33.4000015258789</v>
      </c>
      <c r="E3678" s="7" t="n">
        <v>0</v>
      </c>
      <c r="F3678" s="7" t="n">
        <v>-54.2000007629395</v>
      </c>
      <c r="G3678" s="7" t="n">
        <v>115</v>
      </c>
    </row>
    <row r="3679" spans="1:7">
      <c r="A3679" t="s">
        <v>4</v>
      </c>
      <c r="B3679" s="4" t="s">
        <v>5</v>
      </c>
      <c r="C3679" s="4" t="s">
        <v>11</v>
      </c>
      <c r="D3679" s="4" t="s">
        <v>7</v>
      </c>
      <c r="E3679" s="4" t="s">
        <v>8</v>
      </c>
      <c r="F3679" s="4" t="s">
        <v>15</v>
      </c>
      <c r="G3679" s="4" t="s">
        <v>15</v>
      </c>
      <c r="H3679" s="4" t="s">
        <v>15</v>
      </c>
    </row>
    <row r="3680" spans="1:7">
      <c r="A3680" t="n">
        <v>30937</v>
      </c>
      <c r="B3680" s="40" t="n">
        <v>48</v>
      </c>
      <c r="C3680" s="7" t="n">
        <v>1</v>
      </c>
      <c r="D3680" s="7" t="n">
        <v>0</v>
      </c>
      <c r="E3680" s="7" t="s">
        <v>101</v>
      </c>
      <c r="F3680" s="7" t="n">
        <v>-1</v>
      </c>
      <c r="G3680" s="7" t="n">
        <v>1</v>
      </c>
      <c r="H3680" s="7" t="n">
        <v>0</v>
      </c>
    </row>
    <row r="3681" spans="1:8">
      <c r="A3681" t="s">
        <v>4</v>
      </c>
      <c r="B3681" s="4" t="s">
        <v>5</v>
      </c>
      <c r="C3681" s="4" t="s">
        <v>11</v>
      </c>
      <c r="D3681" s="4" t="s">
        <v>7</v>
      </c>
      <c r="E3681" s="4" t="s">
        <v>8</v>
      </c>
      <c r="F3681" s="4" t="s">
        <v>15</v>
      </c>
      <c r="G3681" s="4" t="s">
        <v>15</v>
      </c>
      <c r="H3681" s="4" t="s">
        <v>15</v>
      </c>
    </row>
    <row r="3682" spans="1:8">
      <c r="A3682" t="n">
        <v>30964</v>
      </c>
      <c r="B3682" s="40" t="n">
        <v>48</v>
      </c>
      <c r="C3682" s="7" t="n">
        <v>5</v>
      </c>
      <c r="D3682" s="7" t="n">
        <v>0</v>
      </c>
      <c r="E3682" s="7" t="s">
        <v>101</v>
      </c>
      <c r="F3682" s="7" t="n">
        <v>-1</v>
      </c>
      <c r="G3682" s="7" t="n">
        <v>1</v>
      </c>
      <c r="H3682" s="7" t="n">
        <v>0</v>
      </c>
    </row>
    <row r="3683" spans="1:8">
      <c r="A3683" t="s">
        <v>4</v>
      </c>
      <c r="B3683" s="4" t="s">
        <v>5</v>
      </c>
      <c r="C3683" s="4" t="s">
        <v>11</v>
      </c>
      <c r="D3683" s="4" t="s">
        <v>11</v>
      </c>
      <c r="E3683" s="4" t="s">
        <v>11</v>
      </c>
    </row>
    <row r="3684" spans="1:8">
      <c r="A3684" t="n">
        <v>30991</v>
      </c>
      <c r="B3684" s="42" t="n">
        <v>61</v>
      </c>
      <c r="C3684" s="7" t="n">
        <v>1</v>
      </c>
      <c r="D3684" s="7" t="n">
        <v>0</v>
      </c>
      <c r="E3684" s="7" t="n">
        <v>0</v>
      </c>
    </row>
    <row r="3685" spans="1:8">
      <c r="A3685" t="s">
        <v>4</v>
      </c>
      <c r="B3685" s="4" t="s">
        <v>5</v>
      </c>
      <c r="C3685" s="4" t="s">
        <v>11</v>
      </c>
      <c r="D3685" s="4" t="s">
        <v>11</v>
      </c>
      <c r="E3685" s="4" t="s">
        <v>11</v>
      </c>
    </row>
    <row r="3686" spans="1:8">
      <c r="A3686" t="n">
        <v>30998</v>
      </c>
      <c r="B3686" s="42" t="n">
        <v>61</v>
      </c>
      <c r="C3686" s="7" t="n">
        <v>2</v>
      </c>
      <c r="D3686" s="7" t="n">
        <v>0</v>
      </c>
      <c r="E3686" s="7" t="n">
        <v>0</v>
      </c>
    </row>
    <row r="3687" spans="1:8">
      <c r="A3687" t="s">
        <v>4</v>
      </c>
      <c r="B3687" s="4" t="s">
        <v>5</v>
      </c>
      <c r="C3687" s="4" t="s">
        <v>11</v>
      </c>
      <c r="D3687" s="4" t="s">
        <v>11</v>
      </c>
      <c r="E3687" s="4" t="s">
        <v>11</v>
      </c>
    </row>
    <row r="3688" spans="1:8">
      <c r="A3688" t="n">
        <v>31005</v>
      </c>
      <c r="B3688" s="42" t="n">
        <v>61</v>
      </c>
      <c r="C3688" s="7" t="n">
        <v>3</v>
      </c>
      <c r="D3688" s="7" t="n">
        <v>0</v>
      </c>
      <c r="E3688" s="7" t="n">
        <v>0</v>
      </c>
    </row>
    <row r="3689" spans="1:8">
      <c r="A3689" t="s">
        <v>4</v>
      </c>
      <c r="B3689" s="4" t="s">
        <v>5</v>
      </c>
      <c r="C3689" s="4" t="s">
        <v>11</v>
      </c>
      <c r="D3689" s="4" t="s">
        <v>11</v>
      </c>
      <c r="E3689" s="4" t="s">
        <v>11</v>
      </c>
    </row>
    <row r="3690" spans="1:8">
      <c r="A3690" t="n">
        <v>31012</v>
      </c>
      <c r="B3690" s="42" t="n">
        <v>61</v>
      </c>
      <c r="C3690" s="7" t="n">
        <v>4</v>
      </c>
      <c r="D3690" s="7" t="n">
        <v>0</v>
      </c>
      <c r="E3690" s="7" t="n">
        <v>0</v>
      </c>
    </row>
    <row r="3691" spans="1:8">
      <c r="A3691" t="s">
        <v>4</v>
      </c>
      <c r="B3691" s="4" t="s">
        <v>5</v>
      </c>
      <c r="C3691" s="4" t="s">
        <v>11</v>
      </c>
      <c r="D3691" s="4" t="s">
        <v>11</v>
      </c>
      <c r="E3691" s="4" t="s">
        <v>11</v>
      </c>
    </row>
    <row r="3692" spans="1:8">
      <c r="A3692" t="n">
        <v>31019</v>
      </c>
      <c r="B3692" s="42" t="n">
        <v>61</v>
      </c>
      <c r="C3692" s="7" t="n">
        <v>5</v>
      </c>
      <c r="D3692" s="7" t="n">
        <v>0</v>
      </c>
      <c r="E3692" s="7" t="n">
        <v>0</v>
      </c>
    </row>
    <row r="3693" spans="1:8">
      <c r="A3693" t="s">
        <v>4</v>
      </c>
      <c r="B3693" s="4" t="s">
        <v>5</v>
      </c>
      <c r="C3693" s="4" t="s">
        <v>11</v>
      </c>
      <c r="D3693" s="4" t="s">
        <v>11</v>
      </c>
      <c r="E3693" s="4" t="s">
        <v>11</v>
      </c>
    </row>
    <row r="3694" spans="1:8">
      <c r="A3694" t="n">
        <v>31026</v>
      </c>
      <c r="B3694" s="42" t="n">
        <v>61</v>
      </c>
      <c r="C3694" s="7" t="n">
        <v>6</v>
      </c>
      <c r="D3694" s="7" t="n">
        <v>0</v>
      </c>
      <c r="E3694" s="7" t="n">
        <v>0</v>
      </c>
    </row>
    <row r="3695" spans="1:8">
      <c r="A3695" t="s">
        <v>4</v>
      </c>
      <c r="B3695" s="4" t="s">
        <v>5</v>
      </c>
      <c r="C3695" s="4" t="s">
        <v>11</v>
      </c>
      <c r="D3695" s="4" t="s">
        <v>11</v>
      </c>
      <c r="E3695" s="4" t="s">
        <v>11</v>
      </c>
    </row>
    <row r="3696" spans="1:8">
      <c r="A3696" t="n">
        <v>31033</v>
      </c>
      <c r="B3696" s="42" t="n">
        <v>61</v>
      </c>
      <c r="C3696" s="7" t="n">
        <v>7</v>
      </c>
      <c r="D3696" s="7" t="n">
        <v>0</v>
      </c>
      <c r="E3696" s="7" t="n">
        <v>0</v>
      </c>
    </row>
    <row r="3697" spans="1:8">
      <c r="A3697" t="s">
        <v>4</v>
      </c>
      <c r="B3697" s="4" t="s">
        <v>5</v>
      </c>
      <c r="C3697" s="4" t="s">
        <v>11</v>
      </c>
      <c r="D3697" s="4" t="s">
        <v>11</v>
      </c>
      <c r="E3697" s="4" t="s">
        <v>11</v>
      </c>
    </row>
    <row r="3698" spans="1:8">
      <c r="A3698" t="n">
        <v>31040</v>
      </c>
      <c r="B3698" s="42" t="n">
        <v>61</v>
      </c>
      <c r="C3698" s="7" t="n">
        <v>8</v>
      </c>
      <c r="D3698" s="7" t="n">
        <v>0</v>
      </c>
      <c r="E3698" s="7" t="n">
        <v>0</v>
      </c>
    </row>
    <row r="3699" spans="1:8">
      <c r="A3699" t="s">
        <v>4</v>
      </c>
      <c r="B3699" s="4" t="s">
        <v>5</v>
      </c>
      <c r="C3699" s="4" t="s">
        <v>11</v>
      </c>
      <c r="D3699" s="4" t="s">
        <v>11</v>
      </c>
      <c r="E3699" s="4" t="s">
        <v>11</v>
      </c>
    </row>
    <row r="3700" spans="1:8">
      <c r="A3700" t="n">
        <v>31047</v>
      </c>
      <c r="B3700" s="42" t="n">
        <v>61</v>
      </c>
      <c r="C3700" s="7" t="n">
        <v>9</v>
      </c>
      <c r="D3700" s="7" t="n">
        <v>0</v>
      </c>
      <c r="E3700" s="7" t="n">
        <v>0</v>
      </c>
    </row>
    <row r="3701" spans="1:8">
      <c r="A3701" t="s">
        <v>4</v>
      </c>
      <c r="B3701" s="4" t="s">
        <v>5</v>
      </c>
      <c r="C3701" s="4" t="s">
        <v>7</v>
      </c>
    </row>
    <row r="3702" spans="1:8">
      <c r="A3702" t="n">
        <v>31054</v>
      </c>
      <c r="B3702" s="61" t="n">
        <v>45</v>
      </c>
      <c r="C3702" s="7" t="n">
        <v>0</v>
      </c>
    </row>
    <row r="3703" spans="1:8">
      <c r="A3703" t="s">
        <v>4</v>
      </c>
      <c r="B3703" s="4" t="s">
        <v>5</v>
      </c>
      <c r="C3703" s="4" t="s">
        <v>7</v>
      </c>
      <c r="D3703" s="4" t="s">
        <v>7</v>
      </c>
      <c r="E3703" s="4" t="s">
        <v>15</v>
      </c>
      <c r="F3703" s="4" t="s">
        <v>15</v>
      </c>
      <c r="G3703" s="4" t="s">
        <v>15</v>
      </c>
      <c r="H3703" s="4" t="s">
        <v>11</v>
      </c>
    </row>
    <row r="3704" spans="1:8">
      <c r="A3704" t="n">
        <v>31056</v>
      </c>
      <c r="B3704" s="61" t="n">
        <v>45</v>
      </c>
      <c r="C3704" s="7" t="n">
        <v>2</v>
      </c>
      <c r="D3704" s="7" t="n">
        <v>3</v>
      </c>
      <c r="E3704" s="7" t="n">
        <v>-29.4300003051758</v>
      </c>
      <c r="F3704" s="7" t="n">
        <v>0.930000007152557</v>
      </c>
      <c r="G3704" s="7" t="n">
        <v>-52.1399993896484</v>
      </c>
      <c r="H3704" s="7" t="n">
        <v>0</v>
      </c>
    </row>
    <row r="3705" spans="1:8">
      <c r="A3705" t="s">
        <v>4</v>
      </c>
      <c r="B3705" s="4" t="s">
        <v>5</v>
      </c>
      <c r="C3705" s="4" t="s">
        <v>7</v>
      </c>
      <c r="D3705" s="4" t="s">
        <v>7</v>
      </c>
      <c r="E3705" s="4" t="s">
        <v>15</v>
      </c>
      <c r="F3705" s="4" t="s">
        <v>15</v>
      </c>
      <c r="G3705" s="4" t="s">
        <v>15</v>
      </c>
      <c r="H3705" s="4" t="s">
        <v>11</v>
      </c>
      <c r="I3705" s="4" t="s">
        <v>7</v>
      </c>
    </row>
    <row r="3706" spans="1:8">
      <c r="A3706" t="n">
        <v>31073</v>
      </c>
      <c r="B3706" s="61" t="n">
        <v>45</v>
      </c>
      <c r="C3706" s="7" t="n">
        <v>4</v>
      </c>
      <c r="D3706" s="7" t="n">
        <v>3</v>
      </c>
      <c r="E3706" s="7" t="n">
        <v>9.64999961853027</v>
      </c>
      <c r="F3706" s="7" t="n">
        <v>142.179992675781</v>
      </c>
      <c r="G3706" s="7" t="n">
        <v>0</v>
      </c>
      <c r="H3706" s="7" t="n">
        <v>0</v>
      </c>
      <c r="I3706" s="7" t="n">
        <v>1</v>
      </c>
    </row>
    <row r="3707" spans="1:8">
      <c r="A3707" t="s">
        <v>4</v>
      </c>
      <c r="B3707" s="4" t="s">
        <v>5</v>
      </c>
      <c r="C3707" s="4" t="s">
        <v>7</v>
      </c>
      <c r="D3707" s="4" t="s">
        <v>7</v>
      </c>
      <c r="E3707" s="4" t="s">
        <v>15</v>
      </c>
      <c r="F3707" s="4" t="s">
        <v>11</v>
      </c>
    </row>
    <row r="3708" spans="1:8">
      <c r="A3708" t="n">
        <v>31091</v>
      </c>
      <c r="B3708" s="61" t="n">
        <v>45</v>
      </c>
      <c r="C3708" s="7" t="n">
        <v>5</v>
      </c>
      <c r="D3708" s="7" t="n">
        <v>3</v>
      </c>
      <c r="E3708" s="7" t="n">
        <v>8</v>
      </c>
      <c r="F3708" s="7" t="n">
        <v>0</v>
      </c>
    </row>
    <row r="3709" spans="1:8">
      <c r="A3709" t="s">
        <v>4</v>
      </c>
      <c r="B3709" s="4" t="s">
        <v>5</v>
      </c>
      <c r="C3709" s="4" t="s">
        <v>7</v>
      </c>
      <c r="D3709" s="4" t="s">
        <v>7</v>
      </c>
      <c r="E3709" s="4" t="s">
        <v>15</v>
      </c>
      <c r="F3709" s="4" t="s">
        <v>11</v>
      </c>
    </row>
    <row r="3710" spans="1:8">
      <c r="A3710" t="n">
        <v>31100</v>
      </c>
      <c r="B3710" s="61" t="n">
        <v>45</v>
      </c>
      <c r="C3710" s="7" t="n">
        <v>11</v>
      </c>
      <c r="D3710" s="7" t="n">
        <v>3</v>
      </c>
      <c r="E3710" s="7" t="n">
        <v>24.1000003814697</v>
      </c>
      <c r="F3710" s="7" t="n">
        <v>0</v>
      </c>
    </row>
    <row r="3711" spans="1:8">
      <c r="A3711" t="s">
        <v>4</v>
      </c>
      <c r="B3711" s="4" t="s">
        <v>5</v>
      </c>
      <c r="C3711" s="4" t="s">
        <v>7</v>
      </c>
      <c r="D3711" s="4" t="s">
        <v>7</v>
      </c>
      <c r="E3711" s="4" t="s">
        <v>15</v>
      </c>
      <c r="F3711" s="4" t="s">
        <v>15</v>
      </c>
      <c r="G3711" s="4" t="s">
        <v>15</v>
      </c>
      <c r="H3711" s="4" t="s">
        <v>11</v>
      </c>
    </row>
    <row r="3712" spans="1:8">
      <c r="A3712" t="n">
        <v>31109</v>
      </c>
      <c r="B3712" s="61" t="n">
        <v>45</v>
      </c>
      <c r="C3712" s="7" t="n">
        <v>2</v>
      </c>
      <c r="D3712" s="7" t="n">
        <v>3</v>
      </c>
      <c r="E3712" s="7" t="n">
        <v>-30.6900005340576</v>
      </c>
      <c r="F3712" s="7" t="n">
        <v>0.930000007152557</v>
      </c>
      <c r="G3712" s="7" t="n">
        <v>-51.9500007629395</v>
      </c>
      <c r="H3712" s="7" t="n">
        <v>50000</v>
      </c>
    </row>
    <row r="3713" spans="1:9">
      <c r="A3713" t="s">
        <v>4</v>
      </c>
      <c r="B3713" s="4" t="s">
        <v>5</v>
      </c>
      <c r="C3713" s="4" t="s">
        <v>7</v>
      </c>
      <c r="D3713" s="4" t="s">
        <v>7</v>
      </c>
      <c r="E3713" s="4" t="s">
        <v>15</v>
      </c>
      <c r="F3713" s="4" t="s">
        <v>15</v>
      </c>
      <c r="G3713" s="4" t="s">
        <v>15</v>
      </c>
      <c r="H3713" s="4" t="s">
        <v>11</v>
      </c>
      <c r="I3713" s="4" t="s">
        <v>7</v>
      </c>
    </row>
    <row r="3714" spans="1:9">
      <c r="A3714" t="n">
        <v>31126</v>
      </c>
      <c r="B3714" s="61" t="n">
        <v>45</v>
      </c>
      <c r="C3714" s="7" t="n">
        <v>4</v>
      </c>
      <c r="D3714" s="7" t="n">
        <v>3</v>
      </c>
      <c r="E3714" s="7" t="n">
        <v>9.64999961853027</v>
      </c>
      <c r="F3714" s="7" t="n">
        <v>211.869995117188</v>
      </c>
      <c r="G3714" s="7" t="n">
        <v>0</v>
      </c>
      <c r="H3714" s="7" t="n">
        <v>50000</v>
      </c>
      <c r="I3714" s="7" t="n">
        <v>1</v>
      </c>
    </row>
    <row r="3715" spans="1:9">
      <c r="A3715" t="s">
        <v>4</v>
      </c>
      <c r="B3715" s="4" t="s">
        <v>5</v>
      </c>
      <c r="C3715" s="4" t="s">
        <v>7</v>
      </c>
      <c r="D3715" s="4" t="s">
        <v>7</v>
      </c>
      <c r="E3715" s="4" t="s">
        <v>15</v>
      </c>
      <c r="F3715" s="4" t="s">
        <v>11</v>
      </c>
    </row>
    <row r="3716" spans="1:9">
      <c r="A3716" t="n">
        <v>31144</v>
      </c>
      <c r="B3716" s="61" t="n">
        <v>45</v>
      </c>
      <c r="C3716" s="7" t="n">
        <v>5</v>
      </c>
      <c r="D3716" s="7" t="n">
        <v>3</v>
      </c>
      <c r="E3716" s="7" t="n">
        <v>8</v>
      </c>
      <c r="F3716" s="7" t="n">
        <v>50000</v>
      </c>
    </row>
    <row r="3717" spans="1:9">
      <c r="A3717" t="s">
        <v>4</v>
      </c>
      <c r="B3717" s="4" t="s">
        <v>5</v>
      </c>
      <c r="C3717" s="4" t="s">
        <v>7</v>
      </c>
      <c r="D3717" s="4" t="s">
        <v>7</v>
      </c>
      <c r="E3717" s="4" t="s">
        <v>15</v>
      </c>
      <c r="F3717" s="4" t="s">
        <v>11</v>
      </c>
    </row>
    <row r="3718" spans="1:9">
      <c r="A3718" t="n">
        <v>31153</v>
      </c>
      <c r="B3718" s="61" t="n">
        <v>45</v>
      </c>
      <c r="C3718" s="7" t="n">
        <v>11</v>
      </c>
      <c r="D3718" s="7" t="n">
        <v>3</v>
      </c>
      <c r="E3718" s="7" t="n">
        <v>24.1000003814697</v>
      </c>
      <c r="F3718" s="7" t="n">
        <v>50000</v>
      </c>
    </row>
    <row r="3719" spans="1:9">
      <c r="A3719" t="s">
        <v>4</v>
      </c>
      <c r="B3719" s="4" t="s">
        <v>5</v>
      </c>
      <c r="C3719" s="4" t="s">
        <v>7</v>
      </c>
      <c r="D3719" s="4" t="s">
        <v>7</v>
      </c>
      <c r="E3719" s="4" t="s">
        <v>15</v>
      </c>
      <c r="F3719" s="4" t="s">
        <v>15</v>
      </c>
      <c r="G3719" s="4" t="s">
        <v>15</v>
      </c>
      <c r="H3719" s="4" t="s">
        <v>11</v>
      </c>
    </row>
    <row r="3720" spans="1:9">
      <c r="A3720" t="n">
        <v>31162</v>
      </c>
      <c r="B3720" s="61" t="n">
        <v>45</v>
      </c>
      <c r="C3720" s="7" t="n">
        <v>2</v>
      </c>
      <c r="D3720" s="7" t="n">
        <v>3</v>
      </c>
      <c r="E3720" s="7" t="n">
        <v>-30.2600002288818</v>
      </c>
      <c r="F3720" s="7" t="n">
        <v>1.25</v>
      </c>
      <c r="G3720" s="7" t="n">
        <v>-52.5299987792969</v>
      </c>
      <c r="H3720" s="7" t="n">
        <v>0</v>
      </c>
    </row>
    <row r="3721" spans="1:9">
      <c r="A3721" t="s">
        <v>4</v>
      </c>
      <c r="B3721" s="4" t="s">
        <v>5</v>
      </c>
      <c r="C3721" s="4" t="s">
        <v>7</v>
      </c>
      <c r="D3721" s="4" t="s">
        <v>7</v>
      </c>
      <c r="E3721" s="4" t="s">
        <v>15</v>
      </c>
      <c r="F3721" s="4" t="s">
        <v>15</v>
      </c>
      <c r="G3721" s="4" t="s">
        <v>15</v>
      </c>
      <c r="H3721" s="4" t="s">
        <v>11</v>
      </c>
      <c r="I3721" s="4" t="s">
        <v>7</v>
      </c>
    </row>
    <row r="3722" spans="1:9">
      <c r="A3722" t="n">
        <v>31179</v>
      </c>
      <c r="B3722" s="61" t="n">
        <v>45</v>
      </c>
      <c r="C3722" s="7" t="n">
        <v>4</v>
      </c>
      <c r="D3722" s="7" t="n">
        <v>3</v>
      </c>
      <c r="E3722" s="7" t="n">
        <v>5.30000019073486</v>
      </c>
      <c r="F3722" s="7" t="n">
        <v>195.199996948242</v>
      </c>
      <c r="G3722" s="7" t="n">
        <v>0</v>
      </c>
      <c r="H3722" s="7" t="n">
        <v>0</v>
      </c>
      <c r="I3722" s="7" t="n">
        <v>0</v>
      </c>
    </row>
    <row r="3723" spans="1:9">
      <c r="A3723" t="s">
        <v>4</v>
      </c>
      <c r="B3723" s="4" t="s">
        <v>5</v>
      </c>
      <c r="C3723" s="4" t="s">
        <v>7</v>
      </c>
      <c r="D3723" s="4" t="s">
        <v>7</v>
      </c>
      <c r="E3723" s="4" t="s">
        <v>15</v>
      </c>
      <c r="F3723" s="4" t="s">
        <v>11</v>
      </c>
    </row>
    <row r="3724" spans="1:9">
      <c r="A3724" t="n">
        <v>31197</v>
      </c>
      <c r="B3724" s="61" t="n">
        <v>45</v>
      </c>
      <c r="C3724" s="7" t="n">
        <v>5</v>
      </c>
      <c r="D3724" s="7" t="n">
        <v>3</v>
      </c>
      <c r="E3724" s="7" t="n">
        <v>4.59999990463257</v>
      </c>
      <c r="F3724" s="7" t="n">
        <v>0</v>
      </c>
    </row>
    <row r="3725" spans="1:9">
      <c r="A3725" t="s">
        <v>4</v>
      </c>
      <c r="B3725" s="4" t="s">
        <v>5</v>
      </c>
      <c r="C3725" s="4" t="s">
        <v>7</v>
      </c>
      <c r="D3725" s="4" t="s">
        <v>7</v>
      </c>
      <c r="E3725" s="4" t="s">
        <v>15</v>
      </c>
      <c r="F3725" s="4" t="s">
        <v>11</v>
      </c>
    </row>
    <row r="3726" spans="1:9">
      <c r="A3726" t="n">
        <v>31206</v>
      </c>
      <c r="B3726" s="61" t="n">
        <v>45</v>
      </c>
      <c r="C3726" s="7" t="n">
        <v>11</v>
      </c>
      <c r="D3726" s="7" t="n">
        <v>3</v>
      </c>
      <c r="E3726" s="7" t="n">
        <v>24.1000003814697</v>
      </c>
      <c r="F3726" s="7" t="n">
        <v>0</v>
      </c>
    </row>
    <row r="3727" spans="1:9">
      <c r="A3727" t="s">
        <v>4</v>
      </c>
      <c r="B3727" s="4" t="s">
        <v>5</v>
      </c>
      <c r="C3727" s="4" t="s">
        <v>7</v>
      </c>
      <c r="D3727" s="4" t="s">
        <v>7</v>
      </c>
      <c r="E3727" s="4" t="s">
        <v>15</v>
      </c>
      <c r="F3727" s="4" t="s">
        <v>15</v>
      </c>
      <c r="G3727" s="4" t="s">
        <v>15</v>
      </c>
      <c r="H3727" s="4" t="s">
        <v>11</v>
      </c>
    </row>
    <row r="3728" spans="1:9">
      <c r="A3728" t="n">
        <v>31215</v>
      </c>
      <c r="B3728" s="61" t="n">
        <v>45</v>
      </c>
      <c r="C3728" s="7" t="n">
        <v>2</v>
      </c>
      <c r="D3728" s="7" t="n">
        <v>3</v>
      </c>
      <c r="E3728" s="7" t="n">
        <v>-30.2600002288818</v>
      </c>
      <c r="F3728" s="7" t="n">
        <v>1.25</v>
      </c>
      <c r="G3728" s="7" t="n">
        <v>-52.5299987792969</v>
      </c>
      <c r="H3728" s="7" t="n">
        <v>0</v>
      </c>
    </row>
    <row r="3729" spans="1:9">
      <c r="A3729" t="s">
        <v>4</v>
      </c>
      <c r="B3729" s="4" t="s">
        <v>5</v>
      </c>
      <c r="C3729" s="4" t="s">
        <v>7</v>
      </c>
      <c r="D3729" s="4" t="s">
        <v>7</v>
      </c>
      <c r="E3729" s="4" t="s">
        <v>15</v>
      </c>
      <c r="F3729" s="4" t="s">
        <v>15</v>
      </c>
      <c r="G3729" s="4" t="s">
        <v>15</v>
      </c>
      <c r="H3729" s="4" t="s">
        <v>11</v>
      </c>
      <c r="I3729" s="4" t="s">
        <v>7</v>
      </c>
    </row>
    <row r="3730" spans="1:9">
      <c r="A3730" t="n">
        <v>31232</v>
      </c>
      <c r="B3730" s="61" t="n">
        <v>45</v>
      </c>
      <c r="C3730" s="7" t="n">
        <v>4</v>
      </c>
      <c r="D3730" s="7" t="n">
        <v>3</v>
      </c>
      <c r="E3730" s="7" t="n">
        <v>5.30000019073486</v>
      </c>
      <c r="F3730" s="7" t="n">
        <v>207.779998779297</v>
      </c>
      <c r="G3730" s="7" t="n">
        <v>0</v>
      </c>
      <c r="H3730" s="7" t="n">
        <v>0</v>
      </c>
      <c r="I3730" s="7" t="n">
        <v>0</v>
      </c>
    </row>
    <row r="3731" spans="1:9">
      <c r="A3731" t="s">
        <v>4</v>
      </c>
      <c r="B3731" s="4" t="s">
        <v>5</v>
      </c>
      <c r="C3731" s="4" t="s">
        <v>7</v>
      </c>
      <c r="D3731" s="4" t="s">
        <v>7</v>
      </c>
      <c r="E3731" s="4" t="s">
        <v>15</v>
      </c>
      <c r="F3731" s="4" t="s">
        <v>11</v>
      </c>
    </row>
    <row r="3732" spans="1:9">
      <c r="A3732" t="n">
        <v>31250</v>
      </c>
      <c r="B3732" s="61" t="n">
        <v>45</v>
      </c>
      <c r="C3732" s="7" t="n">
        <v>5</v>
      </c>
      <c r="D3732" s="7" t="n">
        <v>3</v>
      </c>
      <c r="E3732" s="7" t="n">
        <v>5</v>
      </c>
      <c r="F3732" s="7" t="n">
        <v>0</v>
      </c>
    </row>
    <row r="3733" spans="1:9">
      <c r="A3733" t="s">
        <v>4</v>
      </c>
      <c r="B3733" s="4" t="s">
        <v>5</v>
      </c>
      <c r="C3733" s="4" t="s">
        <v>7</v>
      </c>
      <c r="D3733" s="4" t="s">
        <v>7</v>
      </c>
      <c r="E3733" s="4" t="s">
        <v>15</v>
      </c>
      <c r="F3733" s="4" t="s">
        <v>11</v>
      </c>
    </row>
    <row r="3734" spans="1:9">
      <c r="A3734" t="n">
        <v>31259</v>
      </c>
      <c r="B3734" s="61" t="n">
        <v>45</v>
      </c>
      <c r="C3734" s="7" t="n">
        <v>11</v>
      </c>
      <c r="D3734" s="7" t="n">
        <v>3</v>
      </c>
      <c r="E3734" s="7" t="n">
        <v>24.1000003814697</v>
      </c>
      <c r="F3734" s="7" t="n">
        <v>0</v>
      </c>
    </row>
    <row r="3735" spans="1:9">
      <c r="A3735" t="s">
        <v>4</v>
      </c>
      <c r="B3735" s="4" t="s">
        <v>5</v>
      </c>
      <c r="C3735" s="4" t="s">
        <v>7</v>
      </c>
      <c r="D3735" s="4" t="s">
        <v>7</v>
      </c>
      <c r="E3735" s="4" t="s">
        <v>15</v>
      </c>
      <c r="F3735" s="4" t="s">
        <v>15</v>
      </c>
      <c r="G3735" s="4" t="s">
        <v>15</v>
      </c>
      <c r="H3735" s="4" t="s">
        <v>11</v>
      </c>
    </row>
    <row r="3736" spans="1:9">
      <c r="A3736" t="n">
        <v>31268</v>
      </c>
      <c r="B3736" s="61" t="n">
        <v>45</v>
      </c>
      <c r="C3736" s="7" t="n">
        <v>2</v>
      </c>
      <c r="D3736" s="7" t="n">
        <v>3</v>
      </c>
      <c r="E3736" s="7" t="n">
        <v>-30.2600002288818</v>
      </c>
      <c r="F3736" s="7" t="n">
        <v>1.25</v>
      </c>
      <c r="G3736" s="7" t="n">
        <v>-52.5299987792969</v>
      </c>
      <c r="H3736" s="7" t="n">
        <v>20000</v>
      </c>
    </row>
    <row r="3737" spans="1:9">
      <c r="A3737" t="s">
        <v>4</v>
      </c>
      <c r="B3737" s="4" t="s">
        <v>5</v>
      </c>
      <c r="C3737" s="4" t="s">
        <v>7</v>
      </c>
      <c r="D3737" s="4" t="s">
        <v>7</v>
      </c>
      <c r="E3737" s="4" t="s">
        <v>15</v>
      </c>
      <c r="F3737" s="4" t="s">
        <v>15</v>
      </c>
      <c r="G3737" s="4" t="s">
        <v>15</v>
      </c>
      <c r="H3737" s="4" t="s">
        <v>11</v>
      </c>
      <c r="I3737" s="4" t="s">
        <v>7</v>
      </c>
    </row>
    <row r="3738" spans="1:9">
      <c r="A3738" t="n">
        <v>31285</v>
      </c>
      <c r="B3738" s="61" t="n">
        <v>45</v>
      </c>
      <c r="C3738" s="7" t="n">
        <v>4</v>
      </c>
      <c r="D3738" s="7" t="n">
        <v>3</v>
      </c>
      <c r="E3738" s="7" t="n">
        <v>5.30000019073486</v>
      </c>
      <c r="F3738" s="7" t="n">
        <v>187.839996337891</v>
      </c>
      <c r="G3738" s="7" t="n">
        <v>0</v>
      </c>
      <c r="H3738" s="7" t="n">
        <v>20000</v>
      </c>
      <c r="I3738" s="7" t="n">
        <v>0</v>
      </c>
    </row>
    <row r="3739" spans="1:9">
      <c r="A3739" t="s">
        <v>4</v>
      </c>
      <c r="B3739" s="4" t="s">
        <v>5</v>
      </c>
      <c r="C3739" s="4" t="s">
        <v>7</v>
      </c>
      <c r="D3739" s="4" t="s">
        <v>7</v>
      </c>
      <c r="E3739" s="4" t="s">
        <v>15</v>
      </c>
      <c r="F3739" s="4" t="s">
        <v>11</v>
      </c>
    </row>
    <row r="3740" spans="1:9">
      <c r="A3740" t="n">
        <v>31303</v>
      </c>
      <c r="B3740" s="61" t="n">
        <v>45</v>
      </c>
      <c r="C3740" s="7" t="n">
        <v>5</v>
      </c>
      <c r="D3740" s="7" t="n">
        <v>3</v>
      </c>
      <c r="E3740" s="7" t="n">
        <v>5</v>
      </c>
      <c r="F3740" s="7" t="n">
        <v>20000</v>
      </c>
    </row>
    <row r="3741" spans="1:9">
      <c r="A3741" t="s">
        <v>4</v>
      </c>
      <c r="B3741" s="4" t="s">
        <v>5</v>
      </c>
      <c r="C3741" s="4" t="s">
        <v>7</v>
      </c>
      <c r="D3741" s="4" t="s">
        <v>7</v>
      </c>
      <c r="E3741" s="4" t="s">
        <v>15</v>
      </c>
      <c r="F3741" s="4" t="s">
        <v>11</v>
      </c>
    </row>
    <row r="3742" spans="1:9">
      <c r="A3742" t="n">
        <v>31312</v>
      </c>
      <c r="B3742" s="61" t="n">
        <v>45</v>
      </c>
      <c r="C3742" s="7" t="n">
        <v>11</v>
      </c>
      <c r="D3742" s="7" t="n">
        <v>3</v>
      </c>
      <c r="E3742" s="7" t="n">
        <v>24.1000003814697</v>
      </c>
      <c r="F3742" s="7" t="n">
        <v>20000</v>
      </c>
    </row>
    <row r="3743" spans="1:9">
      <c r="A3743" t="s">
        <v>4</v>
      </c>
      <c r="B3743" s="4" t="s">
        <v>5</v>
      </c>
      <c r="C3743" s="4" t="s">
        <v>7</v>
      </c>
      <c r="D3743" s="4" t="s">
        <v>11</v>
      </c>
    </row>
    <row r="3744" spans="1:9">
      <c r="A3744" t="n">
        <v>31321</v>
      </c>
      <c r="B3744" s="28" t="n">
        <v>58</v>
      </c>
      <c r="C3744" s="7" t="n">
        <v>255</v>
      </c>
      <c r="D3744" s="7" t="n">
        <v>0</v>
      </c>
    </row>
    <row r="3745" spans="1:9">
      <c r="A3745" t="s">
        <v>4</v>
      </c>
      <c r="B3745" s="4" t="s">
        <v>5</v>
      </c>
      <c r="C3745" s="4" t="s">
        <v>11</v>
      </c>
    </row>
    <row r="3746" spans="1:9">
      <c r="A3746" t="n">
        <v>31325</v>
      </c>
      <c r="B3746" s="26" t="n">
        <v>16</v>
      </c>
      <c r="C3746" s="7" t="n">
        <v>500</v>
      </c>
    </row>
    <row r="3747" spans="1:9">
      <c r="A3747" t="s">
        <v>4</v>
      </c>
      <c r="B3747" s="4" t="s">
        <v>5</v>
      </c>
      <c r="C3747" s="4" t="s">
        <v>7</v>
      </c>
      <c r="D3747" s="4" t="s">
        <v>7</v>
      </c>
      <c r="E3747" s="4" t="s">
        <v>7</v>
      </c>
      <c r="F3747" s="4" t="s">
        <v>7</v>
      </c>
    </row>
    <row r="3748" spans="1:9">
      <c r="A3748" t="n">
        <v>31328</v>
      </c>
      <c r="B3748" s="13" t="n">
        <v>14</v>
      </c>
      <c r="C3748" s="7" t="n">
        <v>0</v>
      </c>
      <c r="D3748" s="7" t="n">
        <v>1</v>
      </c>
      <c r="E3748" s="7" t="n">
        <v>0</v>
      </c>
      <c r="F3748" s="7" t="n">
        <v>0</v>
      </c>
    </row>
    <row r="3749" spans="1:9">
      <c r="A3749" t="s">
        <v>4</v>
      </c>
      <c r="B3749" s="4" t="s">
        <v>5</v>
      </c>
      <c r="C3749" s="4" t="s">
        <v>7</v>
      </c>
      <c r="D3749" s="4" t="s">
        <v>11</v>
      </c>
      <c r="E3749" s="4" t="s">
        <v>8</v>
      </c>
    </row>
    <row r="3750" spans="1:9">
      <c r="A3750" t="n">
        <v>31333</v>
      </c>
      <c r="B3750" s="30" t="n">
        <v>51</v>
      </c>
      <c r="C3750" s="7" t="n">
        <v>4</v>
      </c>
      <c r="D3750" s="7" t="n">
        <v>4</v>
      </c>
      <c r="E3750" s="7" t="s">
        <v>324</v>
      </c>
    </row>
    <row r="3751" spans="1:9">
      <c r="A3751" t="s">
        <v>4</v>
      </c>
      <c r="B3751" s="4" t="s">
        <v>5</v>
      </c>
      <c r="C3751" s="4" t="s">
        <v>11</v>
      </c>
    </row>
    <row r="3752" spans="1:9">
      <c r="A3752" t="n">
        <v>31346</v>
      </c>
      <c r="B3752" s="26" t="n">
        <v>16</v>
      </c>
      <c r="C3752" s="7" t="n">
        <v>0</v>
      </c>
    </row>
    <row r="3753" spans="1:9">
      <c r="A3753" t="s">
        <v>4</v>
      </c>
      <c r="B3753" s="4" t="s">
        <v>5</v>
      </c>
      <c r="C3753" s="4" t="s">
        <v>11</v>
      </c>
      <c r="D3753" s="4" t="s">
        <v>7</v>
      </c>
      <c r="E3753" s="4" t="s">
        <v>17</v>
      </c>
      <c r="F3753" s="4" t="s">
        <v>42</v>
      </c>
      <c r="G3753" s="4" t="s">
        <v>7</v>
      </c>
      <c r="H3753" s="4" t="s">
        <v>7</v>
      </c>
    </row>
    <row r="3754" spans="1:9">
      <c r="A3754" t="n">
        <v>31349</v>
      </c>
      <c r="B3754" s="31" t="n">
        <v>26</v>
      </c>
      <c r="C3754" s="7" t="n">
        <v>4</v>
      </c>
      <c r="D3754" s="7" t="n">
        <v>17</v>
      </c>
      <c r="E3754" s="7" t="n">
        <v>7480</v>
      </c>
      <c r="F3754" s="7" t="s">
        <v>325</v>
      </c>
      <c r="G3754" s="7" t="n">
        <v>2</v>
      </c>
      <c r="H3754" s="7" t="n">
        <v>0</v>
      </c>
    </row>
    <row r="3755" spans="1:9">
      <c r="A3755" t="s">
        <v>4</v>
      </c>
      <c r="B3755" s="4" t="s">
        <v>5</v>
      </c>
    </row>
    <row r="3756" spans="1:9">
      <c r="A3756" t="n">
        <v>31435</v>
      </c>
      <c r="B3756" s="24" t="n">
        <v>28</v>
      </c>
    </row>
    <row r="3757" spans="1:9">
      <c r="A3757" t="s">
        <v>4</v>
      </c>
      <c r="B3757" s="4" t="s">
        <v>5</v>
      </c>
      <c r="C3757" s="4" t="s">
        <v>7</v>
      </c>
      <c r="D3757" s="4" t="s">
        <v>11</v>
      </c>
      <c r="E3757" s="4" t="s">
        <v>8</v>
      </c>
      <c r="F3757" s="4" t="s">
        <v>8</v>
      </c>
      <c r="G3757" s="4" t="s">
        <v>8</v>
      </c>
      <c r="H3757" s="4" t="s">
        <v>8</v>
      </c>
    </row>
    <row r="3758" spans="1:9">
      <c r="A3758" t="n">
        <v>31436</v>
      </c>
      <c r="B3758" s="30" t="n">
        <v>51</v>
      </c>
      <c r="C3758" s="7" t="n">
        <v>3</v>
      </c>
      <c r="D3758" s="7" t="n">
        <v>0</v>
      </c>
      <c r="E3758" s="7" t="s">
        <v>326</v>
      </c>
      <c r="F3758" s="7" t="s">
        <v>327</v>
      </c>
      <c r="G3758" s="7" t="s">
        <v>61</v>
      </c>
      <c r="H3758" s="7" t="s">
        <v>62</v>
      </c>
    </row>
    <row r="3759" spans="1:9">
      <c r="A3759" t="s">
        <v>4</v>
      </c>
      <c r="B3759" s="4" t="s">
        <v>5</v>
      </c>
      <c r="C3759" s="4" t="s">
        <v>11</v>
      </c>
      <c r="D3759" s="4" t="s">
        <v>7</v>
      </c>
    </row>
    <row r="3760" spans="1:9">
      <c r="A3760" t="n">
        <v>31449</v>
      </c>
      <c r="B3760" s="33" t="n">
        <v>89</v>
      </c>
      <c r="C3760" s="7" t="n">
        <v>65533</v>
      </c>
      <c r="D3760" s="7" t="n">
        <v>1</v>
      </c>
    </row>
    <row r="3761" spans="1:8">
      <c r="A3761" t="s">
        <v>4</v>
      </c>
      <c r="B3761" s="4" t="s">
        <v>5</v>
      </c>
      <c r="C3761" s="4" t="s">
        <v>7</v>
      </c>
      <c r="D3761" s="4" t="s">
        <v>11</v>
      </c>
      <c r="E3761" s="4" t="s">
        <v>8</v>
      </c>
    </row>
    <row r="3762" spans="1:8">
      <c r="A3762" t="n">
        <v>31453</v>
      </c>
      <c r="B3762" s="30" t="n">
        <v>51</v>
      </c>
      <c r="C3762" s="7" t="n">
        <v>4</v>
      </c>
      <c r="D3762" s="7" t="n">
        <v>9</v>
      </c>
      <c r="E3762" s="7" t="s">
        <v>328</v>
      </c>
    </row>
    <row r="3763" spans="1:8">
      <c r="A3763" t="s">
        <v>4</v>
      </c>
      <c r="B3763" s="4" t="s">
        <v>5</v>
      </c>
      <c r="C3763" s="4" t="s">
        <v>11</v>
      </c>
    </row>
    <row r="3764" spans="1:8">
      <c r="A3764" t="n">
        <v>31467</v>
      </c>
      <c r="B3764" s="26" t="n">
        <v>16</v>
      </c>
      <c r="C3764" s="7" t="n">
        <v>0</v>
      </c>
    </row>
    <row r="3765" spans="1:8">
      <c r="A3765" t="s">
        <v>4</v>
      </c>
      <c r="B3765" s="4" t="s">
        <v>5</v>
      </c>
      <c r="C3765" s="4" t="s">
        <v>11</v>
      </c>
      <c r="D3765" s="4" t="s">
        <v>7</v>
      </c>
      <c r="E3765" s="4" t="s">
        <v>17</v>
      </c>
      <c r="F3765" s="4" t="s">
        <v>42</v>
      </c>
      <c r="G3765" s="4" t="s">
        <v>7</v>
      </c>
      <c r="H3765" s="4" t="s">
        <v>7</v>
      </c>
    </row>
    <row r="3766" spans="1:8">
      <c r="A3766" t="n">
        <v>31470</v>
      </c>
      <c r="B3766" s="31" t="n">
        <v>26</v>
      </c>
      <c r="C3766" s="7" t="n">
        <v>9</v>
      </c>
      <c r="D3766" s="7" t="n">
        <v>17</v>
      </c>
      <c r="E3766" s="7" t="n">
        <v>5438</v>
      </c>
      <c r="F3766" s="7" t="s">
        <v>329</v>
      </c>
      <c r="G3766" s="7" t="n">
        <v>2</v>
      </c>
      <c r="H3766" s="7" t="n">
        <v>0</v>
      </c>
    </row>
    <row r="3767" spans="1:8">
      <c r="A3767" t="s">
        <v>4</v>
      </c>
      <c r="B3767" s="4" t="s">
        <v>5</v>
      </c>
    </row>
    <row r="3768" spans="1:8">
      <c r="A3768" t="n">
        <v>31541</v>
      </c>
      <c r="B3768" s="24" t="n">
        <v>28</v>
      </c>
    </row>
    <row r="3769" spans="1:8">
      <c r="A3769" t="s">
        <v>4</v>
      </c>
      <c r="B3769" s="4" t="s">
        <v>5</v>
      </c>
      <c r="C3769" s="4" t="s">
        <v>11</v>
      </c>
      <c r="D3769" s="4" t="s">
        <v>7</v>
      </c>
    </row>
    <row r="3770" spans="1:8">
      <c r="A3770" t="n">
        <v>31542</v>
      </c>
      <c r="B3770" s="33" t="n">
        <v>89</v>
      </c>
      <c r="C3770" s="7" t="n">
        <v>65533</v>
      </c>
      <c r="D3770" s="7" t="n">
        <v>1</v>
      </c>
    </row>
    <row r="3771" spans="1:8">
      <c r="A3771" t="s">
        <v>4</v>
      </c>
      <c r="B3771" s="4" t="s">
        <v>5</v>
      </c>
      <c r="C3771" s="4" t="s">
        <v>7</v>
      </c>
      <c r="D3771" s="4" t="s">
        <v>11</v>
      </c>
      <c r="E3771" s="4" t="s">
        <v>8</v>
      </c>
    </row>
    <row r="3772" spans="1:8">
      <c r="A3772" t="n">
        <v>31546</v>
      </c>
      <c r="B3772" s="30" t="n">
        <v>51</v>
      </c>
      <c r="C3772" s="7" t="n">
        <v>4</v>
      </c>
      <c r="D3772" s="7" t="n">
        <v>6</v>
      </c>
      <c r="E3772" s="7" t="s">
        <v>278</v>
      </c>
    </row>
    <row r="3773" spans="1:8">
      <c r="A3773" t="s">
        <v>4</v>
      </c>
      <c r="B3773" s="4" t="s">
        <v>5</v>
      </c>
      <c r="C3773" s="4" t="s">
        <v>11</v>
      </c>
    </row>
    <row r="3774" spans="1:8">
      <c r="A3774" t="n">
        <v>31559</v>
      </c>
      <c r="B3774" s="26" t="n">
        <v>16</v>
      </c>
      <c r="C3774" s="7" t="n">
        <v>0</v>
      </c>
    </row>
    <row r="3775" spans="1:8">
      <c r="A3775" t="s">
        <v>4</v>
      </c>
      <c r="B3775" s="4" t="s">
        <v>5</v>
      </c>
      <c r="C3775" s="4" t="s">
        <v>11</v>
      </c>
      <c r="D3775" s="4" t="s">
        <v>7</v>
      </c>
      <c r="E3775" s="4" t="s">
        <v>17</v>
      </c>
      <c r="F3775" s="4" t="s">
        <v>42</v>
      </c>
      <c r="G3775" s="4" t="s">
        <v>7</v>
      </c>
      <c r="H3775" s="4" t="s">
        <v>7</v>
      </c>
    </row>
    <row r="3776" spans="1:8">
      <c r="A3776" t="n">
        <v>31562</v>
      </c>
      <c r="B3776" s="31" t="n">
        <v>26</v>
      </c>
      <c r="C3776" s="7" t="n">
        <v>6</v>
      </c>
      <c r="D3776" s="7" t="n">
        <v>17</v>
      </c>
      <c r="E3776" s="7" t="n">
        <v>8511</v>
      </c>
      <c r="F3776" s="7" t="s">
        <v>330</v>
      </c>
      <c r="G3776" s="7" t="n">
        <v>2</v>
      </c>
      <c r="H3776" s="7" t="n">
        <v>0</v>
      </c>
    </row>
    <row r="3777" spans="1:8">
      <c r="A3777" t="s">
        <v>4</v>
      </c>
      <c r="B3777" s="4" t="s">
        <v>5</v>
      </c>
    </row>
    <row r="3778" spans="1:8">
      <c r="A3778" t="n">
        <v>31625</v>
      </c>
      <c r="B3778" s="24" t="n">
        <v>28</v>
      </c>
    </row>
    <row r="3779" spans="1:8">
      <c r="A3779" t="s">
        <v>4</v>
      </c>
      <c r="B3779" s="4" t="s">
        <v>5</v>
      </c>
      <c r="C3779" s="4" t="s">
        <v>11</v>
      </c>
      <c r="D3779" s="4" t="s">
        <v>7</v>
      </c>
    </row>
    <row r="3780" spans="1:8">
      <c r="A3780" t="n">
        <v>31626</v>
      </c>
      <c r="B3780" s="33" t="n">
        <v>89</v>
      </c>
      <c r="C3780" s="7" t="n">
        <v>65533</v>
      </c>
      <c r="D3780" s="7" t="n">
        <v>1</v>
      </c>
    </row>
    <row r="3781" spans="1:8">
      <c r="A3781" t="s">
        <v>4</v>
      </c>
      <c r="B3781" s="4" t="s">
        <v>5</v>
      </c>
      <c r="C3781" s="4" t="s">
        <v>7</v>
      </c>
      <c r="D3781" s="4" t="s">
        <v>11</v>
      </c>
      <c r="E3781" s="4" t="s">
        <v>15</v>
      </c>
    </row>
    <row r="3782" spans="1:8">
      <c r="A3782" t="n">
        <v>31630</v>
      </c>
      <c r="B3782" s="28" t="n">
        <v>58</v>
      </c>
      <c r="C3782" s="7" t="n">
        <v>101</v>
      </c>
      <c r="D3782" s="7" t="n">
        <v>500</v>
      </c>
      <c r="E3782" s="7" t="n">
        <v>1</v>
      </c>
    </row>
    <row r="3783" spans="1:8">
      <c r="A3783" t="s">
        <v>4</v>
      </c>
      <c r="B3783" s="4" t="s">
        <v>5</v>
      </c>
      <c r="C3783" s="4" t="s">
        <v>7</v>
      </c>
      <c r="D3783" s="4" t="s">
        <v>11</v>
      </c>
    </row>
    <row r="3784" spans="1:8">
      <c r="A3784" t="n">
        <v>31638</v>
      </c>
      <c r="B3784" s="28" t="n">
        <v>58</v>
      </c>
      <c r="C3784" s="7" t="n">
        <v>254</v>
      </c>
      <c r="D3784" s="7" t="n">
        <v>0</v>
      </c>
    </row>
    <row r="3785" spans="1:8">
      <c r="A3785" t="s">
        <v>4</v>
      </c>
      <c r="B3785" s="4" t="s">
        <v>5</v>
      </c>
      <c r="C3785" s="4" t="s">
        <v>7</v>
      </c>
      <c r="D3785" s="4" t="s">
        <v>7</v>
      </c>
      <c r="E3785" s="4" t="s">
        <v>15</v>
      </c>
      <c r="F3785" s="4" t="s">
        <v>15</v>
      </c>
      <c r="G3785" s="4" t="s">
        <v>15</v>
      </c>
      <c r="H3785" s="4" t="s">
        <v>11</v>
      </c>
    </row>
    <row r="3786" spans="1:8">
      <c r="A3786" t="n">
        <v>31642</v>
      </c>
      <c r="B3786" s="61" t="n">
        <v>45</v>
      </c>
      <c r="C3786" s="7" t="n">
        <v>2</v>
      </c>
      <c r="D3786" s="7" t="n">
        <v>3</v>
      </c>
      <c r="E3786" s="7" t="n">
        <v>-29.2700004577637</v>
      </c>
      <c r="F3786" s="7" t="n">
        <v>0.930000007152557</v>
      </c>
      <c r="G3786" s="7" t="n">
        <v>-50.0400009155273</v>
      </c>
      <c r="H3786" s="7" t="n">
        <v>0</v>
      </c>
    </row>
    <row r="3787" spans="1:8">
      <c r="A3787" t="s">
        <v>4</v>
      </c>
      <c r="B3787" s="4" t="s">
        <v>5</v>
      </c>
      <c r="C3787" s="4" t="s">
        <v>7</v>
      </c>
      <c r="D3787" s="4" t="s">
        <v>7</v>
      </c>
      <c r="E3787" s="4" t="s">
        <v>15</v>
      </c>
      <c r="F3787" s="4" t="s">
        <v>15</v>
      </c>
      <c r="G3787" s="4" t="s">
        <v>15</v>
      </c>
      <c r="H3787" s="4" t="s">
        <v>11</v>
      </c>
      <c r="I3787" s="4" t="s">
        <v>7</v>
      </c>
    </row>
    <row r="3788" spans="1:8">
      <c r="A3788" t="n">
        <v>31659</v>
      </c>
      <c r="B3788" s="61" t="n">
        <v>45</v>
      </c>
      <c r="C3788" s="7" t="n">
        <v>4</v>
      </c>
      <c r="D3788" s="7" t="n">
        <v>3</v>
      </c>
      <c r="E3788" s="7" t="n">
        <v>5.57000017166138</v>
      </c>
      <c r="F3788" s="7" t="n">
        <v>201.679992675781</v>
      </c>
      <c r="G3788" s="7" t="n">
        <v>0</v>
      </c>
      <c r="H3788" s="7" t="n">
        <v>0</v>
      </c>
      <c r="I3788" s="7" t="n">
        <v>0</v>
      </c>
    </row>
    <row r="3789" spans="1:8">
      <c r="A3789" t="s">
        <v>4</v>
      </c>
      <c r="B3789" s="4" t="s">
        <v>5</v>
      </c>
      <c r="C3789" s="4" t="s">
        <v>7</v>
      </c>
      <c r="D3789" s="4" t="s">
        <v>7</v>
      </c>
      <c r="E3789" s="4" t="s">
        <v>15</v>
      </c>
      <c r="F3789" s="4" t="s">
        <v>11</v>
      </c>
    </row>
    <row r="3790" spans="1:8">
      <c r="A3790" t="n">
        <v>31677</v>
      </c>
      <c r="B3790" s="61" t="n">
        <v>45</v>
      </c>
      <c r="C3790" s="7" t="n">
        <v>5</v>
      </c>
      <c r="D3790" s="7" t="n">
        <v>3</v>
      </c>
      <c r="E3790" s="7" t="n">
        <v>4.59999990463257</v>
      </c>
      <c r="F3790" s="7" t="n">
        <v>0</v>
      </c>
    </row>
    <row r="3791" spans="1:8">
      <c r="A3791" t="s">
        <v>4</v>
      </c>
      <c r="B3791" s="4" t="s">
        <v>5</v>
      </c>
      <c r="C3791" s="4" t="s">
        <v>7</v>
      </c>
      <c r="D3791" s="4" t="s">
        <v>7</v>
      </c>
      <c r="E3791" s="4" t="s">
        <v>15</v>
      </c>
      <c r="F3791" s="4" t="s">
        <v>11</v>
      </c>
    </row>
    <row r="3792" spans="1:8">
      <c r="A3792" t="n">
        <v>31686</v>
      </c>
      <c r="B3792" s="61" t="n">
        <v>45</v>
      </c>
      <c r="C3792" s="7" t="n">
        <v>5</v>
      </c>
      <c r="D3792" s="7" t="n">
        <v>3</v>
      </c>
      <c r="E3792" s="7" t="n">
        <v>4.19999980926514</v>
      </c>
      <c r="F3792" s="7" t="n">
        <v>50000</v>
      </c>
    </row>
    <row r="3793" spans="1:9">
      <c r="A3793" t="s">
        <v>4</v>
      </c>
      <c r="B3793" s="4" t="s">
        <v>5</v>
      </c>
      <c r="C3793" s="4" t="s">
        <v>7</v>
      </c>
      <c r="D3793" s="4" t="s">
        <v>7</v>
      </c>
      <c r="E3793" s="4" t="s">
        <v>15</v>
      </c>
      <c r="F3793" s="4" t="s">
        <v>11</v>
      </c>
    </row>
    <row r="3794" spans="1:9">
      <c r="A3794" t="n">
        <v>31695</v>
      </c>
      <c r="B3794" s="61" t="n">
        <v>45</v>
      </c>
      <c r="C3794" s="7" t="n">
        <v>11</v>
      </c>
      <c r="D3794" s="7" t="n">
        <v>3</v>
      </c>
      <c r="E3794" s="7" t="n">
        <v>24.1000003814697</v>
      </c>
      <c r="F3794" s="7" t="n">
        <v>0</v>
      </c>
    </row>
    <row r="3795" spans="1:9">
      <c r="A3795" t="s">
        <v>4</v>
      </c>
      <c r="B3795" s="4" t="s">
        <v>5</v>
      </c>
      <c r="C3795" s="4" t="s">
        <v>7</v>
      </c>
      <c r="D3795" s="4" t="s">
        <v>11</v>
      </c>
      <c r="E3795" s="4" t="s">
        <v>8</v>
      </c>
      <c r="F3795" s="4" t="s">
        <v>8</v>
      </c>
      <c r="G3795" s="4" t="s">
        <v>8</v>
      </c>
      <c r="H3795" s="4" t="s">
        <v>8</v>
      </c>
    </row>
    <row r="3796" spans="1:9">
      <c r="A3796" t="n">
        <v>31704</v>
      </c>
      <c r="B3796" s="30" t="n">
        <v>51</v>
      </c>
      <c r="C3796" s="7" t="n">
        <v>3</v>
      </c>
      <c r="D3796" s="7" t="n">
        <v>0</v>
      </c>
      <c r="E3796" s="7" t="s">
        <v>331</v>
      </c>
      <c r="F3796" s="7" t="s">
        <v>287</v>
      </c>
      <c r="G3796" s="7" t="s">
        <v>61</v>
      </c>
      <c r="H3796" s="7" t="s">
        <v>62</v>
      </c>
    </row>
    <row r="3797" spans="1:9">
      <c r="A3797" t="s">
        <v>4</v>
      </c>
      <c r="B3797" s="4" t="s">
        <v>5</v>
      </c>
      <c r="C3797" s="4" t="s">
        <v>11</v>
      </c>
      <c r="D3797" s="4" t="s">
        <v>11</v>
      </c>
      <c r="E3797" s="4" t="s">
        <v>11</v>
      </c>
    </row>
    <row r="3798" spans="1:9">
      <c r="A3798" t="n">
        <v>31717</v>
      </c>
      <c r="B3798" s="42" t="n">
        <v>61</v>
      </c>
      <c r="C3798" s="7" t="n">
        <v>0</v>
      </c>
      <c r="D3798" s="7" t="n">
        <v>6</v>
      </c>
      <c r="E3798" s="7" t="n">
        <v>1000</v>
      </c>
    </row>
    <row r="3799" spans="1:9">
      <c r="A3799" t="s">
        <v>4</v>
      </c>
      <c r="B3799" s="4" t="s">
        <v>5</v>
      </c>
      <c r="C3799" s="4" t="s">
        <v>7</v>
      </c>
      <c r="D3799" s="4" t="s">
        <v>11</v>
      </c>
    </row>
    <row r="3800" spans="1:9">
      <c r="A3800" t="n">
        <v>31724</v>
      </c>
      <c r="B3800" s="28" t="n">
        <v>58</v>
      </c>
      <c r="C3800" s="7" t="n">
        <v>255</v>
      </c>
      <c r="D3800" s="7" t="n">
        <v>0</v>
      </c>
    </row>
    <row r="3801" spans="1:9">
      <c r="A3801" t="s">
        <v>4</v>
      </c>
      <c r="B3801" s="4" t="s">
        <v>5</v>
      </c>
      <c r="C3801" s="4" t="s">
        <v>11</v>
      </c>
    </row>
    <row r="3802" spans="1:9">
      <c r="A3802" t="n">
        <v>31728</v>
      </c>
      <c r="B3802" s="26" t="n">
        <v>16</v>
      </c>
      <c r="C3802" s="7" t="n">
        <v>500</v>
      </c>
    </row>
    <row r="3803" spans="1:9">
      <c r="A3803" t="s">
        <v>4</v>
      </c>
      <c r="B3803" s="4" t="s">
        <v>5</v>
      </c>
      <c r="C3803" s="4" t="s">
        <v>7</v>
      </c>
      <c r="D3803" s="4" t="s">
        <v>11</v>
      </c>
      <c r="E3803" s="4" t="s">
        <v>8</v>
      </c>
    </row>
    <row r="3804" spans="1:9">
      <c r="A3804" t="n">
        <v>31731</v>
      </c>
      <c r="B3804" s="30" t="n">
        <v>51</v>
      </c>
      <c r="C3804" s="7" t="n">
        <v>4</v>
      </c>
      <c r="D3804" s="7" t="n">
        <v>0</v>
      </c>
      <c r="E3804" s="7" t="s">
        <v>269</v>
      </c>
    </row>
    <row r="3805" spans="1:9">
      <c r="A3805" t="s">
        <v>4</v>
      </c>
      <c r="B3805" s="4" t="s">
        <v>5</v>
      </c>
      <c r="C3805" s="4" t="s">
        <v>11</v>
      </c>
    </row>
    <row r="3806" spans="1:9">
      <c r="A3806" t="n">
        <v>31744</v>
      </c>
      <c r="B3806" s="26" t="n">
        <v>16</v>
      </c>
      <c r="C3806" s="7" t="n">
        <v>0</v>
      </c>
    </row>
    <row r="3807" spans="1:9">
      <c r="A3807" t="s">
        <v>4</v>
      </c>
      <c r="B3807" s="4" t="s">
        <v>5</v>
      </c>
      <c r="C3807" s="4" t="s">
        <v>11</v>
      </c>
      <c r="D3807" s="4" t="s">
        <v>7</v>
      </c>
      <c r="E3807" s="4" t="s">
        <v>17</v>
      </c>
      <c r="F3807" s="4" t="s">
        <v>42</v>
      </c>
      <c r="G3807" s="4" t="s">
        <v>7</v>
      </c>
      <c r="H3807" s="4" t="s">
        <v>7</v>
      </c>
      <c r="I3807" s="4" t="s">
        <v>7</v>
      </c>
      <c r="J3807" s="4" t="s">
        <v>17</v>
      </c>
      <c r="K3807" s="4" t="s">
        <v>42</v>
      </c>
      <c r="L3807" s="4" t="s">
        <v>7</v>
      </c>
      <c r="M3807" s="4" t="s">
        <v>7</v>
      </c>
    </row>
    <row r="3808" spans="1:9">
      <c r="A3808" t="n">
        <v>31747</v>
      </c>
      <c r="B3808" s="31" t="n">
        <v>26</v>
      </c>
      <c r="C3808" s="7" t="n">
        <v>0</v>
      </c>
      <c r="D3808" s="7" t="n">
        <v>17</v>
      </c>
      <c r="E3808" s="7" t="n">
        <v>53289</v>
      </c>
      <c r="F3808" s="7" t="s">
        <v>332</v>
      </c>
      <c r="G3808" s="7" t="n">
        <v>2</v>
      </c>
      <c r="H3808" s="7" t="n">
        <v>3</v>
      </c>
      <c r="I3808" s="7" t="n">
        <v>17</v>
      </c>
      <c r="J3808" s="7" t="n">
        <v>53290</v>
      </c>
      <c r="K3808" s="7" t="s">
        <v>333</v>
      </c>
      <c r="L3808" s="7" t="n">
        <v>2</v>
      </c>
      <c r="M3808" s="7" t="n">
        <v>0</v>
      </c>
    </row>
    <row r="3809" spans="1:13">
      <c r="A3809" t="s">
        <v>4</v>
      </c>
      <c r="B3809" s="4" t="s">
        <v>5</v>
      </c>
    </row>
    <row r="3810" spans="1:13">
      <c r="A3810" t="n">
        <v>31915</v>
      </c>
      <c r="B3810" s="24" t="n">
        <v>28</v>
      </c>
    </row>
    <row r="3811" spans="1:13">
      <c r="A3811" t="s">
        <v>4</v>
      </c>
      <c r="B3811" s="4" t="s">
        <v>5</v>
      </c>
      <c r="C3811" s="4" t="s">
        <v>11</v>
      </c>
      <c r="D3811" s="4" t="s">
        <v>7</v>
      </c>
    </row>
    <row r="3812" spans="1:13">
      <c r="A3812" t="n">
        <v>31916</v>
      </c>
      <c r="B3812" s="33" t="n">
        <v>89</v>
      </c>
      <c r="C3812" s="7" t="n">
        <v>65533</v>
      </c>
      <c r="D3812" s="7" t="n">
        <v>1</v>
      </c>
    </row>
    <row r="3813" spans="1:13">
      <c r="A3813" t="s">
        <v>4</v>
      </c>
      <c r="B3813" s="4" t="s">
        <v>5</v>
      </c>
      <c r="C3813" s="4" t="s">
        <v>7</v>
      </c>
      <c r="D3813" s="4" t="s">
        <v>11</v>
      </c>
      <c r="E3813" s="4" t="s">
        <v>11</v>
      </c>
      <c r="F3813" s="4" t="s">
        <v>7</v>
      </c>
    </row>
    <row r="3814" spans="1:13">
      <c r="A3814" t="n">
        <v>31920</v>
      </c>
      <c r="B3814" s="22" t="n">
        <v>25</v>
      </c>
      <c r="C3814" s="7" t="n">
        <v>1</v>
      </c>
      <c r="D3814" s="7" t="n">
        <v>60</v>
      </c>
      <c r="E3814" s="7" t="n">
        <v>640</v>
      </c>
      <c r="F3814" s="7" t="n">
        <v>2</v>
      </c>
    </row>
    <row r="3815" spans="1:13">
      <c r="A3815" t="s">
        <v>4</v>
      </c>
      <c r="B3815" s="4" t="s">
        <v>5</v>
      </c>
      <c r="C3815" s="4" t="s">
        <v>7</v>
      </c>
      <c r="D3815" s="4" t="s">
        <v>11</v>
      </c>
      <c r="E3815" s="4" t="s">
        <v>8</v>
      </c>
    </row>
    <row r="3816" spans="1:13">
      <c r="A3816" t="n">
        <v>31927</v>
      </c>
      <c r="B3816" s="30" t="n">
        <v>51</v>
      </c>
      <c r="C3816" s="7" t="n">
        <v>4</v>
      </c>
      <c r="D3816" s="7" t="n">
        <v>1</v>
      </c>
      <c r="E3816" s="7" t="s">
        <v>334</v>
      </c>
    </row>
    <row r="3817" spans="1:13">
      <c r="A3817" t="s">
        <v>4</v>
      </c>
      <c r="B3817" s="4" t="s">
        <v>5</v>
      </c>
      <c r="C3817" s="4" t="s">
        <v>11</v>
      </c>
    </row>
    <row r="3818" spans="1:13">
      <c r="A3818" t="n">
        <v>31940</v>
      </c>
      <c r="B3818" s="26" t="n">
        <v>16</v>
      </c>
      <c r="C3818" s="7" t="n">
        <v>0</v>
      </c>
    </row>
    <row r="3819" spans="1:13">
      <c r="A3819" t="s">
        <v>4</v>
      </c>
      <c r="B3819" s="4" t="s">
        <v>5</v>
      </c>
      <c r="C3819" s="4" t="s">
        <v>11</v>
      </c>
      <c r="D3819" s="4" t="s">
        <v>7</v>
      </c>
      <c r="E3819" s="4" t="s">
        <v>17</v>
      </c>
      <c r="F3819" s="4" t="s">
        <v>42</v>
      </c>
      <c r="G3819" s="4" t="s">
        <v>7</v>
      </c>
      <c r="H3819" s="4" t="s">
        <v>7</v>
      </c>
    </row>
    <row r="3820" spans="1:13">
      <c r="A3820" t="n">
        <v>31943</v>
      </c>
      <c r="B3820" s="31" t="n">
        <v>26</v>
      </c>
      <c r="C3820" s="7" t="n">
        <v>1</v>
      </c>
      <c r="D3820" s="7" t="n">
        <v>17</v>
      </c>
      <c r="E3820" s="7" t="n">
        <v>1490</v>
      </c>
      <c r="F3820" s="7" t="s">
        <v>335</v>
      </c>
      <c r="G3820" s="7" t="n">
        <v>2</v>
      </c>
      <c r="H3820" s="7" t="n">
        <v>0</v>
      </c>
    </row>
    <row r="3821" spans="1:13">
      <c r="A3821" t="s">
        <v>4</v>
      </c>
      <c r="B3821" s="4" t="s">
        <v>5</v>
      </c>
    </row>
    <row r="3822" spans="1:13">
      <c r="A3822" t="n">
        <v>31965</v>
      </c>
      <c r="B3822" s="24" t="n">
        <v>28</v>
      </c>
    </row>
    <row r="3823" spans="1:13">
      <c r="A3823" t="s">
        <v>4</v>
      </c>
      <c r="B3823" s="4" t="s">
        <v>5</v>
      </c>
      <c r="C3823" s="4" t="s">
        <v>11</v>
      </c>
      <c r="D3823" s="4" t="s">
        <v>7</v>
      </c>
    </row>
    <row r="3824" spans="1:13">
      <c r="A3824" t="n">
        <v>31966</v>
      </c>
      <c r="B3824" s="33" t="n">
        <v>89</v>
      </c>
      <c r="C3824" s="7" t="n">
        <v>65533</v>
      </c>
      <c r="D3824" s="7" t="n">
        <v>1</v>
      </c>
    </row>
    <row r="3825" spans="1:8">
      <c r="A3825" t="s">
        <v>4</v>
      </c>
      <c r="B3825" s="4" t="s">
        <v>5</v>
      </c>
      <c r="C3825" s="4" t="s">
        <v>7</v>
      </c>
      <c r="D3825" s="4" t="s">
        <v>11</v>
      </c>
      <c r="E3825" s="4" t="s">
        <v>11</v>
      </c>
      <c r="F3825" s="4" t="s">
        <v>7</v>
      </c>
    </row>
    <row r="3826" spans="1:8">
      <c r="A3826" t="n">
        <v>31970</v>
      </c>
      <c r="B3826" s="22" t="n">
        <v>25</v>
      </c>
      <c r="C3826" s="7" t="n">
        <v>1</v>
      </c>
      <c r="D3826" s="7" t="n">
        <v>65535</v>
      </c>
      <c r="E3826" s="7" t="n">
        <v>65535</v>
      </c>
      <c r="F3826" s="7" t="n">
        <v>0</v>
      </c>
    </row>
    <row r="3827" spans="1:8">
      <c r="A3827" t="s">
        <v>4</v>
      </c>
      <c r="B3827" s="4" t="s">
        <v>5</v>
      </c>
      <c r="C3827" s="4" t="s">
        <v>7</v>
      </c>
      <c r="D3827" s="4" t="s">
        <v>11</v>
      </c>
      <c r="E3827" s="4" t="s">
        <v>11</v>
      </c>
      <c r="F3827" s="4" t="s">
        <v>7</v>
      </c>
    </row>
    <row r="3828" spans="1:8">
      <c r="A3828" t="n">
        <v>31977</v>
      </c>
      <c r="B3828" s="22" t="n">
        <v>25</v>
      </c>
      <c r="C3828" s="7" t="n">
        <v>1</v>
      </c>
      <c r="D3828" s="7" t="n">
        <v>260</v>
      </c>
      <c r="E3828" s="7" t="n">
        <v>640</v>
      </c>
      <c r="F3828" s="7" t="n">
        <v>1</v>
      </c>
    </row>
    <row r="3829" spans="1:8">
      <c r="A3829" t="s">
        <v>4</v>
      </c>
      <c r="B3829" s="4" t="s">
        <v>5</v>
      </c>
      <c r="C3829" s="4" t="s">
        <v>7</v>
      </c>
      <c r="D3829" s="4" t="s">
        <v>11</v>
      </c>
      <c r="E3829" s="4" t="s">
        <v>8</v>
      </c>
    </row>
    <row r="3830" spans="1:8">
      <c r="A3830" t="n">
        <v>31984</v>
      </c>
      <c r="B3830" s="30" t="n">
        <v>51</v>
      </c>
      <c r="C3830" s="7" t="n">
        <v>4</v>
      </c>
      <c r="D3830" s="7" t="n">
        <v>7</v>
      </c>
      <c r="E3830" s="7" t="s">
        <v>336</v>
      </c>
    </row>
    <row r="3831" spans="1:8">
      <c r="A3831" t="s">
        <v>4</v>
      </c>
      <c r="B3831" s="4" t="s">
        <v>5</v>
      </c>
      <c r="C3831" s="4" t="s">
        <v>11</v>
      </c>
    </row>
    <row r="3832" spans="1:8">
      <c r="A3832" t="n">
        <v>31997</v>
      </c>
      <c r="B3832" s="26" t="n">
        <v>16</v>
      </c>
      <c r="C3832" s="7" t="n">
        <v>0</v>
      </c>
    </row>
    <row r="3833" spans="1:8">
      <c r="A3833" t="s">
        <v>4</v>
      </c>
      <c r="B3833" s="4" t="s">
        <v>5</v>
      </c>
      <c r="C3833" s="4" t="s">
        <v>11</v>
      </c>
      <c r="D3833" s="4" t="s">
        <v>7</v>
      </c>
      <c r="E3833" s="4" t="s">
        <v>17</v>
      </c>
      <c r="F3833" s="4" t="s">
        <v>42</v>
      </c>
      <c r="G3833" s="4" t="s">
        <v>7</v>
      </c>
      <c r="H3833" s="4" t="s">
        <v>7</v>
      </c>
    </row>
    <row r="3834" spans="1:8">
      <c r="A3834" t="n">
        <v>32000</v>
      </c>
      <c r="B3834" s="31" t="n">
        <v>26</v>
      </c>
      <c r="C3834" s="7" t="n">
        <v>7</v>
      </c>
      <c r="D3834" s="7" t="n">
        <v>17</v>
      </c>
      <c r="E3834" s="7" t="n">
        <v>4501</v>
      </c>
      <c r="F3834" s="7" t="s">
        <v>337</v>
      </c>
      <c r="G3834" s="7" t="n">
        <v>2</v>
      </c>
      <c r="H3834" s="7" t="n">
        <v>0</v>
      </c>
    </row>
    <row r="3835" spans="1:8">
      <c r="A3835" t="s">
        <v>4</v>
      </c>
      <c r="B3835" s="4" t="s">
        <v>5</v>
      </c>
    </row>
    <row r="3836" spans="1:8">
      <c r="A3836" t="n">
        <v>32043</v>
      </c>
      <c r="B3836" s="24" t="n">
        <v>28</v>
      </c>
    </row>
    <row r="3837" spans="1:8">
      <c r="A3837" t="s">
        <v>4</v>
      </c>
      <c r="B3837" s="4" t="s">
        <v>5</v>
      </c>
      <c r="C3837" s="4" t="s">
        <v>11</v>
      </c>
      <c r="D3837" s="4" t="s">
        <v>7</v>
      </c>
    </row>
    <row r="3838" spans="1:8">
      <c r="A3838" t="n">
        <v>32044</v>
      </c>
      <c r="B3838" s="33" t="n">
        <v>89</v>
      </c>
      <c r="C3838" s="7" t="n">
        <v>65533</v>
      </c>
      <c r="D3838" s="7" t="n">
        <v>1</v>
      </c>
    </row>
    <row r="3839" spans="1:8">
      <c r="A3839" t="s">
        <v>4</v>
      </c>
      <c r="B3839" s="4" t="s">
        <v>5</v>
      </c>
      <c r="C3839" s="4" t="s">
        <v>7</v>
      </c>
      <c r="D3839" s="4" t="s">
        <v>11</v>
      </c>
      <c r="E3839" s="4" t="s">
        <v>11</v>
      </c>
      <c r="F3839" s="4" t="s">
        <v>7</v>
      </c>
    </row>
    <row r="3840" spans="1:8">
      <c r="A3840" t="n">
        <v>32048</v>
      </c>
      <c r="B3840" s="22" t="n">
        <v>25</v>
      </c>
      <c r="C3840" s="7" t="n">
        <v>1</v>
      </c>
      <c r="D3840" s="7" t="n">
        <v>65535</v>
      </c>
      <c r="E3840" s="7" t="n">
        <v>65535</v>
      </c>
      <c r="F3840" s="7" t="n">
        <v>0</v>
      </c>
    </row>
    <row r="3841" spans="1:8">
      <c r="A3841" t="s">
        <v>4</v>
      </c>
      <c r="B3841" s="4" t="s">
        <v>5</v>
      </c>
      <c r="C3841" s="4" t="s">
        <v>7</v>
      </c>
      <c r="D3841" s="4" t="s">
        <v>11</v>
      </c>
      <c r="E3841" s="4" t="s">
        <v>11</v>
      </c>
      <c r="F3841" s="4" t="s">
        <v>7</v>
      </c>
    </row>
    <row r="3842" spans="1:8">
      <c r="A3842" t="n">
        <v>32055</v>
      </c>
      <c r="B3842" s="22" t="n">
        <v>25</v>
      </c>
      <c r="C3842" s="7" t="n">
        <v>1</v>
      </c>
      <c r="D3842" s="7" t="n">
        <v>260</v>
      </c>
      <c r="E3842" s="7" t="n">
        <v>640</v>
      </c>
      <c r="F3842" s="7" t="n">
        <v>2</v>
      </c>
    </row>
    <row r="3843" spans="1:8">
      <c r="A3843" t="s">
        <v>4</v>
      </c>
      <c r="B3843" s="4" t="s">
        <v>5</v>
      </c>
      <c r="C3843" s="4" t="s">
        <v>7</v>
      </c>
      <c r="D3843" s="4" t="s">
        <v>11</v>
      </c>
      <c r="E3843" s="4" t="s">
        <v>8</v>
      </c>
    </row>
    <row r="3844" spans="1:8">
      <c r="A3844" t="n">
        <v>32062</v>
      </c>
      <c r="B3844" s="30" t="n">
        <v>51</v>
      </c>
      <c r="C3844" s="7" t="n">
        <v>4</v>
      </c>
      <c r="D3844" s="7" t="n">
        <v>5</v>
      </c>
      <c r="E3844" s="7" t="s">
        <v>267</v>
      </c>
    </row>
    <row r="3845" spans="1:8">
      <c r="A3845" t="s">
        <v>4</v>
      </c>
      <c r="B3845" s="4" t="s">
        <v>5</v>
      </c>
      <c r="C3845" s="4" t="s">
        <v>11</v>
      </c>
    </row>
    <row r="3846" spans="1:8">
      <c r="A3846" t="n">
        <v>32076</v>
      </c>
      <c r="B3846" s="26" t="n">
        <v>16</v>
      </c>
      <c r="C3846" s="7" t="n">
        <v>0</v>
      </c>
    </row>
    <row r="3847" spans="1:8">
      <c r="A3847" t="s">
        <v>4</v>
      </c>
      <c r="B3847" s="4" t="s">
        <v>5</v>
      </c>
      <c r="C3847" s="4" t="s">
        <v>11</v>
      </c>
      <c r="D3847" s="4" t="s">
        <v>7</v>
      </c>
      <c r="E3847" s="4" t="s">
        <v>17</v>
      </c>
      <c r="F3847" s="4" t="s">
        <v>42</v>
      </c>
      <c r="G3847" s="4" t="s">
        <v>7</v>
      </c>
      <c r="H3847" s="4" t="s">
        <v>7</v>
      </c>
    </row>
    <row r="3848" spans="1:8">
      <c r="A3848" t="n">
        <v>32079</v>
      </c>
      <c r="B3848" s="31" t="n">
        <v>26</v>
      </c>
      <c r="C3848" s="7" t="n">
        <v>5</v>
      </c>
      <c r="D3848" s="7" t="n">
        <v>17</v>
      </c>
      <c r="E3848" s="7" t="n">
        <v>3492</v>
      </c>
      <c r="F3848" s="7" t="s">
        <v>338</v>
      </c>
      <c r="G3848" s="7" t="n">
        <v>2</v>
      </c>
      <c r="H3848" s="7" t="n">
        <v>0</v>
      </c>
    </row>
    <row r="3849" spans="1:8">
      <c r="A3849" t="s">
        <v>4</v>
      </c>
      <c r="B3849" s="4" t="s">
        <v>5</v>
      </c>
      <c r="C3849" s="4" t="s">
        <v>11</v>
      </c>
    </row>
    <row r="3850" spans="1:8">
      <c r="A3850" t="n">
        <v>32158</v>
      </c>
      <c r="B3850" s="26" t="n">
        <v>16</v>
      </c>
      <c r="C3850" s="7" t="n">
        <v>1500</v>
      </c>
    </row>
    <row r="3851" spans="1:8">
      <c r="A3851" t="s">
        <v>4</v>
      </c>
      <c r="B3851" s="4" t="s">
        <v>5</v>
      </c>
      <c r="C3851" s="4" t="s">
        <v>7</v>
      </c>
      <c r="D3851" s="4" t="s">
        <v>11</v>
      </c>
      <c r="E3851" s="4" t="s">
        <v>8</v>
      </c>
      <c r="F3851" s="4" t="s">
        <v>8</v>
      </c>
      <c r="G3851" s="4" t="s">
        <v>8</v>
      </c>
      <c r="H3851" s="4" t="s">
        <v>8</v>
      </c>
    </row>
    <row r="3852" spans="1:8">
      <c r="A3852" t="n">
        <v>32161</v>
      </c>
      <c r="B3852" s="30" t="n">
        <v>51</v>
      </c>
      <c r="C3852" s="7" t="n">
        <v>3</v>
      </c>
      <c r="D3852" s="7" t="n">
        <v>5</v>
      </c>
      <c r="E3852" s="7" t="s">
        <v>286</v>
      </c>
      <c r="F3852" s="7" t="s">
        <v>18</v>
      </c>
      <c r="G3852" s="7" t="s">
        <v>61</v>
      </c>
      <c r="H3852" s="7" t="s">
        <v>62</v>
      </c>
    </row>
    <row r="3853" spans="1:8">
      <c r="A3853" t="s">
        <v>4</v>
      </c>
      <c r="B3853" s="4" t="s">
        <v>5</v>
      </c>
    </row>
    <row r="3854" spans="1:8">
      <c r="A3854" t="n">
        <v>32173</v>
      </c>
      <c r="B3854" s="24" t="n">
        <v>28</v>
      </c>
    </row>
    <row r="3855" spans="1:8">
      <c r="A3855" t="s">
        <v>4</v>
      </c>
      <c r="B3855" s="4" t="s">
        <v>5</v>
      </c>
      <c r="C3855" s="4" t="s">
        <v>11</v>
      </c>
      <c r="D3855" s="4" t="s">
        <v>7</v>
      </c>
    </row>
    <row r="3856" spans="1:8">
      <c r="A3856" t="n">
        <v>32174</v>
      </c>
      <c r="B3856" s="33" t="n">
        <v>89</v>
      </c>
      <c r="C3856" s="7" t="n">
        <v>65533</v>
      </c>
      <c r="D3856" s="7" t="n">
        <v>1</v>
      </c>
    </row>
    <row r="3857" spans="1:8">
      <c r="A3857" t="s">
        <v>4</v>
      </c>
      <c r="B3857" s="4" t="s">
        <v>5</v>
      </c>
      <c r="C3857" s="4" t="s">
        <v>7</v>
      </c>
      <c r="D3857" s="4" t="s">
        <v>11</v>
      </c>
      <c r="E3857" s="4" t="s">
        <v>11</v>
      </c>
      <c r="F3857" s="4" t="s">
        <v>7</v>
      </c>
    </row>
    <row r="3858" spans="1:8">
      <c r="A3858" t="n">
        <v>32178</v>
      </c>
      <c r="B3858" s="22" t="n">
        <v>25</v>
      </c>
      <c r="C3858" s="7" t="n">
        <v>1</v>
      </c>
      <c r="D3858" s="7" t="n">
        <v>65535</v>
      </c>
      <c r="E3858" s="7" t="n">
        <v>65535</v>
      </c>
      <c r="F3858" s="7" t="n">
        <v>0</v>
      </c>
    </row>
    <row r="3859" spans="1:8">
      <c r="A3859" t="s">
        <v>4</v>
      </c>
      <c r="B3859" s="4" t="s">
        <v>5</v>
      </c>
      <c r="C3859" s="4" t="s">
        <v>7</v>
      </c>
      <c r="D3859" s="4" t="s">
        <v>11</v>
      </c>
      <c r="E3859" s="4" t="s">
        <v>11</v>
      </c>
      <c r="F3859" s="4" t="s">
        <v>7</v>
      </c>
    </row>
    <row r="3860" spans="1:8">
      <c r="A3860" t="n">
        <v>32185</v>
      </c>
      <c r="B3860" s="22" t="n">
        <v>25</v>
      </c>
      <c r="C3860" s="7" t="n">
        <v>1</v>
      </c>
      <c r="D3860" s="7" t="n">
        <v>60</v>
      </c>
      <c r="E3860" s="7" t="n">
        <v>500</v>
      </c>
      <c r="F3860" s="7" t="n">
        <v>2</v>
      </c>
    </row>
    <row r="3861" spans="1:8">
      <c r="A3861" t="s">
        <v>4</v>
      </c>
      <c r="B3861" s="4" t="s">
        <v>5</v>
      </c>
      <c r="C3861" s="4" t="s">
        <v>7</v>
      </c>
      <c r="D3861" s="4" t="s">
        <v>11</v>
      </c>
      <c r="E3861" s="4" t="s">
        <v>7</v>
      </c>
      <c r="F3861" s="4" t="s">
        <v>13</v>
      </c>
    </row>
    <row r="3862" spans="1:8">
      <c r="A3862" t="n">
        <v>32192</v>
      </c>
      <c r="B3862" s="9" t="n">
        <v>5</v>
      </c>
      <c r="C3862" s="7" t="n">
        <v>30</v>
      </c>
      <c r="D3862" s="7" t="n">
        <v>2097</v>
      </c>
      <c r="E3862" s="7" t="n">
        <v>1</v>
      </c>
      <c r="F3862" s="11" t="n">
        <f t="normal" ca="1">A3874</f>
        <v>0</v>
      </c>
    </row>
    <row r="3863" spans="1:8">
      <c r="A3863" t="s">
        <v>4</v>
      </c>
      <c r="B3863" s="4" t="s">
        <v>5</v>
      </c>
      <c r="C3863" s="4" t="s">
        <v>7</v>
      </c>
      <c r="D3863" s="4" t="s">
        <v>11</v>
      </c>
      <c r="E3863" s="4" t="s">
        <v>8</v>
      </c>
    </row>
    <row r="3864" spans="1:8">
      <c r="A3864" t="n">
        <v>32201</v>
      </c>
      <c r="B3864" s="30" t="n">
        <v>51</v>
      </c>
      <c r="C3864" s="7" t="n">
        <v>4</v>
      </c>
      <c r="D3864" s="7" t="n">
        <v>2</v>
      </c>
      <c r="E3864" s="7" t="s">
        <v>280</v>
      </c>
    </row>
    <row r="3865" spans="1:8">
      <c r="A3865" t="s">
        <v>4</v>
      </c>
      <c r="B3865" s="4" t="s">
        <v>5</v>
      </c>
      <c r="C3865" s="4" t="s">
        <v>11</v>
      </c>
    </row>
    <row r="3866" spans="1:8">
      <c r="A3866" t="n">
        <v>32214</v>
      </c>
      <c r="B3866" s="26" t="n">
        <v>16</v>
      </c>
      <c r="C3866" s="7" t="n">
        <v>0</v>
      </c>
    </row>
    <row r="3867" spans="1:8">
      <c r="A3867" t="s">
        <v>4</v>
      </c>
      <c r="B3867" s="4" t="s">
        <v>5</v>
      </c>
      <c r="C3867" s="4" t="s">
        <v>11</v>
      </c>
      <c r="D3867" s="4" t="s">
        <v>7</v>
      </c>
      <c r="E3867" s="4" t="s">
        <v>17</v>
      </c>
      <c r="F3867" s="4" t="s">
        <v>42</v>
      </c>
      <c r="G3867" s="4" t="s">
        <v>7</v>
      </c>
      <c r="H3867" s="4" t="s">
        <v>7</v>
      </c>
    </row>
    <row r="3868" spans="1:8">
      <c r="A3868" t="n">
        <v>32217</v>
      </c>
      <c r="B3868" s="31" t="n">
        <v>26</v>
      </c>
      <c r="C3868" s="7" t="n">
        <v>2</v>
      </c>
      <c r="D3868" s="7" t="n">
        <v>17</v>
      </c>
      <c r="E3868" s="7" t="n">
        <v>6494</v>
      </c>
      <c r="F3868" s="7" t="s">
        <v>339</v>
      </c>
      <c r="G3868" s="7" t="n">
        <v>2</v>
      </c>
      <c r="H3868" s="7" t="n">
        <v>0</v>
      </c>
    </row>
    <row r="3869" spans="1:8">
      <c r="A3869" t="s">
        <v>4</v>
      </c>
      <c r="B3869" s="4" t="s">
        <v>5</v>
      </c>
    </row>
    <row r="3870" spans="1:8">
      <c r="A3870" t="n">
        <v>32288</v>
      </c>
      <c r="B3870" s="24" t="n">
        <v>28</v>
      </c>
    </row>
    <row r="3871" spans="1:8">
      <c r="A3871" t="s">
        <v>4</v>
      </c>
      <c r="B3871" s="4" t="s">
        <v>5</v>
      </c>
      <c r="C3871" s="4" t="s">
        <v>13</v>
      </c>
    </row>
    <row r="3872" spans="1:8">
      <c r="A3872" t="n">
        <v>32289</v>
      </c>
      <c r="B3872" s="19" t="n">
        <v>3</v>
      </c>
      <c r="C3872" s="11" t="n">
        <f t="normal" ca="1">A3894</f>
        <v>0</v>
      </c>
    </row>
    <row r="3873" spans="1:8">
      <c r="A3873" t="s">
        <v>4</v>
      </c>
      <c r="B3873" s="4" t="s">
        <v>5</v>
      </c>
      <c r="C3873" s="4" t="s">
        <v>7</v>
      </c>
      <c r="D3873" s="4" t="s">
        <v>11</v>
      </c>
      <c r="E3873" s="4" t="s">
        <v>7</v>
      </c>
      <c r="F3873" s="4" t="s">
        <v>11</v>
      </c>
      <c r="G3873" s="4" t="s">
        <v>7</v>
      </c>
      <c r="H3873" s="4" t="s">
        <v>7</v>
      </c>
      <c r="I3873" s="4" t="s">
        <v>13</v>
      </c>
    </row>
    <row r="3874" spans="1:8">
      <c r="A3874" t="n">
        <v>32294</v>
      </c>
      <c r="B3874" s="9" t="n">
        <v>5</v>
      </c>
      <c r="C3874" s="7" t="n">
        <v>30</v>
      </c>
      <c r="D3874" s="7" t="n">
        <v>2098</v>
      </c>
      <c r="E3874" s="7" t="n">
        <v>30</v>
      </c>
      <c r="F3874" s="7" t="n">
        <v>2099</v>
      </c>
      <c r="G3874" s="7" t="n">
        <v>11</v>
      </c>
      <c r="H3874" s="7" t="n">
        <v>1</v>
      </c>
      <c r="I3874" s="11" t="n">
        <f t="normal" ca="1">A3886</f>
        <v>0</v>
      </c>
    </row>
    <row r="3875" spans="1:8">
      <c r="A3875" t="s">
        <v>4</v>
      </c>
      <c r="B3875" s="4" t="s">
        <v>5</v>
      </c>
      <c r="C3875" s="4" t="s">
        <v>7</v>
      </c>
      <c r="D3875" s="4" t="s">
        <v>11</v>
      </c>
      <c r="E3875" s="4" t="s">
        <v>8</v>
      </c>
    </row>
    <row r="3876" spans="1:8">
      <c r="A3876" t="n">
        <v>32307</v>
      </c>
      <c r="B3876" s="30" t="n">
        <v>51</v>
      </c>
      <c r="C3876" s="7" t="n">
        <v>4</v>
      </c>
      <c r="D3876" s="7" t="n">
        <v>2</v>
      </c>
      <c r="E3876" s="7" t="s">
        <v>280</v>
      </c>
    </row>
    <row r="3877" spans="1:8">
      <c r="A3877" t="s">
        <v>4</v>
      </c>
      <c r="B3877" s="4" t="s">
        <v>5</v>
      </c>
      <c r="C3877" s="4" t="s">
        <v>11</v>
      </c>
    </row>
    <row r="3878" spans="1:8">
      <c r="A3878" t="n">
        <v>32320</v>
      </c>
      <c r="B3878" s="26" t="n">
        <v>16</v>
      </c>
      <c r="C3878" s="7" t="n">
        <v>0</v>
      </c>
    </row>
    <row r="3879" spans="1:8">
      <c r="A3879" t="s">
        <v>4</v>
      </c>
      <c r="B3879" s="4" t="s">
        <v>5</v>
      </c>
      <c r="C3879" s="4" t="s">
        <v>11</v>
      </c>
      <c r="D3879" s="4" t="s">
        <v>7</v>
      </c>
      <c r="E3879" s="4" t="s">
        <v>17</v>
      </c>
      <c r="F3879" s="4" t="s">
        <v>42</v>
      </c>
      <c r="G3879" s="4" t="s">
        <v>7</v>
      </c>
      <c r="H3879" s="4" t="s">
        <v>7</v>
      </c>
    </row>
    <row r="3880" spans="1:8">
      <c r="A3880" t="n">
        <v>32323</v>
      </c>
      <c r="B3880" s="31" t="n">
        <v>26</v>
      </c>
      <c r="C3880" s="7" t="n">
        <v>2</v>
      </c>
      <c r="D3880" s="7" t="n">
        <v>17</v>
      </c>
      <c r="E3880" s="7" t="n">
        <v>6495</v>
      </c>
      <c r="F3880" s="7" t="s">
        <v>340</v>
      </c>
      <c r="G3880" s="7" t="n">
        <v>2</v>
      </c>
      <c r="H3880" s="7" t="n">
        <v>0</v>
      </c>
    </row>
    <row r="3881" spans="1:8">
      <c r="A3881" t="s">
        <v>4</v>
      </c>
      <c r="B3881" s="4" t="s">
        <v>5</v>
      </c>
    </row>
    <row r="3882" spans="1:8">
      <c r="A3882" t="n">
        <v>32398</v>
      </c>
      <c r="B3882" s="24" t="n">
        <v>28</v>
      </c>
    </row>
    <row r="3883" spans="1:8">
      <c r="A3883" t="s">
        <v>4</v>
      </c>
      <c r="B3883" s="4" t="s">
        <v>5</v>
      </c>
      <c r="C3883" s="4" t="s">
        <v>13</v>
      </c>
    </row>
    <row r="3884" spans="1:8">
      <c r="A3884" t="n">
        <v>32399</v>
      </c>
      <c r="B3884" s="19" t="n">
        <v>3</v>
      </c>
      <c r="C3884" s="11" t="n">
        <f t="normal" ca="1">A3894</f>
        <v>0</v>
      </c>
    </row>
    <row r="3885" spans="1:8">
      <c r="A3885" t="s">
        <v>4</v>
      </c>
      <c r="B3885" s="4" t="s">
        <v>5</v>
      </c>
      <c r="C3885" s="4" t="s">
        <v>7</v>
      </c>
      <c r="D3885" s="4" t="s">
        <v>11</v>
      </c>
      <c r="E3885" s="4" t="s">
        <v>8</v>
      </c>
    </row>
    <row r="3886" spans="1:8">
      <c r="A3886" t="n">
        <v>32404</v>
      </c>
      <c r="B3886" s="30" t="n">
        <v>51</v>
      </c>
      <c r="C3886" s="7" t="n">
        <v>4</v>
      </c>
      <c r="D3886" s="7" t="n">
        <v>2</v>
      </c>
      <c r="E3886" s="7" t="s">
        <v>280</v>
      </c>
    </row>
    <row r="3887" spans="1:8">
      <c r="A3887" t="s">
        <v>4</v>
      </c>
      <c r="B3887" s="4" t="s">
        <v>5</v>
      </c>
      <c r="C3887" s="4" t="s">
        <v>11</v>
      </c>
    </row>
    <row r="3888" spans="1:8">
      <c r="A3888" t="n">
        <v>32417</v>
      </c>
      <c r="B3888" s="26" t="n">
        <v>16</v>
      </c>
      <c r="C3888" s="7" t="n">
        <v>0</v>
      </c>
    </row>
    <row r="3889" spans="1:9">
      <c r="A3889" t="s">
        <v>4</v>
      </c>
      <c r="B3889" s="4" t="s">
        <v>5</v>
      </c>
      <c r="C3889" s="4" t="s">
        <v>11</v>
      </c>
      <c r="D3889" s="4" t="s">
        <v>7</v>
      </c>
      <c r="E3889" s="4" t="s">
        <v>17</v>
      </c>
      <c r="F3889" s="4" t="s">
        <v>42</v>
      </c>
      <c r="G3889" s="4" t="s">
        <v>7</v>
      </c>
      <c r="H3889" s="4" t="s">
        <v>7</v>
      </c>
    </row>
    <row r="3890" spans="1:9">
      <c r="A3890" t="n">
        <v>32420</v>
      </c>
      <c r="B3890" s="31" t="n">
        <v>26</v>
      </c>
      <c r="C3890" s="7" t="n">
        <v>2</v>
      </c>
      <c r="D3890" s="7" t="n">
        <v>17</v>
      </c>
      <c r="E3890" s="7" t="n">
        <v>6496</v>
      </c>
      <c r="F3890" s="7" t="s">
        <v>341</v>
      </c>
      <c r="G3890" s="7" t="n">
        <v>2</v>
      </c>
      <c r="H3890" s="7" t="n">
        <v>0</v>
      </c>
    </row>
    <row r="3891" spans="1:9">
      <c r="A3891" t="s">
        <v>4</v>
      </c>
      <c r="B3891" s="4" t="s">
        <v>5</v>
      </c>
    </row>
    <row r="3892" spans="1:9">
      <c r="A3892" t="n">
        <v>32510</v>
      </c>
      <c r="B3892" s="24" t="n">
        <v>28</v>
      </c>
    </row>
    <row r="3893" spans="1:9">
      <c r="A3893" t="s">
        <v>4</v>
      </c>
      <c r="B3893" s="4" t="s">
        <v>5</v>
      </c>
      <c r="C3893" s="4" t="s">
        <v>11</v>
      </c>
      <c r="D3893" s="4" t="s">
        <v>7</v>
      </c>
    </row>
    <row r="3894" spans="1:9">
      <c r="A3894" t="n">
        <v>32511</v>
      </c>
      <c r="B3894" s="33" t="n">
        <v>89</v>
      </c>
      <c r="C3894" s="7" t="n">
        <v>65533</v>
      </c>
      <c r="D3894" s="7" t="n">
        <v>1</v>
      </c>
    </row>
    <row r="3895" spans="1:9">
      <c r="A3895" t="s">
        <v>4</v>
      </c>
      <c r="B3895" s="4" t="s">
        <v>5</v>
      </c>
      <c r="C3895" s="4" t="s">
        <v>7</v>
      </c>
      <c r="D3895" s="4" t="s">
        <v>11</v>
      </c>
      <c r="E3895" s="4" t="s">
        <v>11</v>
      </c>
      <c r="F3895" s="4" t="s">
        <v>7</v>
      </c>
    </row>
    <row r="3896" spans="1:9">
      <c r="A3896" t="n">
        <v>32515</v>
      </c>
      <c r="B3896" s="22" t="n">
        <v>25</v>
      </c>
      <c r="C3896" s="7" t="n">
        <v>1</v>
      </c>
      <c r="D3896" s="7" t="n">
        <v>65535</v>
      </c>
      <c r="E3896" s="7" t="n">
        <v>65535</v>
      </c>
      <c r="F3896" s="7" t="n">
        <v>0</v>
      </c>
    </row>
    <row r="3897" spans="1:9">
      <c r="A3897" t="s">
        <v>4</v>
      </c>
      <c r="B3897" s="4" t="s">
        <v>5</v>
      </c>
      <c r="C3897" s="4" t="s">
        <v>7</v>
      </c>
      <c r="D3897" s="4" t="s">
        <v>11</v>
      </c>
      <c r="E3897" s="4" t="s">
        <v>8</v>
      </c>
    </row>
    <row r="3898" spans="1:9">
      <c r="A3898" t="n">
        <v>32522</v>
      </c>
      <c r="B3898" s="30" t="n">
        <v>51</v>
      </c>
      <c r="C3898" s="7" t="n">
        <v>4</v>
      </c>
      <c r="D3898" s="7" t="n">
        <v>0</v>
      </c>
      <c r="E3898" s="7" t="s">
        <v>342</v>
      </c>
    </row>
    <row r="3899" spans="1:9">
      <c r="A3899" t="s">
        <v>4</v>
      </c>
      <c r="B3899" s="4" t="s">
        <v>5</v>
      </c>
      <c r="C3899" s="4" t="s">
        <v>11</v>
      </c>
    </row>
    <row r="3900" spans="1:9">
      <c r="A3900" t="n">
        <v>32535</v>
      </c>
      <c r="B3900" s="26" t="n">
        <v>16</v>
      </c>
      <c r="C3900" s="7" t="n">
        <v>0</v>
      </c>
    </row>
    <row r="3901" spans="1:9">
      <c r="A3901" t="s">
        <v>4</v>
      </c>
      <c r="B3901" s="4" t="s">
        <v>5</v>
      </c>
      <c r="C3901" s="4" t="s">
        <v>11</v>
      </c>
      <c r="D3901" s="4" t="s">
        <v>7</v>
      </c>
      <c r="E3901" s="4" t="s">
        <v>17</v>
      </c>
      <c r="F3901" s="4" t="s">
        <v>42</v>
      </c>
      <c r="G3901" s="4" t="s">
        <v>7</v>
      </c>
      <c r="H3901" s="4" t="s">
        <v>7</v>
      </c>
    </row>
    <row r="3902" spans="1:9">
      <c r="A3902" t="n">
        <v>32538</v>
      </c>
      <c r="B3902" s="31" t="n">
        <v>26</v>
      </c>
      <c r="C3902" s="7" t="n">
        <v>0</v>
      </c>
      <c r="D3902" s="7" t="n">
        <v>17</v>
      </c>
      <c r="E3902" s="7" t="n">
        <v>53291</v>
      </c>
      <c r="F3902" s="7" t="s">
        <v>343</v>
      </c>
      <c r="G3902" s="7" t="n">
        <v>2</v>
      </c>
      <c r="H3902" s="7" t="n">
        <v>0</v>
      </c>
    </row>
    <row r="3903" spans="1:9">
      <c r="A3903" t="s">
        <v>4</v>
      </c>
      <c r="B3903" s="4" t="s">
        <v>5</v>
      </c>
    </row>
    <row r="3904" spans="1:9">
      <c r="A3904" t="n">
        <v>32595</v>
      </c>
      <c r="B3904" s="24" t="n">
        <v>28</v>
      </c>
    </row>
    <row r="3905" spans="1:8">
      <c r="A3905" t="s">
        <v>4</v>
      </c>
      <c r="B3905" s="4" t="s">
        <v>5</v>
      </c>
      <c r="C3905" s="4" t="s">
        <v>11</v>
      </c>
      <c r="D3905" s="4" t="s">
        <v>7</v>
      </c>
    </row>
    <row r="3906" spans="1:8">
      <c r="A3906" t="n">
        <v>32596</v>
      </c>
      <c r="B3906" s="33" t="n">
        <v>89</v>
      </c>
      <c r="C3906" s="7" t="n">
        <v>65533</v>
      </c>
      <c r="D3906" s="7" t="n">
        <v>1</v>
      </c>
    </row>
    <row r="3907" spans="1:8">
      <c r="A3907" t="s">
        <v>4</v>
      </c>
      <c r="B3907" s="4" t="s">
        <v>5</v>
      </c>
      <c r="C3907" s="4" t="s">
        <v>7</v>
      </c>
      <c r="D3907" s="4" t="s">
        <v>11</v>
      </c>
      <c r="E3907" s="4" t="s">
        <v>11</v>
      </c>
      <c r="F3907" s="4" t="s">
        <v>7</v>
      </c>
    </row>
    <row r="3908" spans="1:8">
      <c r="A3908" t="n">
        <v>32600</v>
      </c>
      <c r="B3908" s="22" t="n">
        <v>25</v>
      </c>
      <c r="C3908" s="7" t="n">
        <v>1</v>
      </c>
      <c r="D3908" s="7" t="n">
        <v>60</v>
      </c>
      <c r="E3908" s="7" t="n">
        <v>640</v>
      </c>
      <c r="F3908" s="7" t="n">
        <v>1</v>
      </c>
    </row>
    <row r="3909" spans="1:8">
      <c r="A3909" t="s">
        <v>4</v>
      </c>
      <c r="B3909" s="4" t="s">
        <v>5</v>
      </c>
      <c r="C3909" s="4" t="s">
        <v>7</v>
      </c>
      <c r="D3909" s="4" t="s">
        <v>11</v>
      </c>
      <c r="E3909" s="4" t="s">
        <v>8</v>
      </c>
    </row>
    <row r="3910" spans="1:8">
      <c r="A3910" t="n">
        <v>32607</v>
      </c>
      <c r="B3910" s="30" t="n">
        <v>51</v>
      </c>
      <c r="C3910" s="7" t="n">
        <v>4</v>
      </c>
      <c r="D3910" s="7" t="n">
        <v>8</v>
      </c>
      <c r="E3910" s="7" t="s">
        <v>344</v>
      </c>
    </row>
    <row r="3911" spans="1:8">
      <c r="A3911" t="s">
        <v>4</v>
      </c>
      <c r="B3911" s="4" t="s">
        <v>5</v>
      </c>
      <c r="C3911" s="4" t="s">
        <v>11</v>
      </c>
    </row>
    <row r="3912" spans="1:8">
      <c r="A3912" t="n">
        <v>32621</v>
      </c>
      <c r="B3912" s="26" t="n">
        <v>16</v>
      </c>
      <c r="C3912" s="7" t="n">
        <v>0</v>
      </c>
    </row>
    <row r="3913" spans="1:8">
      <c r="A3913" t="s">
        <v>4</v>
      </c>
      <c r="B3913" s="4" t="s">
        <v>5</v>
      </c>
      <c r="C3913" s="4" t="s">
        <v>11</v>
      </c>
      <c r="D3913" s="4" t="s">
        <v>7</v>
      </c>
      <c r="E3913" s="4" t="s">
        <v>17</v>
      </c>
      <c r="F3913" s="4" t="s">
        <v>42</v>
      </c>
      <c r="G3913" s="4" t="s">
        <v>7</v>
      </c>
      <c r="H3913" s="4" t="s">
        <v>7</v>
      </c>
    </row>
    <row r="3914" spans="1:8">
      <c r="A3914" t="n">
        <v>32624</v>
      </c>
      <c r="B3914" s="31" t="n">
        <v>26</v>
      </c>
      <c r="C3914" s="7" t="n">
        <v>8</v>
      </c>
      <c r="D3914" s="7" t="n">
        <v>17</v>
      </c>
      <c r="E3914" s="7" t="n">
        <v>9427</v>
      </c>
      <c r="F3914" s="7" t="s">
        <v>345</v>
      </c>
      <c r="G3914" s="7" t="n">
        <v>2</v>
      </c>
      <c r="H3914" s="7" t="n">
        <v>0</v>
      </c>
    </row>
    <row r="3915" spans="1:8">
      <c r="A3915" t="s">
        <v>4</v>
      </c>
      <c r="B3915" s="4" t="s">
        <v>5</v>
      </c>
      <c r="C3915" s="4" t="s">
        <v>11</v>
      </c>
    </row>
    <row r="3916" spans="1:8">
      <c r="A3916" t="n">
        <v>32664</v>
      </c>
      <c r="B3916" s="26" t="n">
        <v>16</v>
      </c>
      <c r="C3916" s="7" t="n">
        <v>1000</v>
      </c>
    </row>
    <row r="3917" spans="1:8">
      <c r="A3917" t="s">
        <v>4</v>
      </c>
      <c r="B3917" s="4" t="s">
        <v>5</v>
      </c>
      <c r="C3917" s="4" t="s">
        <v>7</v>
      </c>
      <c r="D3917" s="4" t="s">
        <v>11</v>
      </c>
      <c r="E3917" s="4" t="s">
        <v>8</v>
      </c>
      <c r="F3917" s="4" t="s">
        <v>8</v>
      </c>
      <c r="G3917" s="4" t="s">
        <v>8</v>
      </c>
      <c r="H3917" s="4" t="s">
        <v>8</v>
      </c>
    </row>
    <row r="3918" spans="1:8">
      <c r="A3918" t="n">
        <v>32667</v>
      </c>
      <c r="B3918" s="30" t="n">
        <v>51</v>
      </c>
      <c r="C3918" s="7" t="n">
        <v>3</v>
      </c>
      <c r="D3918" s="7" t="n">
        <v>8</v>
      </c>
      <c r="E3918" s="7" t="s">
        <v>346</v>
      </c>
      <c r="F3918" s="7" t="s">
        <v>18</v>
      </c>
      <c r="G3918" s="7" t="s">
        <v>61</v>
      </c>
      <c r="H3918" s="7" t="s">
        <v>62</v>
      </c>
    </row>
    <row r="3919" spans="1:8">
      <c r="A3919" t="s">
        <v>4</v>
      </c>
      <c r="B3919" s="4" t="s">
        <v>5</v>
      </c>
    </row>
    <row r="3920" spans="1:8">
      <c r="A3920" t="n">
        <v>32679</v>
      </c>
      <c r="B3920" s="24" t="n">
        <v>28</v>
      </c>
    </row>
    <row r="3921" spans="1:8">
      <c r="A3921" t="s">
        <v>4</v>
      </c>
      <c r="B3921" s="4" t="s">
        <v>5</v>
      </c>
      <c r="C3921" s="4" t="s">
        <v>11</v>
      </c>
      <c r="D3921" s="4" t="s">
        <v>7</v>
      </c>
    </row>
    <row r="3922" spans="1:8">
      <c r="A3922" t="n">
        <v>32680</v>
      </c>
      <c r="B3922" s="33" t="n">
        <v>89</v>
      </c>
      <c r="C3922" s="7" t="n">
        <v>65533</v>
      </c>
      <c r="D3922" s="7" t="n">
        <v>1</v>
      </c>
    </row>
    <row r="3923" spans="1:8">
      <c r="A3923" t="s">
        <v>4</v>
      </c>
      <c r="B3923" s="4" t="s">
        <v>5</v>
      </c>
      <c r="C3923" s="4" t="s">
        <v>7</v>
      </c>
      <c r="D3923" s="4" t="s">
        <v>11</v>
      </c>
      <c r="E3923" s="4" t="s">
        <v>11</v>
      </c>
      <c r="F3923" s="4" t="s">
        <v>7</v>
      </c>
    </row>
    <row r="3924" spans="1:8">
      <c r="A3924" t="n">
        <v>32684</v>
      </c>
      <c r="B3924" s="22" t="n">
        <v>25</v>
      </c>
      <c r="C3924" s="7" t="n">
        <v>1</v>
      </c>
      <c r="D3924" s="7" t="n">
        <v>65535</v>
      </c>
      <c r="E3924" s="7" t="n">
        <v>65535</v>
      </c>
      <c r="F3924" s="7" t="n">
        <v>0</v>
      </c>
    </row>
    <row r="3925" spans="1:8">
      <c r="A3925" t="s">
        <v>4</v>
      </c>
      <c r="B3925" s="4" t="s">
        <v>5</v>
      </c>
      <c r="C3925" s="4" t="s">
        <v>7</v>
      </c>
      <c r="D3925" s="4" t="s">
        <v>11</v>
      </c>
      <c r="E3925" s="4" t="s">
        <v>11</v>
      </c>
      <c r="F3925" s="4" t="s">
        <v>7</v>
      </c>
    </row>
    <row r="3926" spans="1:8">
      <c r="A3926" t="n">
        <v>32691</v>
      </c>
      <c r="B3926" s="22" t="n">
        <v>25</v>
      </c>
      <c r="C3926" s="7" t="n">
        <v>1</v>
      </c>
      <c r="D3926" s="7" t="n">
        <v>60</v>
      </c>
      <c r="E3926" s="7" t="n">
        <v>500</v>
      </c>
      <c r="F3926" s="7" t="n">
        <v>2</v>
      </c>
    </row>
    <row r="3927" spans="1:8">
      <c r="A3927" t="s">
        <v>4</v>
      </c>
      <c r="B3927" s="4" t="s">
        <v>5</v>
      </c>
      <c r="C3927" s="4" t="s">
        <v>7</v>
      </c>
      <c r="D3927" s="4" t="s">
        <v>11</v>
      </c>
      <c r="E3927" s="4" t="s">
        <v>8</v>
      </c>
    </row>
    <row r="3928" spans="1:8">
      <c r="A3928" t="n">
        <v>32698</v>
      </c>
      <c r="B3928" s="30" t="n">
        <v>51</v>
      </c>
      <c r="C3928" s="7" t="n">
        <v>4</v>
      </c>
      <c r="D3928" s="7" t="n">
        <v>6</v>
      </c>
      <c r="E3928" s="7" t="s">
        <v>276</v>
      </c>
    </row>
    <row r="3929" spans="1:8">
      <c r="A3929" t="s">
        <v>4</v>
      </c>
      <c r="B3929" s="4" t="s">
        <v>5</v>
      </c>
      <c r="C3929" s="4" t="s">
        <v>11</v>
      </c>
    </row>
    <row r="3930" spans="1:8">
      <c r="A3930" t="n">
        <v>32711</v>
      </c>
      <c r="B3930" s="26" t="n">
        <v>16</v>
      </c>
      <c r="C3930" s="7" t="n">
        <v>0</v>
      </c>
    </row>
    <row r="3931" spans="1:8">
      <c r="A3931" t="s">
        <v>4</v>
      </c>
      <c r="B3931" s="4" t="s">
        <v>5</v>
      </c>
      <c r="C3931" s="4" t="s">
        <v>11</v>
      </c>
      <c r="D3931" s="4" t="s">
        <v>7</v>
      </c>
      <c r="E3931" s="4" t="s">
        <v>17</v>
      </c>
      <c r="F3931" s="4" t="s">
        <v>42</v>
      </c>
      <c r="G3931" s="4" t="s">
        <v>7</v>
      </c>
      <c r="H3931" s="4" t="s">
        <v>7</v>
      </c>
    </row>
    <row r="3932" spans="1:8">
      <c r="A3932" t="n">
        <v>32714</v>
      </c>
      <c r="B3932" s="31" t="n">
        <v>26</v>
      </c>
      <c r="C3932" s="7" t="n">
        <v>6</v>
      </c>
      <c r="D3932" s="7" t="n">
        <v>17</v>
      </c>
      <c r="E3932" s="7" t="n">
        <v>8512</v>
      </c>
      <c r="F3932" s="7" t="s">
        <v>347</v>
      </c>
      <c r="G3932" s="7" t="n">
        <v>2</v>
      </c>
      <c r="H3932" s="7" t="n">
        <v>0</v>
      </c>
    </row>
    <row r="3933" spans="1:8">
      <c r="A3933" t="s">
        <v>4</v>
      </c>
      <c r="B3933" s="4" t="s">
        <v>5</v>
      </c>
    </row>
    <row r="3934" spans="1:8">
      <c r="A3934" t="n">
        <v>32770</v>
      </c>
      <c r="B3934" s="24" t="n">
        <v>28</v>
      </c>
    </row>
    <row r="3935" spans="1:8">
      <c r="A3935" t="s">
        <v>4</v>
      </c>
      <c r="B3935" s="4" t="s">
        <v>5</v>
      </c>
      <c r="C3935" s="4" t="s">
        <v>11</v>
      </c>
      <c r="D3935" s="4" t="s">
        <v>7</v>
      </c>
    </row>
    <row r="3936" spans="1:8">
      <c r="A3936" t="n">
        <v>32771</v>
      </c>
      <c r="B3936" s="33" t="n">
        <v>89</v>
      </c>
      <c r="C3936" s="7" t="n">
        <v>65533</v>
      </c>
      <c r="D3936" s="7" t="n">
        <v>1</v>
      </c>
    </row>
    <row r="3937" spans="1:8">
      <c r="A3937" t="s">
        <v>4</v>
      </c>
      <c r="B3937" s="4" t="s">
        <v>5</v>
      </c>
      <c r="C3937" s="4" t="s">
        <v>7</v>
      </c>
      <c r="D3937" s="4" t="s">
        <v>11</v>
      </c>
      <c r="E3937" s="4" t="s">
        <v>11</v>
      </c>
      <c r="F3937" s="4" t="s">
        <v>7</v>
      </c>
    </row>
    <row r="3938" spans="1:8">
      <c r="A3938" t="n">
        <v>32775</v>
      </c>
      <c r="B3938" s="22" t="n">
        <v>25</v>
      </c>
      <c r="C3938" s="7" t="n">
        <v>1</v>
      </c>
      <c r="D3938" s="7" t="n">
        <v>65535</v>
      </c>
      <c r="E3938" s="7" t="n">
        <v>65535</v>
      </c>
      <c r="F3938" s="7" t="n">
        <v>0</v>
      </c>
    </row>
    <row r="3939" spans="1:8">
      <c r="A3939" t="s">
        <v>4</v>
      </c>
      <c r="B3939" s="4" t="s">
        <v>5</v>
      </c>
      <c r="C3939" s="4" t="s">
        <v>7</v>
      </c>
      <c r="D3939" s="4" t="s">
        <v>11</v>
      </c>
      <c r="E3939" s="4" t="s">
        <v>15</v>
      </c>
    </row>
    <row r="3940" spans="1:8">
      <c r="A3940" t="n">
        <v>32782</v>
      </c>
      <c r="B3940" s="28" t="n">
        <v>58</v>
      </c>
      <c r="C3940" s="7" t="n">
        <v>101</v>
      </c>
      <c r="D3940" s="7" t="n">
        <v>500</v>
      </c>
      <c r="E3940" s="7" t="n">
        <v>1</v>
      </c>
    </row>
    <row r="3941" spans="1:8">
      <c r="A3941" t="s">
        <v>4</v>
      </c>
      <c r="B3941" s="4" t="s">
        <v>5</v>
      </c>
      <c r="C3941" s="4" t="s">
        <v>7</v>
      </c>
      <c r="D3941" s="4" t="s">
        <v>11</v>
      </c>
    </row>
    <row r="3942" spans="1:8">
      <c r="A3942" t="n">
        <v>32790</v>
      </c>
      <c r="B3942" s="28" t="n">
        <v>58</v>
      </c>
      <c r="C3942" s="7" t="n">
        <v>254</v>
      </c>
      <c r="D3942" s="7" t="n">
        <v>0</v>
      </c>
    </row>
    <row r="3943" spans="1:8">
      <c r="A3943" t="s">
        <v>4</v>
      </c>
      <c r="B3943" s="4" t="s">
        <v>5</v>
      </c>
      <c r="C3943" s="4" t="s">
        <v>17</v>
      </c>
    </row>
    <row r="3944" spans="1:8">
      <c r="A3944" t="n">
        <v>32794</v>
      </c>
      <c r="B3944" s="32" t="n">
        <v>15</v>
      </c>
      <c r="C3944" s="7" t="n">
        <v>256</v>
      </c>
    </row>
    <row r="3945" spans="1:8">
      <c r="A3945" t="s">
        <v>4</v>
      </c>
      <c r="B3945" s="4" t="s">
        <v>5</v>
      </c>
      <c r="C3945" s="4" t="s">
        <v>7</v>
      </c>
      <c r="D3945" s="4" t="s">
        <v>8</v>
      </c>
      <c r="E3945" s="4" t="s">
        <v>15</v>
      </c>
      <c r="F3945" s="4" t="s">
        <v>15</v>
      </c>
      <c r="G3945" s="4" t="s">
        <v>15</v>
      </c>
    </row>
    <row r="3946" spans="1:8">
      <c r="A3946" t="n">
        <v>32799</v>
      </c>
      <c r="B3946" s="17" t="n">
        <v>94</v>
      </c>
      <c r="C3946" s="7" t="n">
        <v>2</v>
      </c>
      <c r="D3946" s="7" t="s">
        <v>229</v>
      </c>
      <c r="E3946" s="7" t="n">
        <v>-26.6000003814697</v>
      </c>
      <c r="F3946" s="7" t="n">
        <v>0</v>
      </c>
      <c r="G3946" s="7" t="n">
        <v>-54.3499984741211</v>
      </c>
    </row>
    <row r="3947" spans="1:8">
      <c r="A3947" t="s">
        <v>4</v>
      </c>
      <c r="B3947" s="4" t="s">
        <v>5</v>
      </c>
      <c r="C3947" s="4" t="s">
        <v>7</v>
      </c>
      <c r="D3947" s="4" t="s">
        <v>8</v>
      </c>
      <c r="E3947" s="4" t="s">
        <v>15</v>
      </c>
      <c r="F3947" s="4" t="s">
        <v>15</v>
      </c>
      <c r="G3947" s="4" t="s">
        <v>15</v>
      </c>
    </row>
    <row r="3948" spans="1:8">
      <c r="A3948" t="n">
        <v>32823</v>
      </c>
      <c r="B3948" s="17" t="n">
        <v>94</v>
      </c>
      <c r="C3948" s="7" t="n">
        <v>3</v>
      </c>
      <c r="D3948" s="7" t="s">
        <v>229</v>
      </c>
      <c r="E3948" s="7" t="n">
        <v>0</v>
      </c>
      <c r="F3948" s="7" t="n">
        <v>180</v>
      </c>
      <c r="G3948" s="7" t="n">
        <v>0</v>
      </c>
    </row>
    <row r="3949" spans="1:8">
      <c r="A3949" t="s">
        <v>4</v>
      </c>
      <c r="B3949" s="4" t="s">
        <v>5</v>
      </c>
      <c r="C3949" s="4" t="s">
        <v>7</v>
      </c>
      <c r="D3949" s="4" t="s">
        <v>8</v>
      </c>
      <c r="E3949" s="4" t="s">
        <v>15</v>
      </c>
      <c r="F3949" s="4" t="s">
        <v>15</v>
      </c>
      <c r="G3949" s="4" t="s">
        <v>15</v>
      </c>
    </row>
    <row r="3950" spans="1:8">
      <c r="A3950" t="n">
        <v>32847</v>
      </c>
      <c r="B3950" s="17" t="n">
        <v>94</v>
      </c>
      <c r="C3950" s="7" t="n">
        <v>2</v>
      </c>
      <c r="D3950" s="7" t="s">
        <v>234</v>
      </c>
      <c r="E3950" s="7" t="n">
        <v>-28.2999992370605</v>
      </c>
      <c r="F3950" s="7" t="n">
        <v>0</v>
      </c>
      <c r="G3950" s="7" t="n">
        <v>-54.3499984741211</v>
      </c>
    </row>
    <row r="3951" spans="1:8">
      <c r="A3951" t="s">
        <v>4</v>
      </c>
      <c r="B3951" s="4" t="s">
        <v>5</v>
      </c>
      <c r="C3951" s="4" t="s">
        <v>7</v>
      </c>
      <c r="D3951" s="4" t="s">
        <v>8</v>
      </c>
      <c r="E3951" s="4" t="s">
        <v>15</v>
      </c>
      <c r="F3951" s="4" t="s">
        <v>15</v>
      </c>
      <c r="G3951" s="4" t="s">
        <v>15</v>
      </c>
    </row>
    <row r="3952" spans="1:8">
      <c r="A3952" t="n">
        <v>32871</v>
      </c>
      <c r="B3952" s="17" t="n">
        <v>94</v>
      </c>
      <c r="C3952" s="7" t="n">
        <v>3</v>
      </c>
      <c r="D3952" s="7" t="s">
        <v>234</v>
      </c>
      <c r="E3952" s="7" t="n">
        <v>0</v>
      </c>
      <c r="F3952" s="7" t="n">
        <v>180</v>
      </c>
      <c r="G3952" s="7" t="n">
        <v>0</v>
      </c>
    </row>
    <row r="3953" spans="1:7">
      <c r="A3953" t="s">
        <v>4</v>
      </c>
      <c r="B3953" s="4" t="s">
        <v>5</v>
      </c>
      <c r="C3953" s="4" t="s">
        <v>7</v>
      </c>
      <c r="D3953" s="4" t="s">
        <v>8</v>
      </c>
      <c r="E3953" s="4" t="s">
        <v>15</v>
      </c>
      <c r="F3953" s="4" t="s">
        <v>15</v>
      </c>
      <c r="G3953" s="4" t="s">
        <v>15</v>
      </c>
    </row>
    <row r="3954" spans="1:7">
      <c r="A3954" t="n">
        <v>32895</v>
      </c>
      <c r="B3954" s="17" t="n">
        <v>94</v>
      </c>
      <c r="C3954" s="7" t="n">
        <v>2</v>
      </c>
      <c r="D3954" s="7" t="s">
        <v>235</v>
      </c>
      <c r="E3954" s="7" t="n">
        <v>-30</v>
      </c>
      <c r="F3954" s="7" t="n">
        <v>0</v>
      </c>
      <c r="G3954" s="7" t="n">
        <v>-54.3499984741211</v>
      </c>
    </row>
    <row r="3955" spans="1:7">
      <c r="A3955" t="s">
        <v>4</v>
      </c>
      <c r="B3955" s="4" t="s">
        <v>5</v>
      </c>
      <c r="C3955" s="4" t="s">
        <v>7</v>
      </c>
      <c r="D3955" s="4" t="s">
        <v>8</v>
      </c>
      <c r="E3955" s="4" t="s">
        <v>15</v>
      </c>
      <c r="F3955" s="4" t="s">
        <v>15</v>
      </c>
      <c r="G3955" s="4" t="s">
        <v>15</v>
      </c>
    </row>
    <row r="3956" spans="1:7">
      <c r="A3956" t="n">
        <v>32919</v>
      </c>
      <c r="B3956" s="17" t="n">
        <v>94</v>
      </c>
      <c r="C3956" s="7" t="n">
        <v>3</v>
      </c>
      <c r="D3956" s="7" t="s">
        <v>235</v>
      </c>
      <c r="E3956" s="7" t="n">
        <v>0</v>
      </c>
      <c r="F3956" s="7" t="n">
        <v>180</v>
      </c>
      <c r="G3956" s="7" t="n">
        <v>0</v>
      </c>
    </row>
    <row r="3957" spans="1:7">
      <c r="A3957" t="s">
        <v>4</v>
      </c>
      <c r="B3957" s="4" t="s">
        <v>5</v>
      </c>
      <c r="C3957" s="4" t="s">
        <v>7</v>
      </c>
      <c r="D3957" s="4" t="s">
        <v>8</v>
      </c>
      <c r="E3957" s="4" t="s">
        <v>15</v>
      </c>
      <c r="F3957" s="4" t="s">
        <v>15</v>
      </c>
      <c r="G3957" s="4" t="s">
        <v>15</v>
      </c>
    </row>
    <row r="3958" spans="1:7">
      <c r="A3958" t="n">
        <v>32943</v>
      </c>
      <c r="B3958" s="17" t="n">
        <v>94</v>
      </c>
      <c r="C3958" s="7" t="n">
        <v>2</v>
      </c>
      <c r="D3958" s="7" t="s">
        <v>236</v>
      </c>
      <c r="E3958" s="7" t="n">
        <v>-31.7000007629395</v>
      </c>
      <c r="F3958" s="7" t="n">
        <v>0</v>
      </c>
      <c r="G3958" s="7" t="n">
        <v>-54.3499984741211</v>
      </c>
    </row>
    <row r="3959" spans="1:7">
      <c r="A3959" t="s">
        <v>4</v>
      </c>
      <c r="B3959" s="4" t="s">
        <v>5</v>
      </c>
      <c r="C3959" s="4" t="s">
        <v>7</v>
      </c>
      <c r="D3959" s="4" t="s">
        <v>8</v>
      </c>
      <c r="E3959" s="4" t="s">
        <v>15</v>
      </c>
      <c r="F3959" s="4" t="s">
        <v>15</v>
      </c>
      <c r="G3959" s="4" t="s">
        <v>15</v>
      </c>
    </row>
    <row r="3960" spans="1:7">
      <c r="A3960" t="n">
        <v>32967</v>
      </c>
      <c r="B3960" s="17" t="n">
        <v>94</v>
      </c>
      <c r="C3960" s="7" t="n">
        <v>3</v>
      </c>
      <c r="D3960" s="7" t="s">
        <v>236</v>
      </c>
      <c r="E3960" s="7" t="n">
        <v>0</v>
      </c>
      <c r="F3960" s="7" t="n">
        <v>180</v>
      </c>
      <c r="G3960" s="7" t="n">
        <v>0</v>
      </c>
    </row>
    <row r="3961" spans="1:7">
      <c r="A3961" t="s">
        <v>4</v>
      </c>
      <c r="B3961" s="4" t="s">
        <v>5</v>
      </c>
      <c r="C3961" s="4" t="s">
        <v>7</v>
      </c>
      <c r="D3961" s="4" t="s">
        <v>8</v>
      </c>
      <c r="E3961" s="4" t="s">
        <v>15</v>
      </c>
      <c r="F3961" s="4" t="s">
        <v>15</v>
      </c>
      <c r="G3961" s="4" t="s">
        <v>15</v>
      </c>
    </row>
    <row r="3962" spans="1:7">
      <c r="A3962" t="n">
        <v>32991</v>
      </c>
      <c r="B3962" s="17" t="n">
        <v>94</v>
      </c>
      <c r="C3962" s="7" t="n">
        <v>2</v>
      </c>
      <c r="D3962" s="7" t="s">
        <v>237</v>
      </c>
      <c r="E3962" s="7" t="n">
        <v>-33.4000015258789</v>
      </c>
      <c r="F3962" s="7" t="n">
        <v>0</v>
      </c>
      <c r="G3962" s="7" t="n">
        <v>-54.3499984741211</v>
      </c>
    </row>
    <row r="3963" spans="1:7">
      <c r="A3963" t="s">
        <v>4</v>
      </c>
      <c r="B3963" s="4" t="s">
        <v>5</v>
      </c>
      <c r="C3963" s="4" t="s">
        <v>7</v>
      </c>
      <c r="D3963" s="4" t="s">
        <v>8</v>
      </c>
      <c r="E3963" s="4" t="s">
        <v>15</v>
      </c>
      <c r="F3963" s="4" t="s">
        <v>15</v>
      </c>
      <c r="G3963" s="4" t="s">
        <v>15</v>
      </c>
    </row>
    <row r="3964" spans="1:7">
      <c r="A3964" t="n">
        <v>33015</v>
      </c>
      <c r="B3964" s="17" t="n">
        <v>94</v>
      </c>
      <c r="C3964" s="7" t="n">
        <v>3</v>
      </c>
      <c r="D3964" s="7" t="s">
        <v>237</v>
      </c>
      <c r="E3964" s="7" t="n">
        <v>0</v>
      </c>
      <c r="F3964" s="7" t="n">
        <v>180</v>
      </c>
      <c r="G3964" s="7" t="n">
        <v>0</v>
      </c>
    </row>
    <row r="3965" spans="1:7">
      <c r="A3965" t="s">
        <v>4</v>
      </c>
      <c r="B3965" s="4" t="s">
        <v>5</v>
      </c>
      <c r="C3965" s="4" t="s">
        <v>11</v>
      </c>
      <c r="D3965" s="4" t="s">
        <v>15</v>
      </c>
      <c r="E3965" s="4" t="s">
        <v>15</v>
      </c>
      <c r="F3965" s="4" t="s">
        <v>15</v>
      </c>
      <c r="G3965" s="4" t="s">
        <v>15</v>
      </c>
    </row>
    <row r="3966" spans="1:7">
      <c r="A3966" t="n">
        <v>33039</v>
      </c>
      <c r="B3966" s="37" t="n">
        <v>46</v>
      </c>
      <c r="C3966" s="7" t="n">
        <v>3</v>
      </c>
      <c r="D3966" s="7" t="n">
        <v>-26.6000003814697</v>
      </c>
      <c r="E3966" s="7" t="n">
        <v>0</v>
      </c>
      <c r="F3966" s="7" t="n">
        <v>-54.2000007629395</v>
      </c>
      <c r="G3966" s="7" t="n">
        <v>245</v>
      </c>
    </row>
    <row r="3967" spans="1:7">
      <c r="A3967" t="s">
        <v>4</v>
      </c>
      <c r="B3967" s="4" t="s">
        <v>5</v>
      </c>
      <c r="C3967" s="4" t="s">
        <v>11</v>
      </c>
      <c r="D3967" s="4" t="s">
        <v>15</v>
      </c>
      <c r="E3967" s="4" t="s">
        <v>15</v>
      </c>
      <c r="F3967" s="4" t="s">
        <v>15</v>
      </c>
      <c r="G3967" s="4" t="s">
        <v>15</v>
      </c>
    </row>
    <row r="3968" spans="1:7">
      <c r="A3968" t="n">
        <v>33058</v>
      </c>
      <c r="B3968" s="37" t="n">
        <v>46</v>
      </c>
      <c r="C3968" s="7" t="n">
        <v>7</v>
      </c>
      <c r="D3968" s="7" t="n">
        <v>-28.2999992370605</v>
      </c>
      <c r="E3968" s="7" t="n">
        <v>0</v>
      </c>
      <c r="F3968" s="7" t="n">
        <v>-54.2000007629395</v>
      </c>
      <c r="G3968" s="7" t="n">
        <v>205</v>
      </c>
    </row>
    <row r="3969" spans="1:7">
      <c r="A3969" t="s">
        <v>4</v>
      </c>
      <c r="B3969" s="4" t="s">
        <v>5</v>
      </c>
      <c r="C3969" s="4" t="s">
        <v>11</v>
      </c>
      <c r="D3969" s="4" t="s">
        <v>15</v>
      </c>
      <c r="E3969" s="4" t="s">
        <v>15</v>
      </c>
      <c r="F3969" s="4" t="s">
        <v>15</v>
      </c>
      <c r="G3969" s="4" t="s">
        <v>15</v>
      </c>
    </row>
    <row r="3970" spans="1:7">
      <c r="A3970" t="n">
        <v>33077</v>
      </c>
      <c r="B3970" s="37" t="n">
        <v>46</v>
      </c>
      <c r="C3970" s="7" t="n">
        <v>1</v>
      </c>
      <c r="D3970" s="7" t="n">
        <v>-30</v>
      </c>
      <c r="E3970" s="7" t="n">
        <v>0</v>
      </c>
      <c r="F3970" s="7" t="n">
        <v>-54.2000007629395</v>
      </c>
      <c r="G3970" s="7" t="n">
        <v>245</v>
      </c>
    </row>
    <row r="3971" spans="1:7">
      <c r="A3971" t="s">
        <v>4</v>
      </c>
      <c r="B3971" s="4" t="s">
        <v>5</v>
      </c>
      <c r="C3971" s="4" t="s">
        <v>11</v>
      </c>
      <c r="D3971" s="4" t="s">
        <v>15</v>
      </c>
      <c r="E3971" s="4" t="s">
        <v>15</v>
      </c>
      <c r="F3971" s="4" t="s">
        <v>15</v>
      </c>
      <c r="G3971" s="4" t="s">
        <v>15</v>
      </c>
    </row>
    <row r="3972" spans="1:7">
      <c r="A3972" t="n">
        <v>33096</v>
      </c>
      <c r="B3972" s="37" t="n">
        <v>46</v>
      </c>
      <c r="C3972" s="7" t="n">
        <v>9</v>
      </c>
      <c r="D3972" s="7" t="n">
        <v>-31.7000007629395</v>
      </c>
      <c r="E3972" s="7" t="n">
        <v>0</v>
      </c>
      <c r="F3972" s="7" t="n">
        <v>-54.2000007629395</v>
      </c>
      <c r="G3972" s="7" t="n">
        <v>155</v>
      </c>
    </row>
    <row r="3973" spans="1:7">
      <c r="A3973" t="s">
        <v>4</v>
      </c>
      <c r="B3973" s="4" t="s">
        <v>5</v>
      </c>
      <c r="C3973" s="4" t="s">
        <v>11</v>
      </c>
      <c r="D3973" s="4" t="s">
        <v>15</v>
      </c>
      <c r="E3973" s="4" t="s">
        <v>15</v>
      </c>
      <c r="F3973" s="4" t="s">
        <v>15</v>
      </c>
      <c r="G3973" s="4" t="s">
        <v>15</v>
      </c>
    </row>
    <row r="3974" spans="1:7">
      <c r="A3974" t="n">
        <v>33115</v>
      </c>
      <c r="B3974" s="37" t="n">
        <v>46</v>
      </c>
      <c r="C3974" s="7" t="n">
        <v>5</v>
      </c>
      <c r="D3974" s="7" t="n">
        <v>-33.4000015258789</v>
      </c>
      <c r="E3974" s="7" t="n">
        <v>0</v>
      </c>
      <c r="F3974" s="7" t="n">
        <v>-54.2000007629395</v>
      </c>
      <c r="G3974" s="7" t="n">
        <v>115</v>
      </c>
    </row>
    <row r="3975" spans="1:7">
      <c r="A3975" t="s">
        <v>4</v>
      </c>
      <c r="B3975" s="4" t="s">
        <v>5</v>
      </c>
      <c r="C3975" s="4" t="s">
        <v>11</v>
      </c>
      <c r="D3975" s="4" t="s">
        <v>7</v>
      </c>
      <c r="E3975" s="4" t="s">
        <v>8</v>
      </c>
      <c r="F3975" s="4" t="s">
        <v>15</v>
      </c>
      <c r="G3975" s="4" t="s">
        <v>15</v>
      </c>
      <c r="H3975" s="4" t="s">
        <v>15</v>
      </c>
    </row>
    <row r="3976" spans="1:7">
      <c r="A3976" t="n">
        <v>33134</v>
      </c>
      <c r="B3976" s="40" t="n">
        <v>48</v>
      </c>
      <c r="C3976" s="7" t="n">
        <v>1</v>
      </c>
      <c r="D3976" s="7" t="n">
        <v>0</v>
      </c>
      <c r="E3976" s="7" t="s">
        <v>186</v>
      </c>
      <c r="F3976" s="7" t="n">
        <v>-1</v>
      </c>
      <c r="G3976" s="7" t="n">
        <v>1</v>
      </c>
      <c r="H3976" s="7" t="n">
        <v>0</v>
      </c>
    </row>
    <row r="3977" spans="1:7">
      <c r="A3977" t="s">
        <v>4</v>
      </c>
      <c r="B3977" s="4" t="s">
        <v>5</v>
      </c>
      <c r="C3977" s="4" t="s">
        <v>11</v>
      </c>
      <c r="D3977" s="4" t="s">
        <v>7</v>
      </c>
      <c r="E3977" s="4" t="s">
        <v>8</v>
      </c>
      <c r="F3977" s="4" t="s">
        <v>15</v>
      </c>
      <c r="G3977" s="4" t="s">
        <v>15</v>
      </c>
      <c r="H3977" s="4" t="s">
        <v>15</v>
      </c>
    </row>
    <row r="3978" spans="1:7">
      <c r="A3978" t="n">
        <v>33163</v>
      </c>
      <c r="B3978" s="40" t="n">
        <v>48</v>
      </c>
      <c r="C3978" s="7" t="n">
        <v>5</v>
      </c>
      <c r="D3978" s="7" t="n">
        <v>0</v>
      </c>
      <c r="E3978" s="7" t="s">
        <v>186</v>
      </c>
      <c r="F3978" s="7" t="n">
        <v>-1</v>
      </c>
      <c r="G3978" s="7" t="n">
        <v>1</v>
      </c>
      <c r="H3978" s="7" t="n">
        <v>0</v>
      </c>
    </row>
    <row r="3979" spans="1:7">
      <c r="A3979" t="s">
        <v>4</v>
      </c>
      <c r="B3979" s="4" t="s">
        <v>5</v>
      </c>
      <c r="C3979" s="4" t="s">
        <v>11</v>
      </c>
      <c r="D3979" s="4" t="s">
        <v>7</v>
      </c>
      <c r="E3979" s="4" t="s">
        <v>8</v>
      </c>
      <c r="F3979" s="4" t="s">
        <v>15</v>
      </c>
      <c r="G3979" s="4" t="s">
        <v>15</v>
      </c>
      <c r="H3979" s="4" t="s">
        <v>15</v>
      </c>
    </row>
    <row r="3980" spans="1:7">
      <c r="A3980" t="n">
        <v>33192</v>
      </c>
      <c r="B3980" s="40" t="n">
        <v>48</v>
      </c>
      <c r="C3980" s="7" t="n">
        <v>11</v>
      </c>
      <c r="D3980" s="7" t="n">
        <v>0</v>
      </c>
      <c r="E3980" s="7" t="s">
        <v>135</v>
      </c>
      <c r="F3980" s="7" t="n">
        <v>0</v>
      </c>
      <c r="G3980" s="7" t="n">
        <v>1</v>
      </c>
      <c r="H3980" s="7" t="n">
        <v>0</v>
      </c>
    </row>
    <row r="3981" spans="1:7">
      <c r="A3981" t="s">
        <v>4</v>
      </c>
      <c r="B3981" s="4" t="s">
        <v>5</v>
      </c>
      <c r="C3981" s="4" t="s">
        <v>11</v>
      </c>
      <c r="D3981" s="4" t="s">
        <v>11</v>
      </c>
      <c r="E3981" s="4" t="s">
        <v>11</v>
      </c>
    </row>
    <row r="3982" spans="1:7">
      <c r="A3982" t="n">
        <v>33216</v>
      </c>
      <c r="B3982" s="42" t="n">
        <v>61</v>
      </c>
      <c r="C3982" s="7" t="n">
        <v>1</v>
      </c>
      <c r="D3982" s="7" t="n">
        <v>11</v>
      </c>
      <c r="E3982" s="7" t="n">
        <v>0</v>
      </c>
    </row>
    <row r="3983" spans="1:7">
      <c r="A3983" t="s">
        <v>4</v>
      </c>
      <c r="B3983" s="4" t="s">
        <v>5</v>
      </c>
      <c r="C3983" s="4" t="s">
        <v>11</v>
      </c>
      <c r="D3983" s="4" t="s">
        <v>11</v>
      </c>
      <c r="E3983" s="4" t="s">
        <v>11</v>
      </c>
    </row>
    <row r="3984" spans="1:7">
      <c r="A3984" t="n">
        <v>33223</v>
      </c>
      <c r="B3984" s="42" t="n">
        <v>61</v>
      </c>
      <c r="C3984" s="7" t="n">
        <v>2</v>
      </c>
      <c r="D3984" s="7" t="n">
        <v>11</v>
      </c>
      <c r="E3984" s="7" t="n">
        <v>0</v>
      </c>
    </row>
    <row r="3985" spans="1:8">
      <c r="A3985" t="s">
        <v>4</v>
      </c>
      <c r="B3985" s="4" t="s">
        <v>5</v>
      </c>
      <c r="C3985" s="4" t="s">
        <v>11</v>
      </c>
      <c r="D3985" s="4" t="s">
        <v>11</v>
      </c>
      <c r="E3985" s="4" t="s">
        <v>11</v>
      </c>
    </row>
    <row r="3986" spans="1:8">
      <c r="A3986" t="n">
        <v>33230</v>
      </c>
      <c r="B3986" s="42" t="n">
        <v>61</v>
      </c>
      <c r="C3986" s="7" t="n">
        <v>3</v>
      </c>
      <c r="D3986" s="7" t="n">
        <v>11</v>
      </c>
      <c r="E3986" s="7" t="n">
        <v>0</v>
      </c>
    </row>
    <row r="3987" spans="1:8">
      <c r="A3987" t="s">
        <v>4</v>
      </c>
      <c r="B3987" s="4" t="s">
        <v>5</v>
      </c>
      <c r="C3987" s="4" t="s">
        <v>11</v>
      </c>
      <c r="D3987" s="4" t="s">
        <v>11</v>
      </c>
      <c r="E3987" s="4" t="s">
        <v>11</v>
      </c>
    </row>
    <row r="3988" spans="1:8">
      <c r="A3988" t="n">
        <v>33237</v>
      </c>
      <c r="B3988" s="42" t="n">
        <v>61</v>
      </c>
      <c r="C3988" s="7" t="n">
        <v>4</v>
      </c>
      <c r="D3988" s="7" t="n">
        <v>11</v>
      </c>
      <c r="E3988" s="7" t="n">
        <v>0</v>
      </c>
    </row>
    <row r="3989" spans="1:8">
      <c r="A3989" t="s">
        <v>4</v>
      </c>
      <c r="B3989" s="4" t="s">
        <v>5</v>
      </c>
      <c r="C3989" s="4" t="s">
        <v>11</v>
      </c>
      <c r="D3989" s="4" t="s">
        <v>11</v>
      </c>
      <c r="E3989" s="4" t="s">
        <v>11</v>
      </c>
    </row>
    <row r="3990" spans="1:8">
      <c r="A3990" t="n">
        <v>33244</v>
      </c>
      <c r="B3990" s="42" t="n">
        <v>61</v>
      </c>
      <c r="C3990" s="7" t="n">
        <v>5</v>
      </c>
      <c r="D3990" s="7" t="n">
        <v>11</v>
      </c>
      <c r="E3990" s="7" t="n">
        <v>0</v>
      </c>
    </row>
    <row r="3991" spans="1:8">
      <c r="A3991" t="s">
        <v>4</v>
      </c>
      <c r="B3991" s="4" t="s">
        <v>5</v>
      </c>
      <c r="C3991" s="4" t="s">
        <v>11</v>
      </c>
      <c r="D3991" s="4" t="s">
        <v>11</v>
      </c>
      <c r="E3991" s="4" t="s">
        <v>11</v>
      </c>
    </row>
    <row r="3992" spans="1:8">
      <c r="A3992" t="n">
        <v>33251</v>
      </c>
      <c r="B3992" s="42" t="n">
        <v>61</v>
      </c>
      <c r="C3992" s="7" t="n">
        <v>6</v>
      </c>
      <c r="D3992" s="7" t="n">
        <v>11</v>
      </c>
      <c r="E3992" s="7" t="n">
        <v>0</v>
      </c>
    </row>
    <row r="3993" spans="1:8">
      <c r="A3993" t="s">
        <v>4</v>
      </c>
      <c r="B3993" s="4" t="s">
        <v>5</v>
      </c>
      <c r="C3993" s="4" t="s">
        <v>11</v>
      </c>
      <c r="D3993" s="4" t="s">
        <v>11</v>
      </c>
      <c r="E3993" s="4" t="s">
        <v>11</v>
      </c>
    </row>
    <row r="3994" spans="1:8">
      <c r="A3994" t="n">
        <v>33258</v>
      </c>
      <c r="B3994" s="42" t="n">
        <v>61</v>
      </c>
      <c r="C3994" s="7" t="n">
        <v>7</v>
      </c>
      <c r="D3994" s="7" t="n">
        <v>11</v>
      </c>
      <c r="E3994" s="7" t="n">
        <v>0</v>
      </c>
    </row>
    <row r="3995" spans="1:8">
      <c r="A3995" t="s">
        <v>4</v>
      </c>
      <c r="B3995" s="4" t="s">
        <v>5</v>
      </c>
      <c r="C3995" s="4" t="s">
        <v>11</v>
      </c>
      <c r="D3995" s="4" t="s">
        <v>11</v>
      </c>
      <c r="E3995" s="4" t="s">
        <v>11</v>
      </c>
    </row>
    <row r="3996" spans="1:8">
      <c r="A3996" t="n">
        <v>33265</v>
      </c>
      <c r="B3996" s="42" t="n">
        <v>61</v>
      </c>
      <c r="C3996" s="7" t="n">
        <v>8</v>
      </c>
      <c r="D3996" s="7" t="n">
        <v>11</v>
      </c>
      <c r="E3996" s="7" t="n">
        <v>0</v>
      </c>
    </row>
    <row r="3997" spans="1:8">
      <c r="A3997" t="s">
        <v>4</v>
      </c>
      <c r="B3997" s="4" t="s">
        <v>5</v>
      </c>
      <c r="C3997" s="4" t="s">
        <v>11</v>
      </c>
      <c r="D3997" s="4" t="s">
        <v>11</v>
      </c>
      <c r="E3997" s="4" t="s">
        <v>11</v>
      </c>
    </row>
    <row r="3998" spans="1:8">
      <c r="A3998" t="n">
        <v>33272</v>
      </c>
      <c r="B3998" s="42" t="n">
        <v>61</v>
      </c>
      <c r="C3998" s="7" t="n">
        <v>9</v>
      </c>
      <c r="D3998" s="7" t="n">
        <v>11</v>
      </c>
      <c r="E3998" s="7" t="n">
        <v>0</v>
      </c>
    </row>
    <row r="3999" spans="1:8">
      <c r="A3999" t="s">
        <v>4</v>
      </c>
      <c r="B3999" s="4" t="s">
        <v>5</v>
      </c>
      <c r="C3999" s="4" t="s">
        <v>7</v>
      </c>
    </row>
    <row r="4000" spans="1:8">
      <c r="A4000" t="n">
        <v>33279</v>
      </c>
      <c r="B4000" s="61" t="n">
        <v>45</v>
      </c>
      <c r="C4000" s="7" t="n">
        <v>0</v>
      </c>
    </row>
    <row r="4001" spans="1:5">
      <c r="A4001" t="s">
        <v>4</v>
      </c>
      <c r="B4001" s="4" t="s">
        <v>5</v>
      </c>
      <c r="C4001" s="4" t="s">
        <v>7</v>
      </c>
      <c r="D4001" s="4" t="s">
        <v>7</v>
      </c>
      <c r="E4001" s="4" t="s">
        <v>15</v>
      </c>
      <c r="F4001" s="4" t="s">
        <v>15</v>
      </c>
      <c r="G4001" s="4" t="s">
        <v>15</v>
      </c>
      <c r="H4001" s="4" t="s">
        <v>11</v>
      </c>
    </row>
    <row r="4002" spans="1:5">
      <c r="A4002" t="n">
        <v>33281</v>
      </c>
      <c r="B4002" s="61" t="n">
        <v>45</v>
      </c>
      <c r="C4002" s="7" t="n">
        <v>2</v>
      </c>
      <c r="D4002" s="7" t="n">
        <v>3</v>
      </c>
      <c r="E4002" s="7" t="n">
        <v>-29.9899997711182</v>
      </c>
      <c r="F4002" s="7" t="n">
        <v>1.37000000476837</v>
      </c>
      <c r="G4002" s="7" t="n">
        <v>-58.6699981689453</v>
      </c>
      <c r="H4002" s="7" t="n">
        <v>0</v>
      </c>
    </row>
    <row r="4003" spans="1:5">
      <c r="A4003" t="s">
        <v>4</v>
      </c>
      <c r="B4003" s="4" t="s">
        <v>5</v>
      </c>
      <c r="C4003" s="4" t="s">
        <v>7</v>
      </c>
      <c r="D4003" s="4" t="s">
        <v>7</v>
      </c>
      <c r="E4003" s="4" t="s">
        <v>15</v>
      </c>
      <c r="F4003" s="4" t="s">
        <v>15</v>
      </c>
      <c r="G4003" s="4" t="s">
        <v>15</v>
      </c>
      <c r="H4003" s="4" t="s">
        <v>11</v>
      </c>
      <c r="I4003" s="4" t="s">
        <v>7</v>
      </c>
    </row>
    <row r="4004" spans="1:5">
      <c r="A4004" t="n">
        <v>33298</v>
      </c>
      <c r="B4004" s="61" t="n">
        <v>45</v>
      </c>
      <c r="C4004" s="7" t="n">
        <v>4</v>
      </c>
      <c r="D4004" s="7" t="n">
        <v>3</v>
      </c>
      <c r="E4004" s="7" t="n">
        <v>9.36999988555908</v>
      </c>
      <c r="F4004" s="7" t="n">
        <v>320.799987792969</v>
      </c>
      <c r="G4004" s="7" t="n">
        <v>0</v>
      </c>
      <c r="H4004" s="7" t="n">
        <v>0</v>
      </c>
      <c r="I4004" s="7" t="n">
        <v>1</v>
      </c>
    </row>
    <row r="4005" spans="1:5">
      <c r="A4005" t="s">
        <v>4</v>
      </c>
      <c r="B4005" s="4" t="s">
        <v>5</v>
      </c>
      <c r="C4005" s="4" t="s">
        <v>7</v>
      </c>
      <c r="D4005" s="4" t="s">
        <v>7</v>
      </c>
      <c r="E4005" s="4" t="s">
        <v>15</v>
      </c>
      <c r="F4005" s="4" t="s">
        <v>11</v>
      </c>
    </row>
    <row r="4006" spans="1:5">
      <c r="A4006" t="n">
        <v>33316</v>
      </c>
      <c r="B4006" s="61" t="n">
        <v>45</v>
      </c>
      <c r="C4006" s="7" t="n">
        <v>5</v>
      </c>
      <c r="D4006" s="7" t="n">
        <v>3</v>
      </c>
      <c r="E4006" s="7" t="n">
        <v>2.70000004768372</v>
      </c>
      <c r="F4006" s="7" t="n">
        <v>0</v>
      </c>
    </row>
    <row r="4007" spans="1:5">
      <c r="A4007" t="s">
        <v>4</v>
      </c>
      <c r="B4007" s="4" t="s">
        <v>5</v>
      </c>
      <c r="C4007" s="4" t="s">
        <v>7</v>
      </c>
      <c r="D4007" s="4" t="s">
        <v>7</v>
      </c>
      <c r="E4007" s="4" t="s">
        <v>15</v>
      </c>
      <c r="F4007" s="4" t="s">
        <v>11</v>
      </c>
    </row>
    <row r="4008" spans="1:5">
      <c r="A4008" t="n">
        <v>33325</v>
      </c>
      <c r="B4008" s="61" t="n">
        <v>45</v>
      </c>
      <c r="C4008" s="7" t="n">
        <v>11</v>
      </c>
      <c r="D4008" s="7" t="n">
        <v>3</v>
      </c>
      <c r="E4008" s="7" t="n">
        <v>24.1000003814697</v>
      </c>
      <c r="F4008" s="7" t="n">
        <v>0</v>
      </c>
    </row>
    <row r="4009" spans="1:5">
      <c r="A4009" t="s">
        <v>4</v>
      </c>
      <c r="B4009" s="4" t="s">
        <v>5</v>
      </c>
      <c r="C4009" s="4" t="s">
        <v>7</v>
      </c>
      <c r="D4009" s="4" t="s">
        <v>7</v>
      </c>
      <c r="E4009" s="4" t="s">
        <v>15</v>
      </c>
      <c r="F4009" s="4" t="s">
        <v>15</v>
      </c>
      <c r="G4009" s="4" t="s">
        <v>15</v>
      </c>
      <c r="H4009" s="4" t="s">
        <v>11</v>
      </c>
      <c r="I4009" s="4" t="s">
        <v>7</v>
      </c>
    </row>
    <row r="4010" spans="1:5">
      <c r="A4010" t="n">
        <v>33334</v>
      </c>
      <c r="B4010" s="61" t="n">
        <v>45</v>
      </c>
      <c r="C4010" s="7" t="n">
        <v>4</v>
      </c>
      <c r="D4010" s="7" t="n">
        <v>3</v>
      </c>
      <c r="E4010" s="7" t="n">
        <v>3.45000004768372</v>
      </c>
      <c r="F4010" s="7" t="n">
        <v>340.730010986328</v>
      </c>
      <c r="G4010" s="7" t="n">
        <v>0</v>
      </c>
      <c r="H4010" s="7" t="n">
        <v>20000</v>
      </c>
      <c r="I4010" s="7" t="n">
        <v>1</v>
      </c>
    </row>
    <row r="4011" spans="1:5">
      <c r="A4011" t="s">
        <v>4</v>
      </c>
      <c r="B4011" s="4" t="s">
        <v>5</v>
      </c>
      <c r="C4011" s="4" t="s">
        <v>11</v>
      </c>
    </row>
    <row r="4012" spans="1:5">
      <c r="A4012" t="n">
        <v>33352</v>
      </c>
      <c r="B4012" s="26" t="n">
        <v>16</v>
      </c>
      <c r="C4012" s="7" t="n">
        <v>500</v>
      </c>
    </row>
    <row r="4013" spans="1:5">
      <c r="A4013" t="s">
        <v>4</v>
      </c>
      <c r="B4013" s="4" t="s">
        <v>5</v>
      </c>
      <c r="C4013" s="4" t="s">
        <v>7</v>
      </c>
      <c r="D4013" s="4" t="s">
        <v>11</v>
      </c>
      <c r="E4013" s="4" t="s">
        <v>8</v>
      </c>
    </row>
    <row r="4014" spans="1:5">
      <c r="A4014" t="n">
        <v>33355</v>
      </c>
      <c r="B4014" s="30" t="n">
        <v>51</v>
      </c>
      <c r="C4014" s="7" t="n">
        <v>4</v>
      </c>
      <c r="D4014" s="7" t="n">
        <v>11</v>
      </c>
      <c r="E4014" s="7" t="s">
        <v>348</v>
      </c>
    </row>
    <row r="4015" spans="1:5">
      <c r="A4015" t="s">
        <v>4</v>
      </c>
      <c r="B4015" s="4" t="s">
        <v>5</v>
      </c>
      <c r="C4015" s="4" t="s">
        <v>11</v>
      </c>
    </row>
    <row r="4016" spans="1:5">
      <c r="A4016" t="n">
        <v>33369</v>
      </c>
      <c r="B4016" s="26" t="n">
        <v>16</v>
      </c>
      <c r="C4016" s="7" t="n">
        <v>0</v>
      </c>
    </row>
    <row r="4017" spans="1:9">
      <c r="A4017" t="s">
        <v>4</v>
      </c>
      <c r="B4017" s="4" t="s">
        <v>5</v>
      </c>
      <c r="C4017" s="4" t="s">
        <v>11</v>
      </c>
      <c r="D4017" s="4" t="s">
        <v>7</v>
      </c>
      <c r="E4017" s="4" t="s">
        <v>17</v>
      </c>
      <c r="F4017" s="4" t="s">
        <v>42</v>
      </c>
      <c r="G4017" s="4" t="s">
        <v>7</v>
      </c>
      <c r="H4017" s="4" t="s">
        <v>7</v>
      </c>
    </row>
    <row r="4018" spans="1:9">
      <c r="A4018" t="n">
        <v>33372</v>
      </c>
      <c r="B4018" s="31" t="n">
        <v>26</v>
      </c>
      <c r="C4018" s="7" t="n">
        <v>11</v>
      </c>
      <c r="D4018" s="7" t="n">
        <v>17</v>
      </c>
      <c r="E4018" s="7" t="n">
        <v>10953</v>
      </c>
      <c r="F4018" s="7" t="s">
        <v>349</v>
      </c>
      <c r="G4018" s="7" t="n">
        <v>2</v>
      </c>
      <c r="H4018" s="7" t="n">
        <v>0</v>
      </c>
    </row>
    <row r="4019" spans="1:9">
      <c r="A4019" t="s">
        <v>4</v>
      </c>
      <c r="B4019" s="4" t="s">
        <v>5</v>
      </c>
    </row>
    <row r="4020" spans="1:9">
      <c r="A4020" t="n">
        <v>33385</v>
      </c>
      <c r="B4020" s="24" t="n">
        <v>28</v>
      </c>
    </row>
    <row r="4021" spans="1:9">
      <c r="A4021" t="s">
        <v>4</v>
      </c>
      <c r="B4021" s="4" t="s">
        <v>5</v>
      </c>
      <c r="C4021" s="4" t="s">
        <v>7</v>
      </c>
      <c r="D4021" s="4" t="s">
        <v>11</v>
      </c>
      <c r="E4021" s="4" t="s">
        <v>7</v>
      </c>
    </row>
    <row r="4022" spans="1:9">
      <c r="A4022" t="n">
        <v>33386</v>
      </c>
      <c r="B4022" s="15" t="n">
        <v>49</v>
      </c>
      <c r="C4022" s="7" t="n">
        <v>1</v>
      </c>
      <c r="D4022" s="7" t="n">
        <v>2500</v>
      </c>
      <c r="E4022" s="7" t="n">
        <v>0</v>
      </c>
    </row>
    <row r="4023" spans="1:9">
      <c r="A4023" t="s">
        <v>4</v>
      </c>
      <c r="B4023" s="4" t="s">
        <v>5</v>
      </c>
      <c r="C4023" s="4" t="s">
        <v>7</v>
      </c>
      <c r="D4023" s="4" t="s">
        <v>11</v>
      </c>
      <c r="E4023" s="4" t="s">
        <v>8</v>
      </c>
      <c r="F4023" s="4" t="s">
        <v>8</v>
      </c>
      <c r="G4023" s="4" t="s">
        <v>8</v>
      </c>
      <c r="H4023" s="4" t="s">
        <v>8</v>
      </c>
    </row>
    <row r="4024" spans="1:9">
      <c r="A4024" t="n">
        <v>33391</v>
      </c>
      <c r="B4024" s="30" t="n">
        <v>51</v>
      </c>
      <c r="C4024" s="7" t="n">
        <v>3</v>
      </c>
      <c r="D4024" s="7" t="n">
        <v>11</v>
      </c>
      <c r="E4024" s="7" t="s">
        <v>331</v>
      </c>
      <c r="F4024" s="7" t="s">
        <v>62</v>
      </c>
      <c r="G4024" s="7" t="s">
        <v>61</v>
      </c>
      <c r="H4024" s="7" t="s">
        <v>62</v>
      </c>
    </row>
    <row r="4025" spans="1:9">
      <c r="A4025" t="s">
        <v>4</v>
      </c>
      <c r="B4025" s="4" t="s">
        <v>5</v>
      </c>
      <c r="C4025" s="4" t="s">
        <v>11</v>
      </c>
    </row>
    <row r="4026" spans="1:9">
      <c r="A4026" t="n">
        <v>33404</v>
      </c>
      <c r="B4026" s="26" t="n">
        <v>16</v>
      </c>
      <c r="C4026" s="7" t="n">
        <v>500</v>
      </c>
    </row>
    <row r="4027" spans="1:9">
      <c r="A4027" t="s">
        <v>4</v>
      </c>
      <c r="B4027" s="4" t="s">
        <v>5</v>
      </c>
      <c r="C4027" s="4" t="s">
        <v>11</v>
      </c>
      <c r="D4027" s="4" t="s">
        <v>7</v>
      </c>
      <c r="E4027" s="4" t="s">
        <v>8</v>
      </c>
      <c r="F4027" s="4" t="s">
        <v>15</v>
      </c>
      <c r="G4027" s="4" t="s">
        <v>15</v>
      </c>
      <c r="H4027" s="4" t="s">
        <v>15</v>
      </c>
    </row>
    <row r="4028" spans="1:9">
      <c r="A4028" t="n">
        <v>33407</v>
      </c>
      <c r="B4028" s="40" t="n">
        <v>48</v>
      </c>
      <c r="C4028" s="7" t="n">
        <v>11</v>
      </c>
      <c r="D4028" s="7" t="n">
        <v>0</v>
      </c>
      <c r="E4028" s="7" t="s">
        <v>200</v>
      </c>
      <c r="F4028" s="7" t="n">
        <v>-1</v>
      </c>
      <c r="G4028" s="7" t="n">
        <v>0.699999988079071</v>
      </c>
      <c r="H4028" s="7" t="n">
        <v>0</v>
      </c>
    </row>
    <row r="4029" spans="1:9">
      <c r="A4029" t="s">
        <v>4</v>
      </c>
      <c r="B4029" s="4" t="s">
        <v>5</v>
      </c>
      <c r="C4029" s="4" t="s">
        <v>11</v>
      </c>
    </row>
    <row r="4030" spans="1:9">
      <c r="A4030" t="n">
        <v>33436</v>
      </c>
      <c r="B4030" s="26" t="n">
        <v>16</v>
      </c>
      <c r="C4030" s="7" t="n">
        <v>1200</v>
      </c>
    </row>
    <row r="4031" spans="1:9">
      <c r="A4031" t="s">
        <v>4</v>
      </c>
      <c r="B4031" s="4" t="s">
        <v>5</v>
      </c>
      <c r="C4031" s="4" t="s">
        <v>7</v>
      </c>
      <c r="D4031" s="4" t="s">
        <v>11</v>
      </c>
      <c r="E4031" s="4" t="s">
        <v>15</v>
      </c>
      <c r="F4031" s="4" t="s">
        <v>11</v>
      </c>
      <c r="G4031" s="4" t="s">
        <v>17</v>
      </c>
      <c r="H4031" s="4" t="s">
        <v>17</v>
      </c>
      <c r="I4031" s="4" t="s">
        <v>11</v>
      </c>
      <c r="J4031" s="4" t="s">
        <v>11</v>
      </c>
      <c r="K4031" s="4" t="s">
        <v>17</v>
      </c>
      <c r="L4031" s="4" t="s">
        <v>17</v>
      </c>
      <c r="M4031" s="4" t="s">
        <v>17</v>
      </c>
      <c r="N4031" s="4" t="s">
        <v>17</v>
      </c>
      <c r="O4031" s="4" t="s">
        <v>8</v>
      </c>
    </row>
    <row r="4032" spans="1:9">
      <c r="A4032" t="n">
        <v>33439</v>
      </c>
      <c r="B4032" s="34" t="n">
        <v>50</v>
      </c>
      <c r="C4032" s="7" t="n">
        <v>0</v>
      </c>
      <c r="D4032" s="7" t="n">
        <v>2083</v>
      </c>
      <c r="E4032" s="7" t="n">
        <v>1</v>
      </c>
      <c r="F4032" s="7" t="n">
        <v>0</v>
      </c>
      <c r="G4032" s="7" t="n">
        <v>0</v>
      </c>
      <c r="H4032" s="7" t="n">
        <v>0</v>
      </c>
      <c r="I4032" s="7" t="n">
        <v>0</v>
      </c>
      <c r="J4032" s="7" t="n">
        <v>65533</v>
      </c>
      <c r="K4032" s="7" t="n">
        <v>0</v>
      </c>
      <c r="L4032" s="7" t="n">
        <v>0</v>
      </c>
      <c r="M4032" s="7" t="n">
        <v>0</v>
      </c>
      <c r="N4032" s="7" t="n">
        <v>0</v>
      </c>
      <c r="O4032" s="7" t="s">
        <v>18</v>
      </c>
    </row>
    <row r="4033" spans="1:15">
      <c r="A4033" t="s">
        <v>4</v>
      </c>
      <c r="B4033" s="4" t="s">
        <v>5</v>
      </c>
      <c r="C4033" s="4" t="s">
        <v>11</v>
      </c>
    </row>
    <row r="4034" spans="1:15">
      <c r="A4034" t="n">
        <v>33478</v>
      </c>
      <c r="B4034" s="26" t="n">
        <v>16</v>
      </c>
      <c r="C4034" s="7" t="n">
        <v>600</v>
      </c>
    </row>
    <row r="4035" spans="1:15">
      <c r="A4035" t="s">
        <v>4</v>
      </c>
      <c r="B4035" s="4" t="s">
        <v>5</v>
      </c>
      <c r="C4035" s="4" t="s">
        <v>11</v>
      </c>
      <c r="D4035" s="4" t="s">
        <v>7</v>
      </c>
      <c r="E4035" s="4" t="s">
        <v>8</v>
      </c>
      <c r="F4035" s="4" t="s">
        <v>15</v>
      </c>
      <c r="G4035" s="4" t="s">
        <v>15</v>
      </c>
      <c r="H4035" s="4" t="s">
        <v>15</v>
      </c>
    </row>
    <row r="4036" spans="1:15">
      <c r="A4036" t="n">
        <v>33481</v>
      </c>
      <c r="B4036" s="40" t="n">
        <v>48</v>
      </c>
      <c r="C4036" s="7" t="n">
        <v>11</v>
      </c>
      <c r="D4036" s="7" t="n">
        <v>0</v>
      </c>
      <c r="E4036" s="7" t="s">
        <v>200</v>
      </c>
      <c r="F4036" s="7" t="n">
        <v>-1</v>
      </c>
      <c r="G4036" s="7" t="n">
        <v>1</v>
      </c>
      <c r="H4036" s="7" t="n">
        <v>2.80259692864963e-45</v>
      </c>
    </row>
    <row r="4037" spans="1:15">
      <c r="A4037" t="s">
        <v>4</v>
      </c>
      <c r="B4037" s="4" t="s">
        <v>5</v>
      </c>
      <c r="C4037" s="4" t="s">
        <v>11</v>
      </c>
    </row>
    <row r="4038" spans="1:15">
      <c r="A4038" t="n">
        <v>33510</v>
      </c>
      <c r="B4038" s="26" t="n">
        <v>16</v>
      </c>
      <c r="C4038" s="7" t="n">
        <v>500</v>
      </c>
    </row>
    <row r="4039" spans="1:15">
      <c r="A4039" t="s">
        <v>4</v>
      </c>
      <c r="B4039" s="4" t="s">
        <v>5</v>
      </c>
      <c r="C4039" s="4" t="s">
        <v>7</v>
      </c>
      <c r="D4039" s="4" t="s">
        <v>7</v>
      </c>
    </row>
    <row r="4040" spans="1:15">
      <c r="A4040" t="n">
        <v>33513</v>
      </c>
      <c r="B4040" s="15" t="n">
        <v>49</v>
      </c>
      <c r="C4040" s="7" t="n">
        <v>2</v>
      </c>
      <c r="D4040" s="7" t="n">
        <v>0</v>
      </c>
    </row>
    <row r="4041" spans="1:15">
      <c r="A4041" t="s">
        <v>4</v>
      </c>
      <c r="B4041" s="4" t="s">
        <v>5</v>
      </c>
      <c r="C4041" s="4" t="s">
        <v>7</v>
      </c>
      <c r="D4041" s="4" t="s">
        <v>11</v>
      </c>
      <c r="E4041" s="4" t="s">
        <v>17</v>
      </c>
      <c r="F4041" s="4" t="s">
        <v>11</v>
      </c>
      <c r="G4041" s="4" t="s">
        <v>17</v>
      </c>
      <c r="H4041" s="4" t="s">
        <v>7</v>
      </c>
    </row>
    <row r="4042" spans="1:15">
      <c r="A4042" t="n">
        <v>33516</v>
      </c>
      <c r="B4042" s="15" t="n">
        <v>49</v>
      </c>
      <c r="C4042" s="7" t="n">
        <v>0</v>
      </c>
      <c r="D4042" s="7" t="n">
        <v>100</v>
      </c>
      <c r="E4042" s="7" t="n">
        <v>1060320051</v>
      </c>
      <c r="F4042" s="7" t="n">
        <v>0</v>
      </c>
      <c r="G4042" s="7" t="n">
        <v>0</v>
      </c>
      <c r="H4042" s="7" t="n">
        <v>0</v>
      </c>
    </row>
    <row r="4043" spans="1:15">
      <c r="A4043" t="s">
        <v>4</v>
      </c>
      <c r="B4043" s="4" t="s">
        <v>5</v>
      </c>
      <c r="C4043" s="4" t="s">
        <v>11</v>
      </c>
      <c r="D4043" s="4" t="s">
        <v>7</v>
      </c>
      <c r="E4043" s="4" t="s">
        <v>8</v>
      </c>
      <c r="F4043" s="4" t="s">
        <v>15</v>
      </c>
      <c r="G4043" s="4" t="s">
        <v>15</v>
      </c>
      <c r="H4043" s="4" t="s">
        <v>15</v>
      </c>
    </row>
    <row r="4044" spans="1:15">
      <c r="A4044" t="n">
        <v>33531</v>
      </c>
      <c r="B4044" s="40" t="n">
        <v>48</v>
      </c>
      <c r="C4044" s="7" t="n">
        <v>11</v>
      </c>
      <c r="D4044" s="7" t="n">
        <v>0</v>
      </c>
      <c r="E4044" s="7" t="s">
        <v>201</v>
      </c>
      <c r="F4044" s="7" t="n">
        <v>-1</v>
      </c>
      <c r="G4044" s="7" t="n">
        <v>1</v>
      </c>
      <c r="H4044" s="7" t="n">
        <v>0</v>
      </c>
    </row>
    <row r="4045" spans="1:15">
      <c r="A4045" t="s">
        <v>4</v>
      </c>
      <c r="B4045" s="4" t="s">
        <v>5</v>
      </c>
      <c r="C4045" s="4" t="s">
        <v>11</v>
      </c>
    </row>
    <row r="4046" spans="1:15">
      <c r="A4046" t="n">
        <v>33559</v>
      </c>
      <c r="B4046" s="26" t="n">
        <v>16</v>
      </c>
      <c r="C4046" s="7" t="n">
        <v>500</v>
      </c>
    </row>
    <row r="4047" spans="1:15">
      <c r="A4047" t="s">
        <v>4</v>
      </c>
      <c r="B4047" s="4" t="s">
        <v>5</v>
      </c>
      <c r="C4047" s="4" t="s">
        <v>7</v>
      </c>
      <c r="D4047" s="4" t="s">
        <v>11</v>
      </c>
      <c r="E4047" s="4" t="s">
        <v>8</v>
      </c>
    </row>
    <row r="4048" spans="1:15">
      <c r="A4048" t="n">
        <v>33562</v>
      </c>
      <c r="B4048" s="30" t="n">
        <v>51</v>
      </c>
      <c r="C4048" s="7" t="n">
        <v>4</v>
      </c>
      <c r="D4048" s="7" t="n">
        <v>11</v>
      </c>
      <c r="E4048" s="7" t="s">
        <v>263</v>
      </c>
    </row>
    <row r="4049" spans="1:8">
      <c r="A4049" t="s">
        <v>4</v>
      </c>
      <c r="B4049" s="4" t="s">
        <v>5</v>
      </c>
      <c r="C4049" s="4" t="s">
        <v>11</v>
      </c>
    </row>
    <row r="4050" spans="1:8">
      <c r="A4050" t="n">
        <v>33576</v>
      </c>
      <c r="B4050" s="26" t="n">
        <v>16</v>
      </c>
      <c r="C4050" s="7" t="n">
        <v>0</v>
      </c>
    </row>
    <row r="4051" spans="1:8">
      <c r="A4051" t="s">
        <v>4</v>
      </c>
      <c r="B4051" s="4" t="s">
        <v>5</v>
      </c>
      <c r="C4051" s="4" t="s">
        <v>11</v>
      </c>
      <c r="D4051" s="4" t="s">
        <v>7</v>
      </c>
      <c r="E4051" s="4" t="s">
        <v>17</v>
      </c>
      <c r="F4051" s="4" t="s">
        <v>42</v>
      </c>
      <c r="G4051" s="4" t="s">
        <v>7</v>
      </c>
      <c r="H4051" s="4" t="s">
        <v>7</v>
      </c>
      <c r="I4051" s="4" t="s">
        <v>7</v>
      </c>
      <c r="J4051" s="4" t="s">
        <v>17</v>
      </c>
      <c r="K4051" s="4" t="s">
        <v>42</v>
      </c>
      <c r="L4051" s="4" t="s">
        <v>7</v>
      </c>
      <c r="M4051" s="4" t="s">
        <v>7</v>
      </c>
      <c r="N4051" s="4" t="s">
        <v>7</v>
      </c>
      <c r="O4051" s="4" t="s">
        <v>17</v>
      </c>
      <c r="P4051" s="4" t="s">
        <v>42</v>
      </c>
      <c r="Q4051" s="4" t="s">
        <v>7</v>
      </c>
      <c r="R4051" s="4" t="s">
        <v>7</v>
      </c>
    </row>
    <row r="4052" spans="1:8">
      <c r="A4052" t="n">
        <v>33579</v>
      </c>
      <c r="B4052" s="31" t="n">
        <v>26</v>
      </c>
      <c r="C4052" s="7" t="n">
        <v>11</v>
      </c>
      <c r="D4052" s="7" t="n">
        <v>17</v>
      </c>
      <c r="E4052" s="7" t="n">
        <v>10470</v>
      </c>
      <c r="F4052" s="7" t="s">
        <v>350</v>
      </c>
      <c r="G4052" s="7" t="n">
        <v>2</v>
      </c>
      <c r="H4052" s="7" t="n">
        <v>3</v>
      </c>
      <c r="I4052" s="7" t="n">
        <v>17</v>
      </c>
      <c r="J4052" s="7" t="n">
        <v>10471</v>
      </c>
      <c r="K4052" s="7" t="s">
        <v>351</v>
      </c>
      <c r="L4052" s="7" t="n">
        <v>2</v>
      </c>
      <c r="M4052" s="7" t="n">
        <v>3</v>
      </c>
      <c r="N4052" s="7" t="n">
        <v>17</v>
      </c>
      <c r="O4052" s="7" t="n">
        <v>10472</v>
      </c>
      <c r="P4052" s="7" t="s">
        <v>352</v>
      </c>
      <c r="Q4052" s="7" t="n">
        <v>2</v>
      </c>
      <c r="R4052" s="7" t="n">
        <v>0</v>
      </c>
    </row>
    <row r="4053" spans="1:8">
      <c r="A4053" t="s">
        <v>4</v>
      </c>
      <c r="B4053" s="4" t="s">
        <v>5</v>
      </c>
    </row>
    <row r="4054" spans="1:8">
      <c r="A4054" t="n">
        <v>33976</v>
      </c>
      <c r="B4054" s="24" t="n">
        <v>28</v>
      </c>
    </row>
    <row r="4055" spans="1:8">
      <c r="A4055" t="s">
        <v>4</v>
      </c>
      <c r="B4055" s="4" t="s">
        <v>5</v>
      </c>
      <c r="C4055" s="4" t="s">
        <v>7</v>
      </c>
      <c r="D4055" s="4" t="s">
        <v>7</v>
      </c>
      <c r="E4055" s="4" t="s">
        <v>15</v>
      </c>
      <c r="F4055" s="4" t="s">
        <v>11</v>
      </c>
    </row>
    <row r="4056" spans="1:8">
      <c r="A4056" t="n">
        <v>33977</v>
      </c>
      <c r="B4056" s="61" t="n">
        <v>45</v>
      </c>
      <c r="C4056" s="7" t="n">
        <v>5</v>
      </c>
      <c r="D4056" s="7" t="n">
        <v>3</v>
      </c>
      <c r="E4056" s="7" t="n">
        <v>2.20000004768372</v>
      </c>
      <c r="F4056" s="7" t="n">
        <v>40000</v>
      </c>
    </row>
    <row r="4057" spans="1:8">
      <c r="A4057" t="s">
        <v>4</v>
      </c>
      <c r="B4057" s="4" t="s">
        <v>5</v>
      </c>
      <c r="C4057" s="4" t="s">
        <v>7</v>
      </c>
      <c r="D4057" s="4" t="s">
        <v>11</v>
      </c>
      <c r="E4057" s="4" t="s">
        <v>11</v>
      </c>
      <c r="F4057" s="4" t="s">
        <v>7</v>
      </c>
    </row>
    <row r="4058" spans="1:8">
      <c r="A4058" t="n">
        <v>33986</v>
      </c>
      <c r="B4058" s="22" t="n">
        <v>25</v>
      </c>
      <c r="C4058" s="7" t="n">
        <v>1</v>
      </c>
      <c r="D4058" s="7" t="n">
        <v>60</v>
      </c>
      <c r="E4058" s="7" t="n">
        <v>640</v>
      </c>
      <c r="F4058" s="7" t="n">
        <v>2</v>
      </c>
    </row>
    <row r="4059" spans="1:8">
      <c r="A4059" t="s">
        <v>4</v>
      </c>
      <c r="B4059" s="4" t="s">
        <v>5</v>
      </c>
      <c r="C4059" s="4" t="s">
        <v>7</v>
      </c>
      <c r="D4059" s="4" t="s">
        <v>11</v>
      </c>
      <c r="E4059" s="4" t="s">
        <v>8</v>
      </c>
    </row>
    <row r="4060" spans="1:8">
      <c r="A4060" t="n">
        <v>33993</v>
      </c>
      <c r="B4060" s="30" t="n">
        <v>51</v>
      </c>
      <c r="C4060" s="7" t="n">
        <v>4</v>
      </c>
      <c r="D4060" s="7" t="n">
        <v>1</v>
      </c>
      <c r="E4060" s="7" t="s">
        <v>353</v>
      </c>
    </row>
    <row r="4061" spans="1:8">
      <c r="A4061" t="s">
        <v>4</v>
      </c>
      <c r="B4061" s="4" t="s">
        <v>5</v>
      </c>
      <c r="C4061" s="4" t="s">
        <v>11</v>
      </c>
    </row>
    <row r="4062" spans="1:8">
      <c r="A4062" t="n">
        <v>34012</v>
      </c>
      <c r="B4062" s="26" t="n">
        <v>16</v>
      </c>
      <c r="C4062" s="7" t="n">
        <v>0</v>
      </c>
    </row>
    <row r="4063" spans="1:8">
      <c r="A4063" t="s">
        <v>4</v>
      </c>
      <c r="B4063" s="4" t="s">
        <v>5</v>
      </c>
      <c r="C4063" s="4" t="s">
        <v>11</v>
      </c>
      <c r="D4063" s="4" t="s">
        <v>7</v>
      </c>
      <c r="E4063" s="4" t="s">
        <v>17</v>
      </c>
      <c r="F4063" s="4" t="s">
        <v>42</v>
      </c>
      <c r="G4063" s="4" t="s">
        <v>7</v>
      </c>
      <c r="H4063" s="4" t="s">
        <v>7</v>
      </c>
    </row>
    <row r="4064" spans="1:8">
      <c r="A4064" t="n">
        <v>34015</v>
      </c>
      <c r="B4064" s="31" t="n">
        <v>26</v>
      </c>
      <c r="C4064" s="7" t="n">
        <v>1</v>
      </c>
      <c r="D4064" s="7" t="n">
        <v>17</v>
      </c>
      <c r="E4064" s="7" t="n">
        <v>1491</v>
      </c>
      <c r="F4064" s="7" t="s">
        <v>354</v>
      </c>
      <c r="G4064" s="7" t="n">
        <v>2</v>
      </c>
      <c r="H4064" s="7" t="n">
        <v>0</v>
      </c>
    </row>
    <row r="4065" spans="1:18">
      <c r="A4065" t="s">
        <v>4</v>
      </c>
      <c r="B4065" s="4" t="s">
        <v>5</v>
      </c>
    </row>
    <row r="4066" spans="1:18">
      <c r="A4066" t="n">
        <v>34037</v>
      </c>
      <c r="B4066" s="24" t="n">
        <v>28</v>
      </c>
    </row>
    <row r="4067" spans="1:18">
      <c r="A4067" t="s">
        <v>4</v>
      </c>
      <c r="B4067" s="4" t="s">
        <v>5</v>
      </c>
      <c r="C4067" s="4" t="s">
        <v>11</v>
      </c>
      <c r="D4067" s="4" t="s">
        <v>7</v>
      </c>
    </row>
    <row r="4068" spans="1:18">
      <c r="A4068" t="n">
        <v>34038</v>
      </c>
      <c r="B4068" s="33" t="n">
        <v>89</v>
      </c>
      <c r="C4068" s="7" t="n">
        <v>65533</v>
      </c>
      <c r="D4068" s="7" t="n">
        <v>1</v>
      </c>
    </row>
    <row r="4069" spans="1:18">
      <c r="A4069" t="s">
        <v>4</v>
      </c>
      <c r="B4069" s="4" t="s">
        <v>5</v>
      </c>
      <c r="C4069" s="4" t="s">
        <v>7</v>
      </c>
      <c r="D4069" s="4" t="s">
        <v>11</v>
      </c>
      <c r="E4069" s="4" t="s">
        <v>11</v>
      </c>
      <c r="F4069" s="4" t="s">
        <v>7</v>
      </c>
    </row>
    <row r="4070" spans="1:18">
      <c r="A4070" t="n">
        <v>34042</v>
      </c>
      <c r="B4070" s="22" t="n">
        <v>25</v>
      </c>
      <c r="C4070" s="7" t="n">
        <v>1</v>
      </c>
      <c r="D4070" s="7" t="n">
        <v>65535</v>
      </c>
      <c r="E4070" s="7" t="n">
        <v>65535</v>
      </c>
      <c r="F4070" s="7" t="n">
        <v>0</v>
      </c>
    </row>
    <row r="4071" spans="1:18">
      <c r="A4071" t="s">
        <v>4</v>
      </c>
      <c r="B4071" s="4" t="s">
        <v>5</v>
      </c>
      <c r="C4071" s="4" t="s">
        <v>7</v>
      </c>
      <c r="D4071" s="4" t="s">
        <v>11</v>
      </c>
      <c r="E4071" s="4" t="s">
        <v>11</v>
      </c>
      <c r="F4071" s="4" t="s">
        <v>7</v>
      </c>
    </row>
    <row r="4072" spans="1:18">
      <c r="A4072" t="n">
        <v>34049</v>
      </c>
      <c r="B4072" s="22" t="n">
        <v>25</v>
      </c>
      <c r="C4072" s="7" t="n">
        <v>1</v>
      </c>
      <c r="D4072" s="7" t="n">
        <v>260</v>
      </c>
      <c r="E4072" s="7" t="n">
        <v>640</v>
      </c>
      <c r="F4072" s="7" t="n">
        <v>2</v>
      </c>
    </row>
    <row r="4073" spans="1:18">
      <c r="A4073" t="s">
        <v>4</v>
      </c>
      <c r="B4073" s="4" t="s">
        <v>5</v>
      </c>
      <c r="C4073" s="4" t="s">
        <v>7</v>
      </c>
      <c r="D4073" s="4" t="s">
        <v>11</v>
      </c>
      <c r="E4073" s="4" t="s">
        <v>8</v>
      </c>
    </row>
    <row r="4074" spans="1:18">
      <c r="A4074" t="n">
        <v>34056</v>
      </c>
      <c r="B4074" s="30" t="n">
        <v>51</v>
      </c>
      <c r="C4074" s="7" t="n">
        <v>4</v>
      </c>
      <c r="D4074" s="7" t="n">
        <v>4</v>
      </c>
      <c r="E4074" s="7" t="s">
        <v>299</v>
      </c>
    </row>
    <row r="4075" spans="1:18">
      <c r="A4075" t="s">
        <v>4</v>
      </c>
      <c r="B4075" s="4" t="s">
        <v>5</v>
      </c>
      <c r="C4075" s="4" t="s">
        <v>11</v>
      </c>
    </row>
    <row r="4076" spans="1:18">
      <c r="A4076" t="n">
        <v>34069</v>
      </c>
      <c r="B4076" s="26" t="n">
        <v>16</v>
      </c>
      <c r="C4076" s="7" t="n">
        <v>0</v>
      </c>
    </row>
    <row r="4077" spans="1:18">
      <c r="A4077" t="s">
        <v>4</v>
      </c>
      <c r="B4077" s="4" t="s">
        <v>5</v>
      </c>
      <c r="C4077" s="4" t="s">
        <v>11</v>
      </c>
      <c r="D4077" s="4" t="s">
        <v>7</v>
      </c>
      <c r="E4077" s="4" t="s">
        <v>17</v>
      </c>
      <c r="F4077" s="4" t="s">
        <v>42</v>
      </c>
      <c r="G4077" s="4" t="s">
        <v>7</v>
      </c>
      <c r="H4077" s="4" t="s">
        <v>7</v>
      </c>
    </row>
    <row r="4078" spans="1:18">
      <c r="A4078" t="n">
        <v>34072</v>
      </c>
      <c r="B4078" s="31" t="n">
        <v>26</v>
      </c>
      <c r="C4078" s="7" t="n">
        <v>4</v>
      </c>
      <c r="D4078" s="7" t="n">
        <v>17</v>
      </c>
      <c r="E4078" s="7" t="n">
        <v>7481</v>
      </c>
      <c r="F4078" s="7" t="s">
        <v>355</v>
      </c>
      <c r="G4078" s="7" t="n">
        <v>2</v>
      </c>
      <c r="H4078" s="7" t="n">
        <v>0</v>
      </c>
    </row>
    <row r="4079" spans="1:18">
      <c r="A4079" t="s">
        <v>4</v>
      </c>
      <c r="B4079" s="4" t="s">
        <v>5</v>
      </c>
    </row>
    <row r="4080" spans="1:18">
      <c r="A4080" t="n">
        <v>34167</v>
      </c>
      <c r="B4080" s="24" t="n">
        <v>28</v>
      </c>
    </row>
    <row r="4081" spans="1:8">
      <c r="A4081" t="s">
        <v>4</v>
      </c>
      <c r="B4081" s="4" t="s">
        <v>5</v>
      </c>
      <c r="C4081" s="4" t="s">
        <v>11</v>
      </c>
      <c r="D4081" s="4" t="s">
        <v>7</v>
      </c>
    </row>
    <row r="4082" spans="1:8">
      <c r="A4082" t="n">
        <v>34168</v>
      </c>
      <c r="B4082" s="33" t="n">
        <v>89</v>
      </c>
      <c r="C4082" s="7" t="n">
        <v>65533</v>
      </c>
      <c r="D4082" s="7" t="n">
        <v>1</v>
      </c>
    </row>
    <row r="4083" spans="1:8">
      <c r="A4083" t="s">
        <v>4</v>
      </c>
      <c r="B4083" s="4" t="s">
        <v>5</v>
      </c>
      <c r="C4083" s="4" t="s">
        <v>7</v>
      </c>
      <c r="D4083" s="4" t="s">
        <v>11</v>
      </c>
      <c r="E4083" s="4" t="s">
        <v>11</v>
      </c>
      <c r="F4083" s="4" t="s">
        <v>7</v>
      </c>
    </row>
    <row r="4084" spans="1:8">
      <c r="A4084" t="n">
        <v>34172</v>
      </c>
      <c r="B4084" s="22" t="n">
        <v>25</v>
      </c>
      <c r="C4084" s="7" t="n">
        <v>1</v>
      </c>
      <c r="D4084" s="7" t="n">
        <v>65535</v>
      </c>
      <c r="E4084" s="7" t="n">
        <v>65535</v>
      </c>
      <c r="F4084" s="7" t="n">
        <v>0</v>
      </c>
    </row>
    <row r="4085" spans="1:8">
      <c r="A4085" t="s">
        <v>4</v>
      </c>
      <c r="B4085" s="4" t="s">
        <v>5</v>
      </c>
      <c r="C4085" s="4" t="s">
        <v>7</v>
      </c>
      <c r="D4085" s="4" t="s">
        <v>11</v>
      </c>
      <c r="E4085" s="4" t="s">
        <v>11</v>
      </c>
      <c r="F4085" s="4" t="s">
        <v>7</v>
      </c>
    </row>
    <row r="4086" spans="1:8">
      <c r="A4086" t="n">
        <v>34179</v>
      </c>
      <c r="B4086" s="22" t="n">
        <v>25</v>
      </c>
      <c r="C4086" s="7" t="n">
        <v>1</v>
      </c>
      <c r="D4086" s="7" t="n">
        <v>60</v>
      </c>
      <c r="E4086" s="7" t="n">
        <v>640</v>
      </c>
      <c r="F4086" s="7" t="n">
        <v>1</v>
      </c>
    </row>
    <row r="4087" spans="1:8">
      <c r="A4087" t="s">
        <v>4</v>
      </c>
      <c r="B4087" s="4" t="s">
        <v>5</v>
      </c>
      <c r="C4087" s="4" t="s">
        <v>7</v>
      </c>
      <c r="D4087" s="4" t="s">
        <v>11</v>
      </c>
      <c r="E4087" s="4" t="s">
        <v>8</v>
      </c>
    </row>
    <row r="4088" spans="1:8">
      <c r="A4088" t="n">
        <v>34186</v>
      </c>
      <c r="B4088" s="30" t="n">
        <v>51</v>
      </c>
      <c r="C4088" s="7" t="n">
        <v>4</v>
      </c>
      <c r="D4088" s="7" t="n">
        <v>6</v>
      </c>
      <c r="E4088" s="7" t="s">
        <v>118</v>
      </c>
    </row>
    <row r="4089" spans="1:8">
      <c r="A4089" t="s">
        <v>4</v>
      </c>
      <c r="B4089" s="4" t="s">
        <v>5</v>
      </c>
      <c r="C4089" s="4" t="s">
        <v>11</v>
      </c>
    </row>
    <row r="4090" spans="1:8">
      <c r="A4090" t="n">
        <v>34200</v>
      </c>
      <c r="B4090" s="26" t="n">
        <v>16</v>
      </c>
      <c r="C4090" s="7" t="n">
        <v>0</v>
      </c>
    </row>
    <row r="4091" spans="1:8">
      <c r="A4091" t="s">
        <v>4</v>
      </c>
      <c r="B4091" s="4" t="s">
        <v>5</v>
      </c>
      <c r="C4091" s="4" t="s">
        <v>11</v>
      </c>
      <c r="D4091" s="4" t="s">
        <v>7</v>
      </c>
      <c r="E4091" s="4" t="s">
        <v>17</v>
      </c>
      <c r="F4091" s="4" t="s">
        <v>42</v>
      </c>
      <c r="G4091" s="4" t="s">
        <v>7</v>
      </c>
      <c r="H4091" s="4" t="s">
        <v>7</v>
      </c>
    </row>
    <row r="4092" spans="1:8">
      <c r="A4092" t="n">
        <v>34203</v>
      </c>
      <c r="B4092" s="31" t="n">
        <v>26</v>
      </c>
      <c r="C4092" s="7" t="n">
        <v>6</v>
      </c>
      <c r="D4092" s="7" t="n">
        <v>17</v>
      </c>
      <c r="E4092" s="7" t="n">
        <v>8513</v>
      </c>
      <c r="F4092" s="7" t="s">
        <v>356</v>
      </c>
      <c r="G4092" s="7" t="n">
        <v>2</v>
      </c>
      <c r="H4092" s="7" t="n">
        <v>0</v>
      </c>
    </row>
    <row r="4093" spans="1:8">
      <c r="A4093" t="s">
        <v>4</v>
      </c>
      <c r="B4093" s="4" t="s">
        <v>5</v>
      </c>
      <c r="C4093" s="4" t="s">
        <v>11</v>
      </c>
    </row>
    <row r="4094" spans="1:8">
      <c r="A4094" t="n">
        <v>34291</v>
      </c>
      <c r="B4094" s="26" t="n">
        <v>16</v>
      </c>
      <c r="C4094" s="7" t="n">
        <v>1200</v>
      </c>
    </row>
    <row r="4095" spans="1:8">
      <c r="A4095" t="s">
        <v>4</v>
      </c>
      <c r="B4095" s="4" t="s">
        <v>5</v>
      </c>
      <c r="C4095" s="4" t="s">
        <v>7</v>
      </c>
      <c r="D4095" s="4" t="s">
        <v>11</v>
      </c>
      <c r="E4095" s="4" t="s">
        <v>8</v>
      </c>
      <c r="F4095" s="4" t="s">
        <v>8</v>
      </c>
      <c r="G4095" s="4" t="s">
        <v>8</v>
      </c>
      <c r="H4095" s="4" t="s">
        <v>8</v>
      </c>
    </row>
    <row r="4096" spans="1:8">
      <c r="A4096" t="n">
        <v>34294</v>
      </c>
      <c r="B4096" s="30" t="n">
        <v>51</v>
      </c>
      <c r="C4096" s="7" t="n">
        <v>3</v>
      </c>
      <c r="D4096" s="7" t="n">
        <v>6</v>
      </c>
      <c r="E4096" s="7" t="s">
        <v>327</v>
      </c>
      <c r="F4096" s="7" t="s">
        <v>18</v>
      </c>
      <c r="G4096" s="7" t="s">
        <v>61</v>
      </c>
      <c r="H4096" s="7" t="s">
        <v>62</v>
      </c>
    </row>
    <row r="4097" spans="1:8">
      <c r="A4097" t="s">
        <v>4</v>
      </c>
      <c r="B4097" s="4" t="s">
        <v>5</v>
      </c>
    </row>
    <row r="4098" spans="1:8">
      <c r="A4098" t="n">
        <v>34306</v>
      </c>
      <c r="B4098" s="24" t="n">
        <v>28</v>
      </c>
    </row>
    <row r="4099" spans="1:8">
      <c r="A4099" t="s">
        <v>4</v>
      </c>
      <c r="B4099" s="4" t="s">
        <v>5</v>
      </c>
      <c r="C4099" s="4" t="s">
        <v>7</v>
      </c>
      <c r="D4099" s="4" t="s">
        <v>11</v>
      </c>
      <c r="E4099" s="4" t="s">
        <v>7</v>
      </c>
      <c r="F4099" s="4" t="s">
        <v>7</v>
      </c>
      <c r="G4099" s="4" t="s">
        <v>13</v>
      </c>
    </row>
    <row r="4100" spans="1:8">
      <c r="A4100" t="n">
        <v>34307</v>
      </c>
      <c r="B4100" s="9" t="n">
        <v>5</v>
      </c>
      <c r="C4100" s="7" t="n">
        <v>30</v>
      </c>
      <c r="D4100" s="7" t="n">
        <v>10859</v>
      </c>
      <c r="E4100" s="7" t="n">
        <v>8</v>
      </c>
      <c r="F4100" s="7" t="n">
        <v>1</v>
      </c>
      <c r="G4100" s="11" t="n">
        <f t="normal" ca="1">A4200</f>
        <v>0</v>
      </c>
    </row>
    <row r="4101" spans="1:8">
      <c r="A4101" t="s">
        <v>4</v>
      </c>
      <c r="B4101" s="4" t="s">
        <v>5</v>
      </c>
      <c r="C4101" s="4" t="s">
        <v>7</v>
      </c>
      <c r="D4101" s="4" t="s">
        <v>11</v>
      </c>
      <c r="E4101" s="4" t="s">
        <v>8</v>
      </c>
      <c r="F4101" s="4" t="s">
        <v>8</v>
      </c>
      <c r="G4101" s="4" t="s">
        <v>8</v>
      </c>
      <c r="H4101" s="4" t="s">
        <v>8</v>
      </c>
    </row>
    <row r="4102" spans="1:8">
      <c r="A4102" t="n">
        <v>34317</v>
      </c>
      <c r="B4102" s="30" t="n">
        <v>51</v>
      </c>
      <c r="C4102" s="7" t="n">
        <v>3</v>
      </c>
      <c r="D4102" s="7" t="n">
        <v>11</v>
      </c>
      <c r="E4102" s="7" t="s">
        <v>357</v>
      </c>
      <c r="F4102" s="7" t="s">
        <v>286</v>
      </c>
      <c r="G4102" s="7" t="s">
        <v>61</v>
      </c>
      <c r="H4102" s="7" t="s">
        <v>62</v>
      </c>
    </row>
    <row r="4103" spans="1:8">
      <c r="A4103" t="s">
        <v>4</v>
      </c>
      <c r="B4103" s="4" t="s">
        <v>5</v>
      </c>
      <c r="C4103" s="4" t="s">
        <v>11</v>
      </c>
      <c r="D4103" s="4" t="s">
        <v>7</v>
      </c>
      <c r="E4103" s="4" t="s">
        <v>15</v>
      </c>
      <c r="F4103" s="4" t="s">
        <v>11</v>
      </c>
    </row>
    <row r="4104" spans="1:8">
      <c r="A4104" t="n">
        <v>34330</v>
      </c>
      <c r="B4104" s="51" t="n">
        <v>59</v>
      </c>
      <c r="C4104" s="7" t="n">
        <v>11</v>
      </c>
      <c r="D4104" s="7" t="n">
        <v>1</v>
      </c>
      <c r="E4104" s="7" t="n">
        <v>0.150000005960464</v>
      </c>
      <c r="F4104" s="7" t="n">
        <v>0</v>
      </c>
    </row>
    <row r="4105" spans="1:8">
      <c r="A4105" t="s">
        <v>4</v>
      </c>
      <c r="B4105" s="4" t="s">
        <v>5</v>
      </c>
      <c r="C4105" s="4" t="s">
        <v>11</v>
      </c>
    </row>
    <row r="4106" spans="1:8">
      <c r="A4106" t="n">
        <v>34340</v>
      </c>
      <c r="B4106" s="26" t="n">
        <v>16</v>
      </c>
      <c r="C4106" s="7" t="n">
        <v>1000</v>
      </c>
    </row>
    <row r="4107" spans="1:8">
      <c r="A4107" t="s">
        <v>4</v>
      </c>
      <c r="B4107" s="4" t="s">
        <v>5</v>
      </c>
      <c r="C4107" s="4" t="s">
        <v>7</v>
      </c>
      <c r="D4107" s="4" t="s">
        <v>11</v>
      </c>
      <c r="E4107" s="4" t="s">
        <v>11</v>
      </c>
      <c r="F4107" s="4" t="s">
        <v>7</v>
      </c>
    </row>
    <row r="4108" spans="1:8">
      <c r="A4108" t="n">
        <v>34343</v>
      </c>
      <c r="B4108" s="22" t="n">
        <v>25</v>
      </c>
      <c r="C4108" s="7" t="n">
        <v>1</v>
      </c>
      <c r="D4108" s="7" t="n">
        <v>65535</v>
      </c>
      <c r="E4108" s="7" t="n">
        <v>65535</v>
      </c>
      <c r="F4108" s="7" t="n">
        <v>0</v>
      </c>
    </row>
    <row r="4109" spans="1:8">
      <c r="A4109" t="s">
        <v>4</v>
      </c>
      <c r="B4109" s="4" t="s">
        <v>5</v>
      </c>
      <c r="C4109" s="4" t="s">
        <v>7</v>
      </c>
      <c r="D4109" s="4" t="s">
        <v>11</v>
      </c>
      <c r="E4109" s="4" t="s">
        <v>8</v>
      </c>
      <c r="F4109" s="4" t="s">
        <v>8</v>
      </c>
      <c r="G4109" s="4" t="s">
        <v>8</v>
      </c>
      <c r="H4109" s="4" t="s">
        <v>8</v>
      </c>
    </row>
    <row r="4110" spans="1:8">
      <c r="A4110" t="n">
        <v>34350</v>
      </c>
      <c r="B4110" s="30" t="n">
        <v>51</v>
      </c>
      <c r="C4110" s="7" t="n">
        <v>3</v>
      </c>
      <c r="D4110" s="7" t="n">
        <v>11</v>
      </c>
      <c r="E4110" s="7" t="s">
        <v>286</v>
      </c>
      <c r="F4110" s="7" t="s">
        <v>327</v>
      </c>
      <c r="G4110" s="7" t="s">
        <v>61</v>
      </c>
      <c r="H4110" s="7" t="s">
        <v>62</v>
      </c>
    </row>
    <row r="4111" spans="1:8">
      <c r="A4111" t="s">
        <v>4</v>
      </c>
      <c r="B4111" s="4" t="s">
        <v>5</v>
      </c>
      <c r="C4111" s="4" t="s">
        <v>11</v>
      </c>
      <c r="D4111" s="4" t="s">
        <v>11</v>
      </c>
      <c r="E4111" s="4" t="s">
        <v>11</v>
      </c>
    </row>
    <row r="4112" spans="1:8">
      <c r="A4112" t="n">
        <v>34363</v>
      </c>
      <c r="B4112" s="42" t="n">
        <v>61</v>
      </c>
      <c r="C4112" s="7" t="n">
        <v>11</v>
      </c>
      <c r="D4112" s="7" t="n">
        <v>6</v>
      </c>
      <c r="E4112" s="7" t="n">
        <v>1000</v>
      </c>
    </row>
    <row r="4113" spans="1:8">
      <c r="A4113" t="s">
        <v>4</v>
      </c>
      <c r="B4113" s="4" t="s">
        <v>5</v>
      </c>
      <c r="C4113" s="4" t="s">
        <v>11</v>
      </c>
      <c r="D4113" s="4" t="s">
        <v>7</v>
      </c>
      <c r="E4113" s="4" t="s">
        <v>8</v>
      </c>
      <c r="F4113" s="4" t="s">
        <v>15</v>
      </c>
      <c r="G4113" s="4" t="s">
        <v>15</v>
      </c>
      <c r="H4113" s="4" t="s">
        <v>15</v>
      </c>
    </row>
    <row r="4114" spans="1:8">
      <c r="A4114" t="n">
        <v>34370</v>
      </c>
      <c r="B4114" s="40" t="n">
        <v>48</v>
      </c>
      <c r="C4114" s="7" t="n">
        <v>11</v>
      </c>
      <c r="D4114" s="7" t="n">
        <v>0</v>
      </c>
      <c r="E4114" s="7" t="s">
        <v>190</v>
      </c>
      <c r="F4114" s="7" t="n">
        <v>-1</v>
      </c>
      <c r="G4114" s="7" t="n">
        <v>1</v>
      </c>
      <c r="H4114" s="7" t="n">
        <v>0</v>
      </c>
    </row>
    <row r="4115" spans="1:8">
      <c r="A4115" t="s">
        <v>4</v>
      </c>
      <c r="B4115" s="4" t="s">
        <v>5</v>
      </c>
      <c r="C4115" s="4" t="s">
        <v>11</v>
      </c>
    </row>
    <row r="4116" spans="1:8">
      <c r="A4116" t="n">
        <v>34401</v>
      </c>
      <c r="B4116" s="26" t="n">
        <v>16</v>
      </c>
      <c r="C4116" s="7" t="n">
        <v>500</v>
      </c>
    </row>
    <row r="4117" spans="1:8">
      <c r="A4117" t="s">
        <v>4</v>
      </c>
      <c r="B4117" s="4" t="s">
        <v>5</v>
      </c>
      <c r="C4117" s="4" t="s">
        <v>7</v>
      </c>
      <c r="D4117" s="4" t="s">
        <v>11</v>
      </c>
      <c r="E4117" s="4" t="s">
        <v>8</v>
      </c>
    </row>
    <row r="4118" spans="1:8">
      <c r="A4118" t="n">
        <v>34404</v>
      </c>
      <c r="B4118" s="30" t="n">
        <v>51</v>
      </c>
      <c r="C4118" s="7" t="n">
        <v>4</v>
      </c>
      <c r="D4118" s="7" t="n">
        <v>11</v>
      </c>
      <c r="E4118" s="7" t="s">
        <v>358</v>
      </c>
    </row>
    <row r="4119" spans="1:8">
      <c r="A4119" t="s">
        <v>4</v>
      </c>
      <c r="B4119" s="4" t="s">
        <v>5</v>
      </c>
      <c r="C4119" s="4" t="s">
        <v>11</v>
      </c>
    </row>
    <row r="4120" spans="1:8">
      <c r="A4120" t="n">
        <v>34417</v>
      </c>
      <c r="B4120" s="26" t="n">
        <v>16</v>
      </c>
      <c r="C4120" s="7" t="n">
        <v>0</v>
      </c>
    </row>
    <row r="4121" spans="1:8">
      <c r="A4121" t="s">
        <v>4</v>
      </c>
      <c r="B4121" s="4" t="s">
        <v>5</v>
      </c>
      <c r="C4121" s="4" t="s">
        <v>11</v>
      </c>
      <c r="D4121" s="4" t="s">
        <v>7</v>
      </c>
      <c r="E4121" s="4" t="s">
        <v>17</v>
      </c>
      <c r="F4121" s="4" t="s">
        <v>42</v>
      </c>
      <c r="G4121" s="4" t="s">
        <v>7</v>
      </c>
      <c r="H4121" s="4" t="s">
        <v>7</v>
      </c>
    </row>
    <row r="4122" spans="1:8">
      <c r="A4122" t="n">
        <v>34420</v>
      </c>
      <c r="B4122" s="31" t="n">
        <v>26</v>
      </c>
      <c r="C4122" s="7" t="n">
        <v>11</v>
      </c>
      <c r="D4122" s="7" t="n">
        <v>17</v>
      </c>
      <c r="E4122" s="7" t="n">
        <v>10473</v>
      </c>
      <c r="F4122" s="7" t="s">
        <v>359</v>
      </c>
      <c r="G4122" s="7" t="n">
        <v>2</v>
      </c>
      <c r="H4122" s="7" t="n">
        <v>0</v>
      </c>
    </row>
    <row r="4123" spans="1:8">
      <c r="A4123" t="s">
        <v>4</v>
      </c>
      <c r="B4123" s="4" t="s">
        <v>5</v>
      </c>
    </row>
    <row r="4124" spans="1:8">
      <c r="A4124" t="n">
        <v>34549</v>
      </c>
      <c r="B4124" s="24" t="n">
        <v>28</v>
      </c>
    </row>
    <row r="4125" spans="1:8">
      <c r="A4125" t="s">
        <v>4</v>
      </c>
      <c r="B4125" s="4" t="s">
        <v>5</v>
      </c>
      <c r="C4125" s="4" t="s">
        <v>11</v>
      </c>
      <c r="D4125" s="4" t="s">
        <v>7</v>
      </c>
    </row>
    <row r="4126" spans="1:8">
      <c r="A4126" t="n">
        <v>34550</v>
      </c>
      <c r="B4126" s="33" t="n">
        <v>89</v>
      </c>
      <c r="C4126" s="7" t="n">
        <v>65533</v>
      </c>
      <c r="D4126" s="7" t="n">
        <v>1</v>
      </c>
    </row>
    <row r="4127" spans="1:8">
      <c r="A4127" t="s">
        <v>4</v>
      </c>
      <c r="B4127" s="4" t="s">
        <v>5</v>
      </c>
      <c r="C4127" s="4" t="s">
        <v>7</v>
      </c>
      <c r="D4127" s="4" t="s">
        <v>11</v>
      </c>
      <c r="E4127" s="4" t="s">
        <v>11</v>
      </c>
      <c r="F4127" s="4" t="s">
        <v>7</v>
      </c>
    </row>
    <row r="4128" spans="1:8">
      <c r="A4128" t="n">
        <v>34554</v>
      </c>
      <c r="B4128" s="22" t="n">
        <v>25</v>
      </c>
      <c r="C4128" s="7" t="n">
        <v>1</v>
      </c>
      <c r="D4128" s="7" t="n">
        <v>260</v>
      </c>
      <c r="E4128" s="7" t="n">
        <v>640</v>
      </c>
      <c r="F4128" s="7" t="n">
        <v>1</v>
      </c>
    </row>
    <row r="4129" spans="1:8">
      <c r="A4129" t="s">
        <v>4</v>
      </c>
      <c r="B4129" s="4" t="s">
        <v>5</v>
      </c>
      <c r="C4129" s="4" t="s">
        <v>7</v>
      </c>
      <c r="D4129" s="4" t="s">
        <v>11</v>
      </c>
      <c r="E4129" s="4" t="s">
        <v>8</v>
      </c>
    </row>
    <row r="4130" spans="1:8">
      <c r="A4130" t="n">
        <v>34561</v>
      </c>
      <c r="B4130" s="30" t="n">
        <v>51</v>
      </c>
      <c r="C4130" s="7" t="n">
        <v>4</v>
      </c>
      <c r="D4130" s="7" t="n">
        <v>2</v>
      </c>
      <c r="E4130" s="7" t="s">
        <v>299</v>
      </c>
    </row>
    <row r="4131" spans="1:8">
      <c r="A4131" t="s">
        <v>4</v>
      </c>
      <c r="B4131" s="4" t="s">
        <v>5</v>
      </c>
      <c r="C4131" s="4" t="s">
        <v>11</v>
      </c>
    </row>
    <row r="4132" spans="1:8">
      <c r="A4132" t="n">
        <v>34574</v>
      </c>
      <c r="B4132" s="26" t="n">
        <v>16</v>
      </c>
      <c r="C4132" s="7" t="n">
        <v>0</v>
      </c>
    </row>
    <row r="4133" spans="1:8">
      <c r="A4133" t="s">
        <v>4</v>
      </c>
      <c r="B4133" s="4" t="s">
        <v>5</v>
      </c>
      <c r="C4133" s="4" t="s">
        <v>11</v>
      </c>
      <c r="D4133" s="4" t="s">
        <v>7</v>
      </c>
      <c r="E4133" s="4" t="s">
        <v>17</v>
      </c>
      <c r="F4133" s="4" t="s">
        <v>42</v>
      </c>
      <c r="G4133" s="4" t="s">
        <v>7</v>
      </c>
      <c r="H4133" s="4" t="s">
        <v>7</v>
      </c>
    </row>
    <row r="4134" spans="1:8">
      <c r="A4134" t="n">
        <v>34577</v>
      </c>
      <c r="B4134" s="31" t="n">
        <v>26</v>
      </c>
      <c r="C4134" s="7" t="n">
        <v>2</v>
      </c>
      <c r="D4134" s="7" t="n">
        <v>17</v>
      </c>
      <c r="E4134" s="7" t="n">
        <v>6497</v>
      </c>
      <c r="F4134" s="7" t="s">
        <v>360</v>
      </c>
      <c r="G4134" s="7" t="n">
        <v>2</v>
      </c>
      <c r="H4134" s="7" t="n">
        <v>0</v>
      </c>
    </row>
    <row r="4135" spans="1:8">
      <c r="A4135" t="s">
        <v>4</v>
      </c>
      <c r="B4135" s="4" t="s">
        <v>5</v>
      </c>
    </row>
    <row r="4136" spans="1:8">
      <c r="A4136" t="n">
        <v>34698</v>
      </c>
      <c r="B4136" s="24" t="n">
        <v>28</v>
      </c>
    </row>
    <row r="4137" spans="1:8">
      <c r="A4137" t="s">
        <v>4</v>
      </c>
      <c r="B4137" s="4" t="s">
        <v>5</v>
      </c>
      <c r="C4137" s="4" t="s">
        <v>11</v>
      </c>
      <c r="D4137" s="4" t="s">
        <v>7</v>
      </c>
    </row>
    <row r="4138" spans="1:8">
      <c r="A4138" t="n">
        <v>34699</v>
      </c>
      <c r="B4138" s="33" t="n">
        <v>89</v>
      </c>
      <c r="C4138" s="7" t="n">
        <v>65533</v>
      </c>
      <c r="D4138" s="7" t="n">
        <v>1</v>
      </c>
    </row>
    <row r="4139" spans="1:8">
      <c r="A4139" t="s">
        <v>4</v>
      </c>
      <c r="B4139" s="4" t="s">
        <v>5</v>
      </c>
      <c r="C4139" s="4" t="s">
        <v>7</v>
      </c>
      <c r="D4139" s="4" t="s">
        <v>11</v>
      </c>
      <c r="E4139" s="4" t="s">
        <v>11</v>
      </c>
      <c r="F4139" s="4" t="s">
        <v>7</v>
      </c>
    </row>
    <row r="4140" spans="1:8">
      <c r="A4140" t="n">
        <v>34703</v>
      </c>
      <c r="B4140" s="22" t="n">
        <v>25</v>
      </c>
      <c r="C4140" s="7" t="n">
        <v>1</v>
      </c>
      <c r="D4140" s="7" t="n">
        <v>65535</v>
      </c>
      <c r="E4140" s="7" t="n">
        <v>65535</v>
      </c>
      <c r="F4140" s="7" t="n">
        <v>0</v>
      </c>
    </row>
    <row r="4141" spans="1:8">
      <c r="A4141" t="s">
        <v>4</v>
      </c>
      <c r="B4141" s="4" t="s">
        <v>5</v>
      </c>
      <c r="C4141" s="4" t="s">
        <v>7</v>
      </c>
      <c r="D4141" s="4" t="s">
        <v>11</v>
      </c>
      <c r="E4141" s="4" t="s">
        <v>11</v>
      </c>
      <c r="F4141" s="4" t="s">
        <v>7</v>
      </c>
    </row>
    <row r="4142" spans="1:8">
      <c r="A4142" t="n">
        <v>34710</v>
      </c>
      <c r="B4142" s="22" t="n">
        <v>25</v>
      </c>
      <c r="C4142" s="7" t="n">
        <v>1</v>
      </c>
      <c r="D4142" s="7" t="n">
        <v>60</v>
      </c>
      <c r="E4142" s="7" t="n">
        <v>640</v>
      </c>
      <c r="F4142" s="7" t="n">
        <v>2</v>
      </c>
    </row>
    <row r="4143" spans="1:8">
      <c r="A4143" t="s">
        <v>4</v>
      </c>
      <c r="B4143" s="4" t="s">
        <v>5</v>
      </c>
      <c r="C4143" s="4" t="s">
        <v>7</v>
      </c>
      <c r="D4143" s="4" t="s">
        <v>11</v>
      </c>
      <c r="E4143" s="4" t="s">
        <v>8</v>
      </c>
    </row>
    <row r="4144" spans="1:8">
      <c r="A4144" t="n">
        <v>34717</v>
      </c>
      <c r="B4144" s="30" t="n">
        <v>51</v>
      </c>
      <c r="C4144" s="7" t="n">
        <v>4</v>
      </c>
      <c r="D4144" s="7" t="n">
        <v>8</v>
      </c>
      <c r="E4144" s="7" t="s">
        <v>263</v>
      </c>
    </row>
    <row r="4145" spans="1:8">
      <c r="A4145" t="s">
        <v>4</v>
      </c>
      <c r="B4145" s="4" t="s">
        <v>5</v>
      </c>
      <c r="C4145" s="4" t="s">
        <v>11</v>
      </c>
    </row>
    <row r="4146" spans="1:8">
      <c r="A4146" t="n">
        <v>34731</v>
      </c>
      <c r="B4146" s="26" t="n">
        <v>16</v>
      </c>
      <c r="C4146" s="7" t="n">
        <v>0</v>
      </c>
    </row>
    <row r="4147" spans="1:8">
      <c r="A4147" t="s">
        <v>4</v>
      </c>
      <c r="B4147" s="4" t="s">
        <v>5</v>
      </c>
      <c r="C4147" s="4" t="s">
        <v>11</v>
      </c>
      <c r="D4147" s="4" t="s">
        <v>7</v>
      </c>
      <c r="E4147" s="4" t="s">
        <v>17</v>
      </c>
      <c r="F4147" s="4" t="s">
        <v>42</v>
      </c>
      <c r="G4147" s="4" t="s">
        <v>7</v>
      </c>
      <c r="H4147" s="4" t="s">
        <v>7</v>
      </c>
    </row>
    <row r="4148" spans="1:8">
      <c r="A4148" t="n">
        <v>34734</v>
      </c>
      <c r="B4148" s="31" t="n">
        <v>26</v>
      </c>
      <c r="C4148" s="7" t="n">
        <v>8</v>
      </c>
      <c r="D4148" s="7" t="n">
        <v>17</v>
      </c>
      <c r="E4148" s="7" t="n">
        <v>9428</v>
      </c>
      <c r="F4148" s="7" t="s">
        <v>361</v>
      </c>
      <c r="G4148" s="7" t="n">
        <v>2</v>
      </c>
      <c r="H4148" s="7" t="n">
        <v>0</v>
      </c>
    </row>
    <row r="4149" spans="1:8">
      <c r="A4149" t="s">
        <v>4</v>
      </c>
      <c r="B4149" s="4" t="s">
        <v>5</v>
      </c>
    </row>
    <row r="4150" spans="1:8">
      <c r="A4150" t="n">
        <v>34807</v>
      </c>
      <c r="B4150" s="24" t="n">
        <v>28</v>
      </c>
    </row>
    <row r="4151" spans="1:8">
      <c r="A4151" t="s">
        <v>4</v>
      </c>
      <c r="B4151" s="4" t="s">
        <v>5</v>
      </c>
      <c r="C4151" s="4" t="s">
        <v>11</v>
      </c>
      <c r="D4151" s="4" t="s">
        <v>7</v>
      </c>
    </row>
    <row r="4152" spans="1:8">
      <c r="A4152" t="n">
        <v>34808</v>
      </c>
      <c r="B4152" s="33" t="n">
        <v>89</v>
      </c>
      <c r="C4152" s="7" t="n">
        <v>65533</v>
      </c>
      <c r="D4152" s="7" t="n">
        <v>1</v>
      </c>
    </row>
    <row r="4153" spans="1:8">
      <c r="A4153" t="s">
        <v>4</v>
      </c>
      <c r="B4153" s="4" t="s">
        <v>5</v>
      </c>
      <c r="C4153" s="4" t="s">
        <v>7</v>
      </c>
      <c r="D4153" s="4" t="s">
        <v>11</v>
      </c>
      <c r="E4153" s="4" t="s">
        <v>11</v>
      </c>
      <c r="F4153" s="4" t="s">
        <v>7</v>
      </c>
    </row>
    <row r="4154" spans="1:8">
      <c r="A4154" t="n">
        <v>34812</v>
      </c>
      <c r="B4154" s="22" t="n">
        <v>25</v>
      </c>
      <c r="C4154" s="7" t="n">
        <v>1</v>
      </c>
      <c r="D4154" s="7" t="n">
        <v>65535</v>
      </c>
      <c r="E4154" s="7" t="n">
        <v>65535</v>
      </c>
      <c r="F4154" s="7" t="n">
        <v>0</v>
      </c>
    </row>
    <row r="4155" spans="1:8">
      <c r="A4155" t="s">
        <v>4</v>
      </c>
      <c r="B4155" s="4" t="s">
        <v>5</v>
      </c>
      <c r="C4155" s="4" t="s">
        <v>7</v>
      </c>
      <c r="D4155" s="4" t="s">
        <v>11</v>
      </c>
      <c r="E4155" s="4" t="s">
        <v>11</v>
      </c>
      <c r="F4155" s="4" t="s">
        <v>7</v>
      </c>
    </row>
    <row r="4156" spans="1:8">
      <c r="A4156" t="n">
        <v>34819</v>
      </c>
      <c r="B4156" s="22" t="n">
        <v>25</v>
      </c>
      <c r="C4156" s="7" t="n">
        <v>1</v>
      </c>
      <c r="D4156" s="7" t="n">
        <v>260</v>
      </c>
      <c r="E4156" s="7" t="n">
        <v>640</v>
      </c>
      <c r="F4156" s="7" t="n">
        <v>2</v>
      </c>
    </row>
    <row r="4157" spans="1:8">
      <c r="A4157" t="s">
        <v>4</v>
      </c>
      <c r="B4157" s="4" t="s">
        <v>5</v>
      </c>
      <c r="C4157" s="4" t="s">
        <v>7</v>
      </c>
      <c r="D4157" s="4" t="s">
        <v>11</v>
      </c>
      <c r="E4157" s="4" t="s">
        <v>8</v>
      </c>
    </row>
    <row r="4158" spans="1:8">
      <c r="A4158" t="n">
        <v>34826</v>
      </c>
      <c r="B4158" s="30" t="n">
        <v>51</v>
      </c>
      <c r="C4158" s="7" t="n">
        <v>4</v>
      </c>
      <c r="D4158" s="7" t="n">
        <v>7</v>
      </c>
      <c r="E4158" s="7" t="s">
        <v>362</v>
      </c>
    </row>
    <row r="4159" spans="1:8">
      <c r="A4159" t="s">
        <v>4</v>
      </c>
      <c r="B4159" s="4" t="s">
        <v>5</v>
      </c>
      <c r="C4159" s="4" t="s">
        <v>11</v>
      </c>
    </row>
    <row r="4160" spans="1:8">
      <c r="A4160" t="n">
        <v>34840</v>
      </c>
      <c r="B4160" s="26" t="n">
        <v>16</v>
      </c>
      <c r="C4160" s="7" t="n">
        <v>0</v>
      </c>
    </row>
    <row r="4161" spans="1:8">
      <c r="A4161" t="s">
        <v>4</v>
      </c>
      <c r="B4161" s="4" t="s">
        <v>5</v>
      </c>
      <c r="C4161" s="4" t="s">
        <v>11</v>
      </c>
      <c r="D4161" s="4" t="s">
        <v>7</v>
      </c>
      <c r="E4161" s="4" t="s">
        <v>17</v>
      </c>
      <c r="F4161" s="4" t="s">
        <v>42</v>
      </c>
      <c r="G4161" s="4" t="s">
        <v>7</v>
      </c>
      <c r="H4161" s="4" t="s">
        <v>7</v>
      </c>
    </row>
    <row r="4162" spans="1:8">
      <c r="A4162" t="n">
        <v>34843</v>
      </c>
      <c r="B4162" s="31" t="n">
        <v>26</v>
      </c>
      <c r="C4162" s="7" t="n">
        <v>7</v>
      </c>
      <c r="D4162" s="7" t="n">
        <v>17</v>
      </c>
      <c r="E4162" s="7" t="n">
        <v>4502</v>
      </c>
      <c r="F4162" s="7" t="s">
        <v>363</v>
      </c>
      <c r="G4162" s="7" t="n">
        <v>2</v>
      </c>
      <c r="H4162" s="7" t="n">
        <v>0</v>
      </c>
    </row>
    <row r="4163" spans="1:8">
      <c r="A4163" t="s">
        <v>4</v>
      </c>
      <c r="B4163" s="4" t="s">
        <v>5</v>
      </c>
    </row>
    <row r="4164" spans="1:8">
      <c r="A4164" t="n">
        <v>34980</v>
      </c>
      <c r="B4164" s="24" t="n">
        <v>28</v>
      </c>
    </row>
    <row r="4165" spans="1:8">
      <c r="A4165" t="s">
        <v>4</v>
      </c>
      <c r="B4165" s="4" t="s">
        <v>5</v>
      </c>
      <c r="C4165" s="4" t="s">
        <v>11</v>
      </c>
      <c r="D4165" s="4" t="s">
        <v>7</v>
      </c>
    </row>
    <row r="4166" spans="1:8">
      <c r="A4166" t="n">
        <v>34981</v>
      </c>
      <c r="B4166" s="33" t="n">
        <v>89</v>
      </c>
      <c r="C4166" s="7" t="n">
        <v>65533</v>
      </c>
      <c r="D4166" s="7" t="n">
        <v>1</v>
      </c>
    </row>
    <row r="4167" spans="1:8">
      <c r="A4167" t="s">
        <v>4</v>
      </c>
      <c r="B4167" s="4" t="s">
        <v>5</v>
      </c>
      <c r="C4167" s="4" t="s">
        <v>7</v>
      </c>
      <c r="D4167" s="4" t="s">
        <v>11</v>
      </c>
      <c r="E4167" s="4" t="s">
        <v>11</v>
      </c>
      <c r="F4167" s="4" t="s">
        <v>7</v>
      </c>
    </row>
    <row r="4168" spans="1:8">
      <c r="A4168" t="n">
        <v>34985</v>
      </c>
      <c r="B4168" s="22" t="n">
        <v>25</v>
      </c>
      <c r="C4168" s="7" t="n">
        <v>1</v>
      </c>
      <c r="D4168" s="7" t="n">
        <v>65535</v>
      </c>
      <c r="E4168" s="7" t="n">
        <v>65535</v>
      </c>
      <c r="F4168" s="7" t="n">
        <v>0</v>
      </c>
    </row>
    <row r="4169" spans="1:8">
      <c r="A4169" t="s">
        <v>4</v>
      </c>
      <c r="B4169" s="4" t="s">
        <v>5</v>
      </c>
      <c r="C4169" s="4" t="s">
        <v>7</v>
      </c>
      <c r="D4169" s="4" t="s">
        <v>11</v>
      </c>
      <c r="E4169" s="4" t="s">
        <v>11</v>
      </c>
      <c r="F4169" s="4" t="s">
        <v>7</v>
      </c>
    </row>
    <row r="4170" spans="1:8">
      <c r="A4170" t="n">
        <v>34992</v>
      </c>
      <c r="B4170" s="22" t="n">
        <v>25</v>
      </c>
      <c r="C4170" s="7" t="n">
        <v>1</v>
      </c>
      <c r="D4170" s="7" t="n">
        <v>60</v>
      </c>
      <c r="E4170" s="7" t="n">
        <v>640</v>
      </c>
      <c r="F4170" s="7" t="n">
        <v>2</v>
      </c>
    </row>
    <row r="4171" spans="1:8">
      <c r="A4171" t="s">
        <v>4</v>
      </c>
      <c r="B4171" s="4" t="s">
        <v>5</v>
      </c>
      <c r="C4171" s="4" t="s">
        <v>7</v>
      </c>
      <c r="D4171" s="4" t="s">
        <v>11</v>
      </c>
      <c r="E4171" s="4" t="s">
        <v>8</v>
      </c>
    </row>
    <row r="4172" spans="1:8">
      <c r="A4172" t="n">
        <v>34999</v>
      </c>
      <c r="B4172" s="30" t="n">
        <v>51</v>
      </c>
      <c r="C4172" s="7" t="n">
        <v>4</v>
      </c>
      <c r="D4172" s="7" t="n">
        <v>3</v>
      </c>
      <c r="E4172" s="7" t="s">
        <v>278</v>
      </c>
    </row>
    <row r="4173" spans="1:8">
      <c r="A4173" t="s">
        <v>4</v>
      </c>
      <c r="B4173" s="4" t="s">
        <v>5</v>
      </c>
      <c r="C4173" s="4" t="s">
        <v>11</v>
      </c>
    </row>
    <row r="4174" spans="1:8">
      <c r="A4174" t="n">
        <v>35012</v>
      </c>
      <c r="B4174" s="26" t="n">
        <v>16</v>
      </c>
      <c r="C4174" s="7" t="n">
        <v>0</v>
      </c>
    </row>
    <row r="4175" spans="1:8">
      <c r="A4175" t="s">
        <v>4</v>
      </c>
      <c r="B4175" s="4" t="s">
        <v>5</v>
      </c>
      <c r="C4175" s="4" t="s">
        <v>11</v>
      </c>
      <c r="D4175" s="4" t="s">
        <v>7</v>
      </c>
      <c r="E4175" s="4" t="s">
        <v>17</v>
      </c>
      <c r="F4175" s="4" t="s">
        <v>42</v>
      </c>
      <c r="G4175" s="4" t="s">
        <v>7</v>
      </c>
      <c r="H4175" s="4" t="s">
        <v>7</v>
      </c>
    </row>
    <row r="4176" spans="1:8">
      <c r="A4176" t="n">
        <v>35015</v>
      </c>
      <c r="B4176" s="31" t="n">
        <v>26</v>
      </c>
      <c r="C4176" s="7" t="n">
        <v>3</v>
      </c>
      <c r="D4176" s="7" t="n">
        <v>17</v>
      </c>
      <c r="E4176" s="7" t="n">
        <v>2466</v>
      </c>
      <c r="F4176" s="7" t="s">
        <v>364</v>
      </c>
      <c r="G4176" s="7" t="n">
        <v>2</v>
      </c>
      <c r="H4176" s="7" t="n">
        <v>0</v>
      </c>
    </row>
    <row r="4177" spans="1:8">
      <c r="A4177" t="s">
        <v>4</v>
      </c>
      <c r="B4177" s="4" t="s">
        <v>5</v>
      </c>
    </row>
    <row r="4178" spans="1:8">
      <c r="A4178" t="n">
        <v>35101</v>
      </c>
      <c r="B4178" s="24" t="n">
        <v>28</v>
      </c>
    </row>
    <row r="4179" spans="1:8">
      <c r="A4179" t="s">
        <v>4</v>
      </c>
      <c r="B4179" s="4" t="s">
        <v>5</v>
      </c>
      <c r="C4179" s="4" t="s">
        <v>11</v>
      </c>
      <c r="D4179" s="4" t="s">
        <v>7</v>
      </c>
    </row>
    <row r="4180" spans="1:8">
      <c r="A4180" t="n">
        <v>35102</v>
      </c>
      <c r="B4180" s="33" t="n">
        <v>89</v>
      </c>
      <c r="C4180" s="7" t="n">
        <v>65533</v>
      </c>
      <c r="D4180" s="7" t="n">
        <v>1</v>
      </c>
    </row>
    <row r="4181" spans="1:8">
      <c r="A4181" t="s">
        <v>4</v>
      </c>
      <c r="B4181" s="4" t="s">
        <v>5</v>
      </c>
      <c r="C4181" s="4" t="s">
        <v>7</v>
      </c>
      <c r="D4181" s="4" t="s">
        <v>11</v>
      </c>
      <c r="E4181" s="4" t="s">
        <v>11</v>
      </c>
      <c r="F4181" s="4" t="s">
        <v>7</v>
      </c>
    </row>
    <row r="4182" spans="1:8">
      <c r="A4182" t="n">
        <v>35106</v>
      </c>
      <c r="B4182" s="22" t="n">
        <v>25</v>
      </c>
      <c r="C4182" s="7" t="n">
        <v>1</v>
      </c>
      <c r="D4182" s="7" t="n">
        <v>65535</v>
      </c>
      <c r="E4182" s="7" t="n">
        <v>65535</v>
      </c>
      <c r="F4182" s="7" t="n">
        <v>0</v>
      </c>
    </row>
    <row r="4183" spans="1:8">
      <c r="A4183" t="s">
        <v>4</v>
      </c>
      <c r="B4183" s="4" t="s">
        <v>5</v>
      </c>
      <c r="C4183" s="4" t="s">
        <v>11</v>
      </c>
      <c r="D4183" s="4" t="s">
        <v>11</v>
      </c>
      <c r="E4183" s="4" t="s">
        <v>11</v>
      </c>
    </row>
    <row r="4184" spans="1:8">
      <c r="A4184" t="n">
        <v>35113</v>
      </c>
      <c r="B4184" s="42" t="n">
        <v>61</v>
      </c>
      <c r="C4184" s="7" t="n">
        <v>11</v>
      </c>
      <c r="D4184" s="7" t="n">
        <v>65533</v>
      </c>
      <c r="E4184" s="7" t="n">
        <v>1000</v>
      </c>
    </row>
    <row r="4185" spans="1:8">
      <c r="A4185" t="s">
        <v>4</v>
      </c>
      <c r="B4185" s="4" t="s">
        <v>5</v>
      </c>
      <c r="C4185" s="4" t="s">
        <v>11</v>
      </c>
      <c r="D4185" s="4" t="s">
        <v>7</v>
      </c>
      <c r="E4185" s="4" t="s">
        <v>8</v>
      </c>
      <c r="F4185" s="4" t="s">
        <v>15</v>
      </c>
      <c r="G4185" s="4" t="s">
        <v>15</v>
      </c>
      <c r="H4185" s="4" t="s">
        <v>15</v>
      </c>
    </row>
    <row r="4186" spans="1:8">
      <c r="A4186" t="n">
        <v>35120</v>
      </c>
      <c r="B4186" s="40" t="n">
        <v>48</v>
      </c>
      <c r="C4186" s="7" t="n">
        <v>11</v>
      </c>
      <c r="D4186" s="7" t="n">
        <v>0</v>
      </c>
      <c r="E4186" s="7" t="s">
        <v>191</v>
      </c>
      <c r="F4186" s="7" t="n">
        <v>-1</v>
      </c>
      <c r="G4186" s="7" t="n">
        <v>1</v>
      </c>
      <c r="H4186" s="7" t="n">
        <v>0</v>
      </c>
    </row>
    <row r="4187" spans="1:8">
      <c r="A4187" t="s">
        <v>4</v>
      </c>
      <c r="B4187" s="4" t="s">
        <v>5</v>
      </c>
      <c r="C4187" s="4" t="s">
        <v>11</v>
      </c>
    </row>
    <row r="4188" spans="1:8">
      <c r="A4188" t="n">
        <v>35150</v>
      </c>
      <c r="B4188" s="26" t="n">
        <v>16</v>
      </c>
      <c r="C4188" s="7" t="n">
        <v>500</v>
      </c>
    </row>
    <row r="4189" spans="1:8">
      <c r="A4189" t="s">
        <v>4</v>
      </c>
      <c r="B4189" s="4" t="s">
        <v>5</v>
      </c>
      <c r="C4189" s="4" t="s">
        <v>7</v>
      </c>
      <c r="D4189" s="4" t="s">
        <v>11</v>
      </c>
      <c r="E4189" s="4" t="s">
        <v>8</v>
      </c>
    </row>
    <row r="4190" spans="1:8">
      <c r="A4190" t="n">
        <v>35153</v>
      </c>
      <c r="B4190" s="30" t="n">
        <v>51</v>
      </c>
      <c r="C4190" s="7" t="n">
        <v>4</v>
      </c>
      <c r="D4190" s="7" t="n">
        <v>11</v>
      </c>
      <c r="E4190" s="7" t="s">
        <v>365</v>
      </c>
    </row>
    <row r="4191" spans="1:8">
      <c r="A4191" t="s">
        <v>4</v>
      </c>
      <c r="B4191" s="4" t="s">
        <v>5</v>
      </c>
      <c r="C4191" s="4" t="s">
        <v>11</v>
      </c>
    </row>
    <row r="4192" spans="1:8">
      <c r="A4192" t="n">
        <v>35167</v>
      </c>
      <c r="B4192" s="26" t="n">
        <v>16</v>
      </c>
      <c r="C4192" s="7" t="n">
        <v>0</v>
      </c>
    </row>
    <row r="4193" spans="1:8">
      <c r="A4193" t="s">
        <v>4</v>
      </c>
      <c r="B4193" s="4" t="s">
        <v>5</v>
      </c>
      <c r="C4193" s="4" t="s">
        <v>11</v>
      </c>
      <c r="D4193" s="4" t="s">
        <v>7</v>
      </c>
      <c r="E4193" s="4" t="s">
        <v>17</v>
      </c>
      <c r="F4193" s="4" t="s">
        <v>42</v>
      </c>
      <c r="G4193" s="4" t="s">
        <v>7</v>
      </c>
      <c r="H4193" s="4" t="s">
        <v>7</v>
      </c>
      <c r="I4193" s="4" t="s">
        <v>7</v>
      </c>
      <c r="J4193" s="4" t="s">
        <v>17</v>
      </c>
      <c r="K4193" s="4" t="s">
        <v>42</v>
      </c>
      <c r="L4193" s="4" t="s">
        <v>7</v>
      </c>
      <c r="M4193" s="4" t="s">
        <v>7</v>
      </c>
    </row>
    <row r="4194" spans="1:8">
      <c r="A4194" t="n">
        <v>35170</v>
      </c>
      <c r="B4194" s="31" t="n">
        <v>26</v>
      </c>
      <c r="C4194" s="7" t="n">
        <v>11</v>
      </c>
      <c r="D4194" s="7" t="n">
        <v>17</v>
      </c>
      <c r="E4194" s="7" t="n">
        <v>10474</v>
      </c>
      <c r="F4194" s="7" t="s">
        <v>366</v>
      </c>
      <c r="G4194" s="7" t="n">
        <v>2</v>
      </c>
      <c r="H4194" s="7" t="n">
        <v>3</v>
      </c>
      <c r="I4194" s="7" t="n">
        <v>17</v>
      </c>
      <c r="J4194" s="7" t="n">
        <v>10475</v>
      </c>
      <c r="K4194" s="7" t="s">
        <v>367</v>
      </c>
      <c r="L4194" s="7" t="n">
        <v>2</v>
      </c>
      <c r="M4194" s="7" t="n">
        <v>0</v>
      </c>
    </row>
    <row r="4195" spans="1:8">
      <c r="A4195" t="s">
        <v>4</v>
      </c>
      <c r="B4195" s="4" t="s">
        <v>5</v>
      </c>
    </row>
    <row r="4196" spans="1:8">
      <c r="A4196" t="n">
        <v>35338</v>
      </c>
      <c r="B4196" s="24" t="n">
        <v>28</v>
      </c>
    </row>
    <row r="4197" spans="1:8">
      <c r="A4197" t="s">
        <v>4</v>
      </c>
      <c r="B4197" s="4" t="s">
        <v>5</v>
      </c>
      <c r="C4197" s="4" t="s">
        <v>13</v>
      </c>
    </row>
    <row r="4198" spans="1:8">
      <c r="A4198" t="n">
        <v>35339</v>
      </c>
      <c r="B4198" s="19" t="n">
        <v>3</v>
      </c>
      <c r="C4198" s="11" t="n">
        <f t="normal" ca="1">A4336</f>
        <v>0</v>
      </c>
    </row>
    <row r="4199" spans="1:8">
      <c r="A4199" t="s">
        <v>4</v>
      </c>
      <c r="B4199" s="4" t="s">
        <v>5</v>
      </c>
      <c r="C4199" s="4" t="s">
        <v>7</v>
      </c>
      <c r="D4199" s="4" t="s">
        <v>11</v>
      </c>
      <c r="E4199" s="4" t="s">
        <v>7</v>
      </c>
      <c r="F4199" s="4" t="s">
        <v>13</v>
      </c>
    </row>
    <row r="4200" spans="1:8">
      <c r="A4200" t="n">
        <v>35344</v>
      </c>
      <c r="B4200" s="9" t="n">
        <v>5</v>
      </c>
      <c r="C4200" s="7" t="n">
        <v>30</v>
      </c>
      <c r="D4200" s="7" t="n">
        <v>10859</v>
      </c>
      <c r="E4200" s="7" t="n">
        <v>1</v>
      </c>
      <c r="F4200" s="11" t="n">
        <f t="normal" ca="1">A4336</f>
        <v>0</v>
      </c>
    </row>
    <row r="4201" spans="1:8">
      <c r="A4201" t="s">
        <v>4</v>
      </c>
      <c r="B4201" s="4" t="s">
        <v>5</v>
      </c>
      <c r="C4201" s="4" t="s">
        <v>7</v>
      </c>
      <c r="D4201" s="4" t="s">
        <v>11</v>
      </c>
      <c r="E4201" s="4" t="s">
        <v>8</v>
      </c>
      <c r="F4201" s="4" t="s">
        <v>8</v>
      </c>
      <c r="G4201" s="4" t="s">
        <v>8</v>
      </c>
      <c r="H4201" s="4" t="s">
        <v>8</v>
      </c>
    </row>
    <row r="4202" spans="1:8">
      <c r="A4202" t="n">
        <v>35353</v>
      </c>
      <c r="B4202" s="30" t="n">
        <v>51</v>
      </c>
      <c r="C4202" s="7" t="n">
        <v>3</v>
      </c>
      <c r="D4202" s="7" t="n">
        <v>11</v>
      </c>
      <c r="E4202" s="7" t="s">
        <v>357</v>
      </c>
      <c r="F4202" s="7" t="s">
        <v>286</v>
      </c>
      <c r="G4202" s="7" t="s">
        <v>61</v>
      </c>
      <c r="H4202" s="7" t="s">
        <v>62</v>
      </c>
    </row>
    <row r="4203" spans="1:8">
      <c r="A4203" t="s">
        <v>4</v>
      </c>
      <c r="B4203" s="4" t="s">
        <v>5</v>
      </c>
      <c r="C4203" s="4" t="s">
        <v>11</v>
      </c>
      <c r="D4203" s="4" t="s">
        <v>7</v>
      </c>
      <c r="E4203" s="4" t="s">
        <v>15</v>
      </c>
      <c r="F4203" s="4" t="s">
        <v>11</v>
      </c>
    </row>
    <row r="4204" spans="1:8">
      <c r="A4204" t="n">
        <v>35366</v>
      </c>
      <c r="B4204" s="51" t="n">
        <v>59</v>
      </c>
      <c r="C4204" s="7" t="n">
        <v>11</v>
      </c>
      <c r="D4204" s="7" t="n">
        <v>13</v>
      </c>
      <c r="E4204" s="7" t="n">
        <v>0.150000005960464</v>
      </c>
      <c r="F4204" s="7" t="n">
        <v>0</v>
      </c>
    </row>
    <row r="4205" spans="1:8">
      <c r="A4205" t="s">
        <v>4</v>
      </c>
      <c r="B4205" s="4" t="s">
        <v>5</v>
      </c>
      <c r="C4205" s="4" t="s">
        <v>11</v>
      </c>
    </row>
    <row r="4206" spans="1:8">
      <c r="A4206" t="n">
        <v>35376</v>
      </c>
      <c r="B4206" s="26" t="n">
        <v>16</v>
      </c>
      <c r="C4206" s="7" t="n">
        <v>1000</v>
      </c>
    </row>
    <row r="4207" spans="1:8">
      <c r="A4207" t="s">
        <v>4</v>
      </c>
      <c r="B4207" s="4" t="s">
        <v>5</v>
      </c>
      <c r="C4207" s="4" t="s">
        <v>7</v>
      </c>
      <c r="D4207" s="4" t="s">
        <v>11</v>
      </c>
      <c r="E4207" s="4" t="s">
        <v>11</v>
      </c>
      <c r="F4207" s="4" t="s">
        <v>7</v>
      </c>
    </row>
    <row r="4208" spans="1:8">
      <c r="A4208" t="n">
        <v>35379</v>
      </c>
      <c r="B4208" s="22" t="n">
        <v>25</v>
      </c>
      <c r="C4208" s="7" t="n">
        <v>1</v>
      </c>
      <c r="D4208" s="7" t="n">
        <v>65535</v>
      </c>
      <c r="E4208" s="7" t="n">
        <v>65535</v>
      </c>
      <c r="F4208" s="7" t="n">
        <v>0</v>
      </c>
    </row>
    <row r="4209" spans="1:13">
      <c r="A4209" t="s">
        <v>4</v>
      </c>
      <c r="B4209" s="4" t="s">
        <v>5</v>
      </c>
      <c r="C4209" s="4" t="s">
        <v>7</v>
      </c>
      <c r="D4209" s="4" t="s">
        <v>11</v>
      </c>
      <c r="E4209" s="4" t="s">
        <v>8</v>
      </c>
      <c r="F4209" s="4" t="s">
        <v>8</v>
      </c>
      <c r="G4209" s="4" t="s">
        <v>8</v>
      </c>
      <c r="H4209" s="4" t="s">
        <v>8</v>
      </c>
    </row>
    <row r="4210" spans="1:13">
      <c r="A4210" t="n">
        <v>35386</v>
      </c>
      <c r="B4210" s="30" t="n">
        <v>51</v>
      </c>
      <c r="C4210" s="7" t="n">
        <v>3</v>
      </c>
      <c r="D4210" s="7" t="n">
        <v>11</v>
      </c>
      <c r="E4210" s="7" t="s">
        <v>331</v>
      </c>
      <c r="F4210" s="7" t="s">
        <v>287</v>
      </c>
      <c r="G4210" s="7" t="s">
        <v>61</v>
      </c>
      <c r="H4210" s="7" t="s">
        <v>62</v>
      </c>
    </row>
    <row r="4211" spans="1:13">
      <c r="A4211" t="s">
        <v>4</v>
      </c>
      <c r="B4211" s="4" t="s">
        <v>5</v>
      </c>
      <c r="C4211" s="4" t="s">
        <v>11</v>
      </c>
      <c r="D4211" s="4" t="s">
        <v>7</v>
      </c>
      <c r="E4211" s="4" t="s">
        <v>8</v>
      </c>
      <c r="F4211" s="4" t="s">
        <v>15</v>
      </c>
      <c r="G4211" s="4" t="s">
        <v>15</v>
      </c>
      <c r="H4211" s="4" t="s">
        <v>15</v>
      </c>
    </row>
    <row r="4212" spans="1:13">
      <c r="A4212" t="n">
        <v>35399</v>
      </c>
      <c r="B4212" s="40" t="n">
        <v>48</v>
      </c>
      <c r="C4212" s="7" t="n">
        <v>11</v>
      </c>
      <c r="D4212" s="7" t="n">
        <v>0</v>
      </c>
      <c r="E4212" s="7" t="s">
        <v>191</v>
      </c>
      <c r="F4212" s="7" t="n">
        <v>-1</v>
      </c>
      <c r="G4212" s="7" t="n">
        <v>1</v>
      </c>
      <c r="H4212" s="7" t="n">
        <v>0</v>
      </c>
    </row>
    <row r="4213" spans="1:13">
      <c r="A4213" t="s">
        <v>4</v>
      </c>
      <c r="B4213" s="4" t="s">
        <v>5</v>
      </c>
      <c r="C4213" s="4" t="s">
        <v>11</v>
      </c>
    </row>
    <row r="4214" spans="1:13">
      <c r="A4214" t="n">
        <v>35429</v>
      </c>
      <c r="B4214" s="26" t="n">
        <v>16</v>
      </c>
      <c r="C4214" s="7" t="n">
        <v>500</v>
      </c>
    </row>
    <row r="4215" spans="1:13">
      <c r="A4215" t="s">
        <v>4</v>
      </c>
      <c r="B4215" s="4" t="s">
        <v>5</v>
      </c>
      <c r="C4215" s="4" t="s">
        <v>7</v>
      </c>
      <c r="D4215" s="4" t="s">
        <v>11</v>
      </c>
      <c r="E4215" s="4" t="s">
        <v>8</v>
      </c>
    </row>
    <row r="4216" spans="1:13">
      <c r="A4216" t="n">
        <v>35432</v>
      </c>
      <c r="B4216" s="30" t="n">
        <v>51</v>
      </c>
      <c r="C4216" s="7" t="n">
        <v>4</v>
      </c>
      <c r="D4216" s="7" t="n">
        <v>11</v>
      </c>
      <c r="E4216" s="7" t="s">
        <v>118</v>
      </c>
    </row>
    <row r="4217" spans="1:13">
      <c r="A4217" t="s">
        <v>4</v>
      </c>
      <c r="B4217" s="4" t="s">
        <v>5</v>
      </c>
      <c r="C4217" s="4" t="s">
        <v>11</v>
      </c>
    </row>
    <row r="4218" spans="1:13">
      <c r="A4218" t="n">
        <v>35446</v>
      </c>
      <c r="B4218" s="26" t="n">
        <v>16</v>
      </c>
      <c r="C4218" s="7" t="n">
        <v>0</v>
      </c>
    </row>
    <row r="4219" spans="1:13">
      <c r="A4219" t="s">
        <v>4</v>
      </c>
      <c r="B4219" s="4" t="s">
        <v>5</v>
      </c>
      <c r="C4219" s="4" t="s">
        <v>11</v>
      </c>
      <c r="D4219" s="4" t="s">
        <v>7</v>
      </c>
      <c r="E4219" s="4" t="s">
        <v>17</v>
      </c>
      <c r="F4219" s="4" t="s">
        <v>42</v>
      </c>
      <c r="G4219" s="4" t="s">
        <v>7</v>
      </c>
      <c r="H4219" s="4" t="s">
        <v>7</v>
      </c>
    </row>
    <row r="4220" spans="1:13">
      <c r="A4220" t="n">
        <v>35449</v>
      </c>
      <c r="B4220" s="31" t="n">
        <v>26</v>
      </c>
      <c r="C4220" s="7" t="n">
        <v>11</v>
      </c>
      <c r="D4220" s="7" t="n">
        <v>17</v>
      </c>
      <c r="E4220" s="7" t="n">
        <v>10476</v>
      </c>
      <c r="F4220" s="7" t="s">
        <v>368</v>
      </c>
      <c r="G4220" s="7" t="n">
        <v>2</v>
      </c>
      <c r="H4220" s="7" t="n">
        <v>0</v>
      </c>
    </row>
    <row r="4221" spans="1:13">
      <c r="A4221" t="s">
        <v>4</v>
      </c>
      <c r="B4221" s="4" t="s">
        <v>5</v>
      </c>
      <c r="C4221" s="4" t="s">
        <v>11</v>
      </c>
    </row>
    <row r="4222" spans="1:13">
      <c r="A4222" t="n">
        <v>35498</v>
      </c>
      <c r="B4222" s="26" t="n">
        <v>16</v>
      </c>
      <c r="C4222" s="7" t="n">
        <v>2000</v>
      </c>
    </row>
    <row r="4223" spans="1:13">
      <c r="A4223" t="s">
        <v>4</v>
      </c>
      <c r="B4223" s="4" t="s">
        <v>5</v>
      </c>
      <c r="C4223" s="4" t="s">
        <v>11</v>
      </c>
      <c r="D4223" s="4" t="s">
        <v>11</v>
      </c>
      <c r="E4223" s="4" t="s">
        <v>11</v>
      </c>
    </row>
    <row r="4224" spans="1:13">
      <c r="A4224" t="n">
        <v>35501</v>
      </c>
      <c r="B4224" s="42" t="n">
        <v>61</v>
      </c>
      <c r="C4224" s="7" t="n">
        <v>11</v>
      </c>
      <c r="D4224" s="7" t="n">
        <v>9</v>
      </c>
      <c r="E4224" s="7" t="n">
        <v>1000</v>
      </c>
    </row>
    <row r="4225" spans="1:8">
      <c r="A4225" t="s">
        <v>4</v>
      </c>
      <c r="B4225" s="4" t="s">
        <v>5</v>
      </c>
      <c r="C4225" s="4" t="s">
        <v>11</v>
      </c>
    </row>
    <row r="4226" spans="1:8">
      <c r="A4226" t="n">
        <v>35508</v>
      </c>
      <c r="B4226" s="26" t="n">
        <v>16</v>
      </c>
      <c r="C4226" s="7" t="n">
        <v>1000</v>
      </c>
    </row>
    <row r="4227" spans="1:8">
      <c r="A4227" t="s">
        <v>4</v>
      </c>
      <c r="B4227" s="4" t="s">
        <v>5</v>
      </c>
      <c r="C4227" s="4" t="s">
        <v>7</v>
      </c>
      <c r="D4227" s="4" t="s">
        <v>11</v>
      </c>
      <c r="E4227" s="4" t="s">
        <v>8</v>
      </c>
      <c r="F4227" s="4" t="s">
        <v>8</v>
      </c>
      <c r="G4227" s="4" t="s">
        <v>8</v>
      </c>
      <c r="H4227" s="4" t="s">
        <v>8</v>
      </c>
    </row>
    <row r="4228" spans="1:8">
      <c r="A4228" t="n">
        <v>35511</v>
      </c>
      <c r="B4228" s="30" t="n">
        <v>51</v>
      </c>
      <c r="C4228" s="7" t="n">
        <v>3</v>
      </c>
      <c r="D4228" s="7" t="n">
        <v>11</v>
      </c>
      <c r="E4228" s="7" t="s">
        <v>286</v>
      </c>
      <c r="F4228" s="7" t="s">
        <v>18</v>
      </c>
      <c r="G4228" s="7" t="s">
        <v>61</v>
      </c>
      <c r="H4228" s="7" t="s">
        <v>62</v>
      </c>
    </row>
    <row r="4229" spans="1:8">
      <c r="A4229" t="s">
        <v>4</v>
      </c>
      <c r="B4229" s="4" t="s">
        <v>5</v>
      </c>
    </row>
    <row r="4230" spans="1:8">
      <c r="A4230" t="n">
        <v>35523</v>
      </c>
      <c r="B4230" s="24" t="n">
        <v>28</v>
      </c>
    </row>
    <row r="4231" spans="1:8">
      <c r="A4231" t="s">
        <v>4</v>
      </c>
      <c r="B4231" s="4" t="s">
        <v>5</v>
      </c>
      <c r="C4231" s="4" t="s">
        <v>11</v>
      </c>
      <c r="D4231" s="4" t="s">
        <v>7</v>
      </c>
    </row>
    <row r="4232" spans="1:8">
      <c r="A4232" t="n">
        <v>35524</v>
      </c>
      <c r="B4232" s="33" t="n">
        <v>89</v>
      </c>
      <c r="C4232" s="7" t="n">
        <v>65533</v>
      </c>
      <c r="D4232" s="7" t="n">
        <v>1</v>
      </c>
    </row>
    <row r="4233" spans="1:8">
      <c r="A4233" t="s">
        <v>4</v>
      </c>
      <c r="B4233" s="4" t="s">
        <v>5</v>
      </c>
      <c r="C4233" s="4" t="s">
        <v>7</v>
      </c>
      <c r="D4233" s="4" t="s">
        <v>11</v>
      </c>
      <c r="E4233" s="4" t="s">
        <v>11</v>
      </c>
      <c r="F4233" s="4" t="s">
        <v>7</v>
      </c>
    </row>
    <row r="4234" spans="1:8">
      <c r="A4234" t="n">
        <v>35528</v>
      </c>
      <c r="B4234" s="22" t="n">
        <v>25</v>
      </c>
      <c r="C4234" s="7" t="n">
        <v>1</v>
      </c>
      <c r="D4234" s="7" t="n">
        <v>65535</v>
      </c>
      <c r="E4234" s="7" t="n">
        <v>65535</v>
      </c>
      <c r="F4234" s="7" t="n">
        <v>0</v>
      </c>
    </row>
    <row r="4235" spans="1:8">
      <c r="A4235" t="s">
        <v>4</v>
      </c>
      <c r="B4235" s="4" t="s">
        <v>5</v>
      </c>
      <c r="C4235" s="4" t="s">
        <v>7</v>
      </c>
      <c r="D4235" s="4" t="s">
        <v>11</v>
      </c>
      <c r="E4235" s="4" t="s">
        <v>11</v>
      </c>
      <c r="F4235" s="4" t="s">
        <v>7</v>
      </c>
    </row>
    <row r="4236" spans="1:8">
      <c r="A4236" t="n">
        <v>35535</v>
      </c>
      <c r="B4236" s="22" t="n">
        <v>25</v>
      </c>
      <c r="C4236" s="7" t="n">
        <v>1</v>
      </c>
      <c r="D4236" s="7" t="n">
        <v>260</v>
      </c>
      <c r="E4236" s="7" t="n">
        <v>640</v>
      </c>
      <c r="F4236" s="7" t="n">
        <v>1</v>
      </c>
    </row>
    <row r="4237" spans="1:8">
      <c r="A4237" t="s">
        <v>4</v>
      </c>
      <c r="B4237" s="4" t="s">
        <v>5</v>
      </c>
      <c r="C4237" s="4" t="s">
        <v>7</v>
      </c>
      <c r="D4237" s="4" t="s">
        <v>11</v>
      </c>
      <c r="E4237" s="4" t="s">
        <v>8</v>
      </c>
    </row>
    <row r="4238" spans="1:8">
      <c r="A4238" t="n">
        <v>35542</v>
      </c>
      <c r="B4238" s="30" t="n">
        <v>51</v>
      </c>
      <c r="C4238" s="7" t="n">
        <v>4</v>
      </c>
      <c r="D4238" s="7" t="n">
        <v>0</v>
      </c>
      <c r="E4238" s="7" t="s">
        <v>369</v>
      </c>
    </row>
    <row r="4239" spans="1:8">
      <c r="A4239" t="s">
        <v>4</v>
      </c>
      <c r="B4239" s="4" t="s">
        <v>5</v>
      </c>
      <c r="C4239" s="4" t="s">
        <v>11</v>
      </c>
    </row>
    <row r="4240" spans="1:8">
      <c r="A4240" t="n">
        <v>35557</v>
      </c>
      <c r="B4240" s="26" t="n">
        <v>16</v>
      </c>
      <c r="C4240" s="7" t="n">
        <v>0</v>
      </c>
    </row>
    <row r="4241" spans="1:8">
      <c r="A4241" t="s">
        <v>4</v>
      </c>
      <c r="B4241" s="4" t="s">
        <v>5</v>
      </c>
      <c r="C4241" s="4" t="s">
        <v>11</v>
      </c>
      <c r="D4241" s="4" t="s">
        <v>7</v>
      </c>
      <c r="E4241" s="4" t="s">
        <v>17</v>
      </c>
      <c r="F4241" s="4" t="s">
        <v>42</v>
      </c>
      <c r="G4241" s="4" t="s">
        <v>7</v>
      </c>
      <c r="H4241" s="4" t="s">
        <v>7</v>
      </c>
    </row>
    <row r="4242" spans="1:8">
      <c r="A4242" t="n">
        <v>35560</v>
      </c>
      <c r="B4242" s="31" t="n">
        <v>26</v>
      </c>
      <c r="C4242" s="7" t="n">
        <v>0</v>
      </c>
      <c r="D4242" s="7" t="n">
        <v>17</v>
      </c>
      <c r="E4242" s="7" t="n">
        <v>53360</v>
      </c>
      <c r="F4242" s="7" t="s">
        <v>370</v>
      </c>
      <c r="G4242" s="7" t="n">
        <v>2</v>
      </c>
      <c r="H4242" s="7" t="n">
        <v>0</v>
      </c>
    </row>
    <row r="4243" spans="1:8">
      <c r="A4243" t="s">
        <v>4</v>
      </c>
      <c r="B4243" s="4" t="s">
        <v>5</v>
      </c>
    </row>
    <row r="4244" spans="1:8">
      <c r="A4244" t="n">
        <v>35583</v>
      </c>
      <c r="B4244" s="24" t="n">
        <v>28</v>
      </c>
    </row>
    <row r="4245" spans="1:8">
      <c r="A4245" t="s">
        <v>4</v>
      </c>
      <c r="B4245" s="4" t="s">
        <v>5</v>
      </c>
      <c r="C4245" s="4" t="s">
        <v>11</v>
      </c>
      <c r="D4245" s="4" t="s">
        <v>7</v>
      </c>
    </row>
    <row r="4246" spans="1:8">
      <c r="A4246" t="n">
        <v>35584</v>
      </c>
      <c r="B4246" s="33" t="n">
        <v>89</v>
      </c>
      <c r="C4246" s="7" t="n">
        <v>65533</v>
      </c>
      <c r="D4246" s="7" t="n">
        <v>1</v>
      </c>
    </row>
    <row r="4247" spans="1:8">
      <c r="A4247" t="s">
        <v>4</v>
      </c>
      <c r="B4247" s="4" t="s">
        <v>5</v>
      </c>
      <c r="C4247" s="4" t="s">
        <v>7</v>
      </c>
      <c r="D4247" s="4" t="s">
        <v>11</v>
      </c>
      <c r="E4247" s="4" t="s">
        <v>11</v>
      </c>
      <c r="F4247" s="4" t="s">
        <v>7</v>
      </c>
    </row>
    <row r="4248" spans="1:8">
      <c r="A4248" t="n">
        <v>35588</v>
      </c>
      <c r="B4248" s="22" t="n">
        <v>25</v>
      </c>
      <c r="C4248" s="7" t="n">
        <v>1</v>
      </c>
      <c r="D4248" s="7" t="n">
        <v>65535</v>
      </c>
      <c r="E4248" s="7" t="n">
        <v>65535</v>
      </c>
      <c r="F4248" s="7" t="n">
        <v>0</v>
      </c>
    </row>
    <row r="4249" spans="1:8">
      <c r="A4249" t="s">
        <v>4</v>
      </c>
      <c r="B4249" s="4" t="s">
        <v>5</v>
      </c>
      <c r="C4249" s="4" t="s">
        <v>7</v>
      </c>
      <c r="D4249" s="4" t="s">
        <v>11</v>
      </c>
      <c r="E4249" s="4" t="s">
        <v>11</v>
      </c>
      <c r="F4249" s="4" t="s">
        <v>7</v>
      </c>
    </row>
    <row r="4250" spans="1:8">
      <c r="A4250" t="n">
        <v>35595</v>
      </c>
      <c r="B4250" s="22" t="n">
        <v>25</v>
      </c>
      <c r="C4250" s="7" t="n">
        <v>1</v>
      </c>
      <c r="D4250" s="7" t="n">
        <v>60</v>
      </c>
      <c r="E4250" s="7" t="n">
        <v>640</v>
      </c>
      <c r="F4250" s="7" t="n">
        <v>1</v>
      </c>
    </row>
    <row r="4251" spans="1:8">
      <c r="A4251" t="s">
        <v>4</v>
      </c>
      <c r="B4251" s="4" t="s">
        <v>5</v>
      </c>
      <c r="C4251" s="4" t="s">
        <v>7</v>
      </c>
      <c r="D4251" s="4" t="s">
        <v>11</v>
      </c>
      <c r="E4251" s="4" t="s">
        <v>8</v>
      </c>
    </row>
    <row r="4252" spans="1:8">
      <c r="A4252" t="n">
        <v>35602</v>
      </c>
      <c r="B4252" s="30" t="n">
        <v>51</v>
      </c>
      <c r="C4252" s="7" t="n">
        <v>4</v>
      </c>
      <c r="D4252" s="7" t="n">
        <v>2</v>
      </c>
      <c r="E4252" s="7" t="s">
        <v>328</v>
      </c>
    </row>
    <row r="4253" spans="1:8">
      <c r="A4253" t="s">
        <v>4</v>
      </c>
      <c r="B4253" s="4" t="s">
        <v>5</v>
      </c>
      <c r="C4253" s="4" t="s">
        <v>11</v>
      </c>
    </row>
    <row r="4254" spans="1:8">
      <c r="A4254" t="n">
        <v>35616</v>
      </c>
      <c r="B4254" s="26" t="n">
        <v>16</v>
      </c>
      <c r="C4254" s="7" t="n">
        <v>0</v>
      </c>
    </row>
    <row r="4255" spans="1:8">
      <c r="A4255" t="s">
        <v>4</v>
      </c>
      <c r="B4255" s="4" t="s">
        <v>5</v>
      </c>
      <c r="C4255" s="4" t="s">
        <v>11</v>
      </c>
      <c r="D4255" s="4" t="s">
        <v>7</v>
      </c>
      <c r="E4255" s="4" t="s">
        <v>17</v>
      </c>
      <c r="F4255" s="4" t="s">
        <v>42</v>
      </c>
      <c r="G4255" s="4" t="s">
        <v>7</v>
      </c>
      <c r="H4255" s="4" t="s">
        <v>7</v>
      </c>
    </row>
    <row r="4256" spans="1:8">
      <c r="A4256" t="n">
        <v>35619</v>
      </c>
      <c r="B4256" s="31" t="n">
        <v>26</v>
      </c>
      <c r="C4256" s="7" t="n">
        <v>2</v>
      </c>
      <c r="D4256" s="7" t="n">
        <v>17</v>
      </c>
      <c r="E4256" s="7" t="n">
        <v>6498</v>
      </c>
      <c r="F4256" s="7" t="s">
        <v>354</v>
      </c>
      <c r="G4256" s="7" t="n">
        <v>2</v>
      </c>
      <c r="H4256" s="7" t="n">
        <v>0</v>
      </c>
    </row>
    <row r="4257" spans="1:8">
      <c r="A4257" t="s">
        <v>4</v>
      </c>
      <c r="B4257" s="4" t="s">
        <v>5</v>
      </c>
    </row>
    <row r="4258" spans="1:8">
      <c r="A4258" t="n">
        <v>35641</v>
      </c>
      <c r="B4258" s="24" t="n">
        <v>28</v>
      </c>
    </row>
    <row r="4259" spans="1:8">
      <c r="A4259" t="s">
        <v>4</v>
      </c>
      <c r="B4259" s="4" t="s">
        <v>5</v>
      </c>
      <c r="C4259" s="4" t="s">
        <v>11</v>
      </c>
      <c r="D4259" s="4" t="s">
        <v>7</v>
      </c>
    </row>
    <row r="4260" spans="1:8">
      <c r="A4260" t="n">
        <v>35642</v>
      </c>
      <c r="B4260" s="33" t="n">
        <v>89</v>
      </c>
      <c r="C4260" s="7" t="n">
        <v>65533</v>
      </c>
      <c r="D4260" s="7" t="n">
        <v>1</v>
      </c>
    </row>
    <row r="4261" spans="1:8">
      <c r="A4261" t="s">
        <v>4</v>
      </c>
      <c r="B4261" s="4" t="s">
        <v>5</v>
      </c>
      <c r="C4261" s="4" t="s">
        <v>7</v>
      </c>
      <c r="D4261" s="4" t="s">
        <v>11</v>
      </c>
      <c r="E4261" s="4" t="s">
        <v>11</v>
      </c>
      <c r="F4261" s="4" t="s">
        <v>7</v>
      </c>
    </row>
    <row r="4262" spans="1:8">
      <c r="A4262" t="n">
        <v>35646</v>
      </c>
      <c r="B4262" s="22" t="n">
        <v>25</v>
      </c>
      <c r="C4262" s="7" t="n">
        <v>1</v>
      </c>
      <c r="D4262" s="7" t="n">
        <v>65535</v>
      </c>
      <c r="E4262" s="7" t="n">
        <v>65535</v>
      </c>
      <c r="F4262" s="7" t="n">
        <v>0</v>
      </c>
    </row>
    <row r="4263" spans="1:8">
      <c r="A4263" t="s">
        <v>4</v>
      </c>
      <c r="B4263" s="4" t="s">
        <v>5</v>
      </c>
      <c r="C4263" s="4" t="s">
        <v>7</v>
      </c>
      <c r="D4263" s="4" t="s">
        <v>11</v>
      </c>
      <c r="E4263" s="4" t="s">
        <v>11</v>
      </c>
      <c r="F4263" s="4" t="s">
        <v>7</v>
      </c>
    </row>
    <row r="4264" spans="1:8">
      <c r="A4264" t="n">
        <v>35653</v>
      </c>
      <c r="B4264" s="22" t="n">
        <v>25</v>
      </c>
      <c r="C4264" s="7" t="n">
        <v>1</v>
      </c>
      <c r="D4264" s="7" t="n">
        <v>260</v>
      </c>
      <c r="E4264" s="7" t="n">
        <v>640</v>
      </c>
      <c r="F4264" s="7" t="n">
        <v>2</v>
      </c>
    </row>
    <row r="4265" spans="1:8">
      <c r="A4265" t="s">
        <v>4</v>
      </c>
      <c r="B4265" s="4" t="s">
        <v>5</v>
      </c>
      <c r="C4265" s="4" t="s">
        <v>7</v>
      </c>
      <c r="D4265" s="4" t="s">
        <v>11</v>
      </c>
      <c r="E4265" s="4" t="s">
        <v>8</v>
      </c>
    </row>
    <row r="4266" spans="1:8">
      <c r="A4266" t="n">
        <v>35660</v>
      </c>
      <c r="B4266" s="30" t="n">
        <v>51</v>
      </c>
      <c r="C4266" s="7" t="n">
        <v>4</v>
      </c>
      <c r="D4266" s="7" t="n">
        <v>7</v>
      </c>
      <c r="E4266" s="7" t="s">
        <v>297</v>
      </c>
    </row>
    <row r="4267" spans="1:8">
      <c r="A4267" t="s">
        <v>4</v>
      </c>
      <c r="B4267" s="4" t="s">
        <v>5</v>
      </c>
      <c r="C4267" s="4" t="s">
        <v>11</v>
      </c>
    </row>
    <row r="4268" spans="1:8">
      <c r="A4268" t="n">
        <v>35674</v>
      </c>
      <c r="B4268" s="26" t="n">
        <v>16</v>
      </c>
      <c r="C4268" s="7" t="n">
        <v>0</v>
      </c>
    </row>
    <row r="4269" spans="1:8">
      <c r="A4269" t="s">
        <v>4</v>
      </c>
      <c r="B4269" s="4" t="s">
        <v>5</v>
      </c>
      <c r="C4269" s="4" t="s">
        <v>11</v>
      </c>
      <c r="D4269" s="4" t="s">
        <v>7</v>
      </c>
      <c r="E4269" s="4" t="s">
        <v>17</v>
      </c>
      <c r="F4269" s="4" t="s">
        <v>42</v>
      </c>
      <c r="G4269" s="4" t="s">
        <v>7</v>
      </c>
      <c r="H4269" s="4" t="s">
        <v>7</v>
      </c>
    </row>
    <row r="4270" spans="1:8">
      <c r="A4270" t="n">
        <v>35677</v>
      </c>
      <c r="B4270" s="31" t="n">
        <v>26</v>
      </c>
      <c r="C4270" s="7" t="n">
        <v>7</v>
      </c>
      <c r="D4270" s="7" t="n">
        <v>17</v>
      </c>
      <c r="E4270" s="7" t="n">
        <v>4503</v>
      </c>
      <c r="F4270" s="7" t="s">
        <v>371</v>
      </c>
      <c r="G4270" s="7" t="n">
        <v>2</v>
      </c>
      <c r="H4270" s="7" t="n">
        <v>0</v>
      </c>
    </row>
    <row r="4271" spans="1:8">
      <c r="A4271" t="s">
        <v>4</v>
      </c>
      <c r="B4271" s="4" t="s">
        <v>5</v>
      </c>
    </row>
    <row r="4272" spans="1:8">
      <c r="A4272" t="n">
        <v>35721</v>
      </c>
      <c r="B4272" s="24" t="n">
        <v>28</v>
      </c>
    </row>
    <row r="4273" spans="1:8">
      <c r="A4273" t="s">
        <v>4</v>
      </c>
      <c r="B4273" s="4" t="s">
        <v>5</v>
      </c>
      <c r="C4273" s="4" t="s">
        <v>11</v>
      </c>
      <c r="D4273" s="4" t="s">
        <v>7</v>
      </c>
    </row>
    <row r="4274" spans="1:8">
      <c r="A4274" t="n">
        <v>35722</v>
      </c>
      <c r="B4274" s="33" t="n">
        <v>89</v>
      </c>
      <c r="C4274" s="7" t="n">
        <v>65533</v>
      </c>
      <c r="D4274" s="7" t="n">
        <v>1</v>
      </c>
    </row>
    <row r="4275" spans="1:8">
      <c r="A4275" t="s">
        <v>4</v>
      </c>
      <c r="B4275" s="4" t="s">
        <v>5</v>
      </c>
      <c r="C4275" s="4" t="s">
        <v>7</v>
      </c>
      <c r="D4275" s="4" t="s">
        <v>11</v>
      </c>
      <c r="E4275" s="4" t="s">
        <v>11</v>
      </c>
      <c r="F4275" s="4" t="s">
        <v>7</v>
      </c>
    </row>
    <row r="4276" spans="1:8">
      <c r="A4276" t="n">
        <v>35726</v>
      </c>
      <c r="B4276" s="22" t="n">
        <v>25</v>
      </c>
      <c r="C4276" s="7" t="n">
        <v>1</v>
      </c>
      <c r="D4276" s="7" t="n">
        <v>65535</v>
      </c>
      <c r="E4276" s="7" t="n">
        <v>65535</v>
      </c>
      <c r="F4276" s="7" t="n">
        <v>0</v>
      </c>
    </row>
    <row r="4277" spans="1:8">
      <c r="A4277" t="s">
        <v>4</v>
      </c>
      <c r="B4277" s="4" t="s">
        <v>5</v>
      </c>
      <c r="C4277" s="4" t="s">
        <v>7</v>
      </c>
      <c r="D4277" s="4" t="s">
        <v>11</v>
      </c>
      <c r="E4277" s="4" t="s">
        <v>11</v>
      </c>
      <c r="F4277" s="4" t="s">
        <v>7</v>
      </c>
    </row>
    <row r="4278" spans="1:8">
      <c r="A4278" t="n">
        <v>35733</v>
      </c>
      <c r="B4278" s="22" t="n">
        <v>25</v>
      </c>
      <c r="C4278" s="7" t="n">
        <v>1</v>
      </c>
      <c r="D4278" s="7" t="n">
        <v>260</v>
      </c>
      <c r="E4278" s="7" t="n">
        <v>640</v>
      </c>
      <c r="F4278" s="7" t="n">
        <v>1</v>
      </c>
    </row>
    <row r="4279" spans="1:8">
      <c r="A4279" t="s">
        <v>4</v>
      </c>
      <c r="B4279" s="4" t="s">
        <v>5</v>
      </c>
      <c r="C4279" s="4" t="s">
        <v>7</v>
      </c>
      <c r="D4279" s="4" t="s">
        <v>11</v>
      </c>
      <c r="E4279" s="4" t="s">
        <v>8</v>
      </c>
    </row>
    <row r="4280" spans="1:8">
      <c r="A4280" t="n">
        <v>35740</v>
      </c>
      <c r="B4280" s="30" t="n">
        <v>51</v>
      </c>
      <c r="C4280" s="7" t="n">
        <v>4</v>
      </c>
      <c r="D4280" s="7" t="n">
        <v>5</v>
      </c>
      <c r="E4280" s="7" t="s">
        <v>280</v>
      </c>
    </row>
    <row r="4281" spans="1:8">
      <c r="A4281" t="s">
        <v>4</v>
      </c>
      <c r="B4281" s="4" t="s">
        <v>5</v>
      </c>
      <c r="C4281" s="4" t="s">
        <v>11</v>
      </c>
    </row>
    <row r="4282" spans="1:8">
      <c r="A4282" t="n">
        <v>35753</v>
      </c>
      <c r="B4282" s="26" t="n">
        <v>16</v>
      </c>
      <c r="C4282" s="7" t="n">
        <v>0</v>
      </c>
    </row>
    <row r="4283" spans="1:8">
      <c r="A4283" t="s">
        <v>4</v>
      </c>
      <c r="B4283" s="4" t="s">
        <v>5</v>
      </c>
      <c r="C4283" s="4" t="s">
        <v>11</v>
      </c>
      <c r="D4283" s="4" t="s">
        <v>7</v>
      </c>
      <c r="E4283" s="4" t="s">
        <v>17</v>
      </c>
      <c r="F4283" s="4" t="s">
        <v>42</v>
      </c>
      <c r="G4283" s="4" t="s">
        <v>7</v>
      </c>
      <c r="H4283" s="4" t="s">
        <v>7</v>
      </c>
    </row>
    <row r="4284" spans="1:8">
      <c r="A4284" t="n">
        <v>35756</v>
      </c>
      <c r="B4284" s="31" t="n">
        <v>26</v>
      </c>
      <c r="C4284" s="7" t="n">
        <v>5</v>
      </c>
      <c r="D4284" s="7" t="n">
        <v>17</v>
      </c>
      <c r="E4284" s="7" t="n">
        <v>3493</v>
      </c>
      <c r="F4284" s="7" t="s">
        <v>372</v>
      </c>
      <c r="G4284" s="7" t="n">
        <v>2</v>
      </c>
      <c r="H4284" s="7" t="n">
        <v>0</v>
      </c>
    </row>
    <row r="4285" spans="1:8">
      <c r="A4285" t="s">
        <v>4</v>
      </c>
      <c r="B4285" s="4" t="s">
        <v>5</v>
      </c>
    </row>
    <row r="4286" spans="1:8">
      <c r="A4286" t="n">
        <v>35843</v>
      </c>
      <c r="B4286" s="24" t="n">
        <v>28</v>
      </c>
    </row>
    <row r="4287" spans="1:8">
      <c r="A4287" t="s">
        <v>4</v>
      </c>
      <c r="B4287" s="4" t="s">
        <v>5</v>
      </c>
      <c r="C4287" s="4" t="s">
        <v>11</v>
      </c>
      <c r="D4287" s="4" t="s">
        <v>7</v>
      </c>
    </row>
    <row r="4288" spans="1:8">
      <c r="A4288" t="n">
        <v>35844</v>
      </c>
      <c r="B4288" s="33" t="n">
        <v>89</v>
      </c>
      <c r="C4288" s="7" t="n">
        <v>65533</v>
      </c>
      <c r="D4288" s="7" t="n">
        <v>1</v>
      </c>
    </row>
    <row r="4289" spans="1:8">
      <c r="A4289" t="s">
        <v>4</v>
      </c>
      <c r="B4289" s="4" t="s">
        <v>5</v>
      </c>
      <c r="C4289" s="4" t="s">
        <v>7</v>
      </c>
      <c r="D4289" s="4" t="s">
        <v>11</v>
      </c>
      <c r="E4289" s="4" t="s">
        <v>11</v>
      </c>
      <c r="F4289" s="4" t="s">
        <v>7</v>
      </c>
    </row>
    <row r="4290" spans="1:8">
      <c r="A4290" t="n">
        <v>35848</v>
      </c>
      <c r="B4290" s="22" t="n">
        <v>25</v>
      </c>
      <c r="C4290" s="7" t="n">
        <v>1</v>
      </c>
      <c r="D4290" s="7" t="n">
        <v>65535</v>
      </c>
      <c r="E4290" s="7" t="n">
        <v>65535</v>
      </c>
      <c r="F4290" s="7" t="n">
        <v>0</v>
      </c>
    </row>
    <row r="4291" spans="1:8">
      <c r="A4291" t="s">
        <v>4</v>
      </c>
      <c r="B4291" s="4" t="s">
        <v>5</v>
      </c>
      <c r="C4291" s="4" t="s">
        <v>7</v>
      </c>
      <c r="D4291" s="4" t="s">
        <v>11</v>
      </c>
      <c r="E4291" s="4" t="s">
        <v>8</v>
      </c>
    </row>
    <row r="4292" spans="1:8">
      <c r="A4292" t="n">
        <v>35855</v>
      </c>
      <c r="B4292" s="30" t="n">
        <v>51</v>
      </c>
      <c r="C4292" s="7" t="n">
        <v>4</v>
      </c>
      <c r="D4292" s="7" t="n">
        <v>11</v>
      </c>
      <c r="E4292" s="7" t="s">
        <v>373</v>
      </c>
    </row>
    <row r="4293" spans="1:8">
      <c r="A4293" t="s">
        <v>4</v>
      </c>
      <c r="B4293" s="4" t="s">
        <v>5</v>
      </c>
      <c r="C4293" s="4" t="s">
        <v>11</v>
      </c>
    </row>
    <row r="4294" spans="1:8">
      <c r="A4294" t="n">
        <v>35868</v>
      </c>
      <c r="B4294" s="26" t="n">
        <v>16</v>
      </c>
      <c r="C4294" s="7" t="n">
        <v>0</v>
      </c>
    </row>
    <row r="4295" spans="1:8">
      <c r="A4295" t="s">
        <v>4</v>
      </c>
      <c r="B4295" s="4" t="s">
        <v>5</v>
      </c>
      <c r="C4295" s="4" t="s">
        <v>11</v>
      </c>
      <c r="D4295" s="4" t="s">
        <v>7</v>
      </c>
      <c r="E4295" s="4" t="s">
        <v>17</v>
      </c>
      <c r="F4295" s="4" t="s">
        <v>42</v>
      </c>
      <c r="G4295" s="4" t="s">
        <v>7</v>
      </c>
      <c r="H4295" s="4" t="s">
        <v>7</v>
      </c>
    </row>
    <row r="4296" spans="1:8">
      <c r="A4296" t="n">
        <v>35871</v>
      </c>
      <c r="B4296" s="31" t="n">
        <v>26</v>
      </c>
      <c r="C4296" s="7" t="n">
        <v>11</v>
      </c>
      <c r="D4296" s="7" t="n">
        <v>17</v>
      </c>
      <c r="E4296" s="7" t="n">
        <v>10477</v>
      </c>
      <c r="F4296" s="7" t="s">
        <v>374</v>
      </c>
      <c r="G4296" s="7" t="n">
        <v>2</v>
      </c>
      <c r="H4296" s="7" t="n">
        <v>0</v>
      </c>
    </row>
    <row r="4297" spans="1:8">
      <c r="A4297" t="s">
        <v>4</v>
      </c>
      <c r="B4297" s="4" t="s">
        <v>5</v>
      </c>
    </row>
    <row r="4298" spans="1:8">
      <c r="A4298" t="n">
        <v>35921</v>
      </c>
      <c r="B4298" s="24" t="n">
        <v>28</v>
      </c>
    </row>
    <row r="4299" spans="1:8">
      <c r="A4299" t="s">
        <v>4</v>
      </c>
      <c r="B4299" s="4" t="s">
        <v>5</v>
      </c>
      <c r="C4299" s="4" t="s">
        <v>11</v>
      </c>
      <c r="D4299" s="4" t="s">
        <v>7</v>
      </c>
    </row>
    <row r="4300" spans="1:8">
      <c r="A4300" t="n">
        <v>35922</v>
      </c>
      <c r="B4300" s="33" t="n">
        <v>89</v>
      </c>
      <c r="C4300" s="7" t="n">
        <v>65533</v>
      </c>
      <c r="D4300" s="7" t="n">
        <v>1</v>
      </c>
    </row>
    <row r="4301" spans="1:8">
      <c r="A4301" t="s">
        <v>4</v>
      </c>
      <c r="B4301" s="4" t="s">
        <v>5</v>
      </c>
      <c r="C4301" s="4" t="s">
        <v>7</v>
      </c>
      <c r="D4301" s="4" t="s">
        <v>11</v>
      </c>
      <c r="E4301" s="4" t="s">
        <v>11</v>
      </c>
      <c r="F4301" s="4" t="s">
        <v>7</v>
      </c>
    </row>
    <row r="4302" spans="1:8">
      <c r="A4302" t="n">
        <v>35926</v>
      </c>
      <c r="B4302" s="22" t="n">
        <v>25</v>
      </c>
      <c r="C4302" s="7" t="n">
        <v>1</v>
      </c>
      <c r="D4302" s="7" t="n">
        <v>65535</v>
      </c>
      <c r="E4302" s="7" t="n">
        <v>65535</v>
      </c>
      <c r="F4302" s="7" t="n">
        <v>0</v>
      </c>
    </row>
    <row r="4303" spans="1:8">
      <c r="A4303" t="s">
        <v>4</v>
      </c>
      <c r="B4303" s="4" t="s">
        <v>5</v>
      </c>
      <c r="C4303" s="4" t="s">
        <v>7</v>
      </c>
      <c r="D4303" s="4" t="s">
        <v>11</v>
      </c>
      <c r="E4303" s="4" t="s">
        <v>11</v>
      </c>
      <c r="F4303" s="4" t="s">
        <v>7</v>
      </c>
    </row>
    <row r="4304" spans="1:8">
      <c r="A4304" t="n">
        <v>35933</v>
      </c>
      <c r="B4304" s="22" t="n">
        <v>25</v>
      </c>
      <c r="C4304" s="7" t="n">
        <v>1</v>
      </c>
      <c r="D4304" s="7" t="n">
        <v>260</v>
      </c>
      <c r="E4304" s="7" t="n">
        <v>640</v>
      </c>
      <c r="F4304" s="7" t="n">
        <v>2</v>
      </c>
    </row>
    <row r="4305" spans="1:8">
      <c r="A4305" t="s">
        <v>4</v>
      </c>
      <c r="B4305" s="4" t="s">
        <v>5</v>
      </c>
      <c r="C4305" s="4" t="s">
        <v>7</v>
      </c>
      <c r="D4305" s="4" t="s">
        <v>11</v>
      </c>
      <c r="E4305" s="4" t="s">
        <v>8</v>
      </c>
    </row>
    <row r="4306" spans="1:8">
      <c r="A4306" t="n">
        <v>35940</v>
      </c>
      <c r="B4306" s="30" t="n">
        <v>51</v>
      </c>
      <c r="C4306" s="7" t="n">
        <v>4</v>
      </c>
      <c r="D4306" s="7" t="n">
        <v>1</v>
      </c>
      <c r="E4306" s="7" t="s">
        <v>375</v>
      </c>
    </row>
    <row r="4307" spans="1:8">
      <c r="A4307" t="s">
        <v>4</v>
      </c>
      <c r="B4307" s="4" t="s">
        <v>5</v>
      </c>
      <c r="C4307" s="4" t="s">
        <v>11</v>
      </c>
    </row>
    <row r="4308" spans="1:8">
      <c r="A4308" t="n">
        <v>35959</v>
      </c>
      <c r="B4308" s="26" t="n">
        <v>16</v>
      </c>
      <c r="C4308" s="7" t="n">
        <v>0</v>
      </c>
    </row>
    <row r="4309" spans="1:8">
      <c r="A4309" t="s">
        <v>4</v>
      </c>
      <c r="B4309" s="4" t="s">
        <v>5</v>
      </c>
      <c r="C4309" s="4" t="s">
        <v>11</v>
      </c>
      <c r="D4309" s="4" t="s">
        <v>7</v>
      </c>
      <c r="E4309" s="4" t="s">
        <v>17</v>
      </c>
      <c r="F4309" s="4" t="s">
        <v>42</v>
      </c>
      <c r="G4309" s="4" t="s">
        <v>7</v>
      </c>
      <c r="H4309" s="4" t="s">
        <v>7</v>
      </c>
    </row>
    <row r="4310" spans="1:8">
      <c r="A4310" t="n">
        <v>35962</v>
      </c>
      <c r="B4310" s="31" t="n">
        <v>26</v>
      </c>
      <c r="C4310" s="7" t="n">
        <v>1</v>
      </c>
      <c r="D4310" s="7" t="n">
        <v>17</v>
      </c>
      <c r="E4310" s="7" t="n">
        <v>1492</v>
      </c>
      <c r="F4310" s="7" t="s">
        <v>376</v>
      </c>
      <c r="G4310" s="7" t="n">
        <v>2</v>
      </c>
      <c r="H4310" s="7" t="n">
        <v>0</v>
      </c>
    </row>
    <row r="4311" spans="1:8">
      <c r="A4311" t="s">
        <v>4</v>
      </c>
      <c r="B4311" s="4" t="s">
        <v>5</v>
      </c>
    </row>
    <row r="4312" spans="1:8">
      <c r="A4312" t="n">
        <v>36005</v>
      </c>
      <c r="B4312" s="24" t="n">
        <v>28</v>
      </c>
    </row>
    <row r="4313" spans="1:8">
      <c r="A4313" t="s">
        <v>4</v>
      </c>
      <c r="B4313" s="4" t="s">
        <v>5</v>
      </c>
      <c r="C4313" s="4" t="s">
        <v>11</v>
      </c>
      <c r="D4313" s="4" t="s">
        <v>7</v>
      </c>
    </row>
    <row r="4314" spans="1:8">
      <c r="A4314" t="n">
        <v>36006</v>
      </c>
      <c r="B4314" s="33" t="n">
        <v>89</v>
      </c>
      <c r="C4314" s="7" t="n">
        <v>65533</v>
      </c>
      <c r="D4314" s="7" t="n">
        <v>1</v>
      </c>
    </row>
    <row r="4315" spans="1:8">
      <c r="A4315" t="s">
        <v>4</v>
      </c>
      <c r="B4315" s="4" t="s">
        <v>5</v>
      </c>
      <c r="C4315" s="4" t="s">
        <v>7</v>
      </c>
      <c r="D4315" s="4" t="s">
        <v>11</v>
      </c>
      <c r="E4315" s="4" t="s">
        <v>11</v>
      </c>
      <c r="F4315" s="4" t="s">
        <v>7</v>
      </c>
    </row>
    <row r="4316" spans="1:8">
      <c r="A4316" t="n">
        <v>36010</v>
      </c>
      <c r="B4316" s="22" t="n">
        <v>25</v>
      </c>
      <c r="C4316" s="7" t="n">
        <v>1</v>
      </c>
      <c r="D4316" s="7" t="n">
        <v>65535</v>
      </c>
      <c r="E4316" s="7" t="n">
        <v>65535</v>
      </c>
      <c r="F4316" s="7" t="n">
        <v>0</v>
      </c>
    </row>
    <row r="4317" spans="1:8">
      <c r="A4317" t="s">
        <v>4</v>
      </c>
      <c r="B4317" s="4" t="s">
        <v>5</v>
      </c>
      <c r="C4317" s="4" t="s">
        <v>7</v>
      </c>
      <c r="D4317" s="4" t="s">
        <v>11</v>
      </c>
      <c r="E4317" s="4" t="s">
        <v>11</v>
      </c>
      <c r="F4317" s="4" t="s">
        <v>7</v>
      </c>
    </row>
    <row r="4318" spans="1:8">
      <c r="A4318" t="n">
        <v>36017</v>
      </c>
      <c r="B4318" s="22" t="n">
        <v>25</v>
      </c>
      <c r="C4318" s="7" t="n">
        <v>1</v>
      </c>
      <c r="D4318" s="7" t="n">
        <v>60</v>
      </c>
      <c r="E4318" s="7" t="n">
        <v>640</v>
      </c>
      <c r="F4318" s="7" t="n">
        <v>2</v>
      </c>
    </row>
    <row r="4319" spans="1:8">
      <c r="A4319" t="s">
        <v>4</v>
      </c>
      <c r="B4319" s="4" t="s">
        <v>5</v>
      </c>
      <c r="C4319" s="4" t="s">
        <v>7</v>
      </c>
      <c r="D4319" s="4" t="s">
        <v>11</v>
      </c>
      <c r="E4319" s="4" t="s">
        <v>8</v>
      </c>
    </row>
    <row r="4320" spans="1:8">
      <c r="A4320" t="n">
        <v>36024</v>
      </c>
      <c r="B4320" s="30" t="n">
        <v>51</v>
      </c>
      <c r="C4320" s="7" t="n">
        <v>4</v>
      </c>
      <c r="D4320" s="7" t="n">
        <v>3</v>
      </c>
      <c r="E4320" s="7" t="s">
        <v>271</v>
      </c>
    </row>
    <row r="4321" spans="1:8">
      <c r="A4321" t="s">
        <v>4</v>
      </c>
      <c r="B4321" s="4" t="s">
        <v>5</v>
      </c>
      <c r="C4321" s="4" t="s">
        <v>11</v>
      </c>
    </row>
    <row r="4322" spans="1:8">
      <c r="A4322" t="n">
        <v>36038</v>
      </c>
      <c r="B4322" s="26" t="n">
        <v>16</v>
      </c>
      <c r="C4322" s="7" t="n">
        <v>0</v>
      </c>
    </row>
    <row r="4323" spans="1:8">
      <c r="A4323" t="s">
        <v>4</v>
      </c>
      <c r="B4323" s="4" t="s">
        <v>5</v>
      </c>
      <c r="C4323" s="4" t="s">
        <v>11</v>
      </c>
      <c r="D4323" s="4" t="s">
        <v>7</v>
      </c>
      <c r="E4323" s="4" t="s">
        <v>17</v>
      </c>
      <c r="F4323" s="4" t="s">
        <v>42</v>
      </c>
      <c r="G4323" s="4" t="s">
        <v>7</v>
      </c>
      <c r="H4323" s="4" t="s">
        <v>7</v>
      </c>
    </row>
    <row r="4324" spans="1:8">
      <c r="A4324" t="n">
        <v>36041</v>
      </c>
      <c r="B4324" s="31" t="n">
        <v>26</v>
      </c>
      <c r="C4324" s="7" t="n">
        <v>3</v>
      </c>
      <c r="D4324" s="7" t="n">
        <v>17</v>
      </c>
      <c r="E4324" s="7" t="n">
        <v>2467</v>
      </c>
      <c r="F4324" s="7" t="s">
        <v>377</v>
      </c>
      <c r="G4324" s="7" t="n">
        <v>2</v>
      </c>
      <c r="H4324" s="7" t="n">
        <v>0</v>
      </c>
    </row>
    <row r="4325" spans="1:8">
      <c r="A4325" t="s">
        <v>4</v>
      </c>
      <c r="B4325" s="4" t="s">
        <v>5</v>
      </c>
      <c r="C4325" s="4" t="s">
        <v>11</v>
      </c>
    </row>
    <row r="4326" spans="1:8">
      <c r="A4326" t="n">
        <v>36144</v>
      </c>
      <c r="B4326" s="26" t="n">
        <v>16</v>
      </c>
      <c r="C4326" s="7" t="n">
        <v>1200</v>
      </c>
    </row>
    <row r="4327" spans="1:8">
      <c r="A4327" t="s">
        <v>4</v>
      </c>
      <c r="B4327" s="4" t="s">
        <v>5</v>
      </c>
      <c r="C4327" s="4" t="s">
        <v>7</v>
      </c>
      <c r="D4327" s="4" t="s">
        <v>11</v>
      </c>
      <c r="E4327" s="4" t="s">
        <v>8</v>
      </c>
      <c r="F4327" s="4" t="s">
        <v>8</v>
      </c>
      <c r="G4327" s="4" t="s">
        <v>8</v>
      </c>
      <c r="H4327" s="4" t="s">
        <v>8</v>
      </c>
    </row>
    <row r="4328" spans="1:8">
      <c r="A4328" t="n">
        <v>36147</v>
      </c>
      <c r="B4328" s="30" t="n">
        <v>51</v>
      </c>
      <c r="C4328" s="7" t="n">
        <v>3</v>
      </c>
      <c r="D4328" s="7" t="n">
        <v>3</v>
      </c>
      <c r="E4328" s="7" t="s">
        <v>378</v>
      </c>
      <c r="F4328" s="7" t="s">
        <v>18</v>
      </c>
      <c r="G4328" s="7" t="s">
        <v>61</v>
      </c>
      <c r="H4328" s="7" t="s">
        <v>62</v>
      </c>
    </row>
    <row r="4329" spans="1:8">
      <c r="A4329" t="s">
        <v>4</v>
      </c>
      <c r="B4329" s="4" t="s">
        <v>5</v>
      </c>
    </row>
    <row r="4330" spans="1:8">
      <c r="A4330" t="n">
        <v>36159</v>
      </c>
      <c r="B4330" s="24" t="n">
        <v>28</v>
      </c>
    </row>
    <row r="4331" spans="1:8">
      <c r="A4331" t="s">
        <v>4</v>
      </c>
      <c r="B4331" s="4" t="s">
        <v>5</v>
      </c>
      <c r="C4331" s="4" t="s">
        <v>11</v>
      </c>
      <c r="D4331" s="4" t="s">
        <v>7</v>
      </c>
    </row>
    <row r="4332" spans="1:8">
      <c r="A4332" t="n">
        <v>36160</v>
      </c>
      <c r="B4332" s="33" t="n">
        <v>89</v>
      </c>
      <c r="C4332" s="7" t="n">
        <v>65533</v>
      </c>
      <c r="D4332" s="7" t="n">
        <v>1</v>
      </c>
    </row>
    <row r="4333" spans="1:8">
      <c r="A4333" t="s">
        <v>4</v>
      </c>
      <c r="B4333" s="4" t="s">
        <v>5</v>
      </c>
      <c r="C4333" s="4" t="s">
        <v>7</v>
      </c>
      <c r="D4333" s="4" t="s">
        <v>11</v>
      </c>
      <c r="E4333" s="4" t="s">
        <v>11</v>
      </c>
      <c r="F4333" s="4" t="s">
        <v>7</v>
      </c>
    </row>
    <row r="4334" spans="1:8">
      <c r="A4334" t="n">
        <v>36164</v>
      </c>
      <c r="B4334" s="22" t="n">
        <v>25</v>
      </c>
      <c r="C4334" s="7" t="n">
        <v>1</v>
      </c>
      <c r="D4334" s="7" t="n">
        <v>65535</v>
      </c>
      <c r="E4334" s="7" t="n">
        <v>65535</v>
      </c>
      <c r="F4334" s="7" t="n">
        <v>0</v>
      </c>
    </row>
    <row r="4335" spans="1:8">
      <c r="A4335" t="s">
        <v>4</v>
      </c>
      <c r="B4335" s="4" t="s">
        <v>5</v>
      </c>
      <c r="C4335" s="4" t="s">
        <v>7</v>
      </c>
      <c r="D4335" s="4" t="s">
        <v>11</v>
      </c>
      <c r="E4335" s="4" t="s">
        <v>11</v>
      </c>
      <c r="F4335" s="4" t="s">
        <v>7</v>
      </c>
    </row>
    <row r="4336" spans="1:8">
      <c r="A4336" t="n">
        <v>36171</v>
      </c>
      <c r="B4336" s="22" t="n">
        <v>25</v>
      </c>
      <c r="C4336" s="7" t="n">
        <v>1</v>
      </c>
      <c r="D4336" s="7" t="n">
        <v>260</v>
      </c>
      <c r="E4336" s="7" t="n">
        <v>640</v>
      </c>
      <c r="F4336" s="7" t="n">
        <v>1</v>
      </c>
    </row>
    <row r="4337" spans="1:8">
      <c r="A4337" t="s">
        <v>4</v>
      </c>
      <c r="B4337" s="4" t="s">
        <v>5</v>
      </c>
      <c r="C4337" s="4" t="s">
        <v>7</v>
      </c>
      <c r="D4337" s="4" t="s">
        <v>11</v>
      </c>
      <c r="E4337" s="4" t="s">
        <v>8</v>
      </c>
    </row>
    <row r="4338" spans="1:8">
      <c r="A4338" t="n">
        <v>36178</v>
      </c>
      <c r="B4338" s="30" t="n">
        <v>51</v>
      </c>
      <c r="C4338" s="7" t="n">
        <v>4</v>
      </c>
      <c r="D4338" s="7" t="n">
        <v>0</v>
      </c>
      <c r="E4338" s="7" t="s">
        <v>379</v>
      </c>
    </row>
    <row r="4339" spans="1:8">
      <c r="A4339" t="s">
        <v>4</v>
      </c>
      <c r="B4339" s="4" t="s">
        <v>5</v>
      </c>
      <c r="C4339" s="4" t="s">
        <v>11</v>
      </c>
    </row>
    <row r="4340" spans="1:8">
      <c r="A4340" t="n">
        <v>36192</v>
      </c>
      <c r="B4340" s="26" t="n">
        <v>16</v>
      </c>
      <c r="C4340" s="7" t="n">
        <v>0</v>
      </c>
    </row>
    <row r="4341" spans="1:8">
      <c r="A4341" t="s">
        <v>4</v>
      </c>
      <c r="B4341" s="4" t="s">
        <v>5</v>
      </c>
      <c r="C4341" s="4" t="s">
        <v>11</v>
      </c>
      <c r="D4341" s="4" t="s">
        <v>7</v>
      </c>
      <c r="E4341" s="4" t="s">
        <v>17</v>
      </c>
      <c r="F4341" s="4" t="s">
        <v>42</v>
      </c>
      <c r="G4341" s="4" t="s">
        <v>7</v>
      </c>
      <c r="H4341" s="4" t="s">
        <v>7</v>
      </c>
    </row>
    <row r="4342" spans="1:8">
      <c r="A4342" t="n">
        <v>36195</v>
      </c>
      <c r="B4342" s="31" t="n">
        <v>26</v>
      </c>
      <c r="C4342" s="7" t="n">
        <v>0</v>
      </c>
      <c r="D4342" s="7" t="n">
        <v>17</v>
      </c>
      <c r="E4342" s="7" t="n">
        <v>53292</v>
      </c>
      <c r="F4342" s="7" t="s">
        <v>380</v>
      </c>
      <c r="G4342" s="7" t="n">
        <v>2</v>
      </c>
      <c r="H4342" s="7" t="n">
        <v>0</v>
      </c>
    </row>
    <row r="4343" spans="1:8">
      <c r="A4343" t="s">
        <v>4</v>
      </c>
      <c r="B4343" s="4" t="s">
        <v>5</v>
      </c>
    </row>
    <row r="4344" spans="1:8">
      <c r="A4344" t="n">
        <v>36221</v>
      </c>
      <c r="B4344" s="24" t="n">
        <v>28</v>
      </c>
    </row>
    <row r="4345" spans="1:8">
      <c r="A4345" t="s">
        <v>4</v>
      </c>
      <c r="B4345" s="4" t="s">
        <v>5</v>
      </c>
      <c r="C4345" s="4" t="s">
        <v>11</v>
      </c>
      <c r="D4345" s="4" t="s">
        <v>7</v>
      </c>
    </row>
    <row r="4346" spans="1:8">
      <c r="A4346" t="n">
        <v>36222</v>
      </c>
      <c r="B4346" s="33" t="n">
        <v>89</v>
      </c>
      <c r="C4346" s="7" t="n">
        <v>65533</v>
      </c>
      <c r="D4346" s="7" t="n">
        <v>1</v>
      </c>
    </row>
    <row r="4347" spans="1:8">
      <c r="A4347" t="s">
        <v>4</v>
      </c>
      <c r="B4347" s="4" t="s">
        <v>5</v>
      </c>
      <c r="C4347" s="4" t="s">
        <v>7</v>
      </c>
      <c r="D4347" s="4" t="s">
        <v>11</v>
      </c>
      <c r="E4347" s="4" t="s">
        <v>11</v>
      </c>
      <c r="F4347" s="4" t="s">
        <v>7</v>
      </c>
    </row>
    <row r="4348" spans="1:8">
      <c r="A4348" t="n">
        <v>36226</v>
      </c>
      <c r="B4348" s="22" t="n">
        <v>25</v>
      </c>
      <c r="C4348" s="7" t="n">
        <v>1</v>
      </c>
      <c r="D4348" s="7" t="n">
        <v>65535</v>
      </c>
      <c r="E4348" s="7" t="n">
        <v>65535</v>
      </c>
      <c r="F4348" s="7" t="n">
        <v>0</v>
      </c>
    </row>
    <row r="4349" spans="1:8">
      <c r="A4349" t="s">
        <v>4</v>
      </c>
      <c r="B4349" s="4" t="s">
        <v>5</v>
      </c>
      <c r="C4349" s="4" t="s">
        <v>7</v>
      </c>
      <c r="D4349" s="4" t="s">
        <v>11</v>
      </c>
      <c r="E4349" s="4" t="s">
        <v>7</v>
      </c>
    </row>
    <row r="4350" spans="1:8">
      <c r="A4350" t="n">
        <v>36233</v>
      </c>
      <c r="B4350" s="15" t="n">
        <v>49</v>
      </c>
      <c r="C4350" s="7" t="n">
        <v>1</v>
      </c>
      <c r="D4350" s="7" t="n">
        <v>4000</v>
      </c>
      <c r="E4350" s="7" t="n">
        <v>0</v>
      </c>
    </row>
    <row r="4351" spans="1:8">
      <c r="A4351" t="s">
        <v>4</v>
      </c>
      <c r="B4351" s="4" t="s">
        <v>5</v>
      </c>
      <c r="C4351" s="4" t="s">
        <v>7</v>
      </c>
      <c r="D4351" s="4" t="s">
        <v>11</v>
      </c>
      <c r="E4351" s="4" t="s">
        <v>15</v>
      </c>
    </row>
    <row r="4352" spans="1:8">
      <c r="A4352" t="n">
        <v>36238</v>
      </c>
      <c r="B4352" s="28" t="n">
        <v>58</v>
      </c>
      <c r="C4352" s="7" t="n">
        <v>0</v>
      </c>
      <c r="D4352" s="7" t="n">
        <v>2000</v>
      </c>
      <c r="E4352" s="7" t="n">
        <v>1</v>
      </c>
    </row>
    <row r="4353" spans="1:8">
      <c r="A4353" t="s">
        <v>4</v>
      </c>
      <c r="B4353" s="4" t="s">
        <v>5</v>
      </c>
      <c r="C4353" s="4" t="s">
        <v>7</v>
      </c>
      <c r="D4353" s="4" t="s">
        <v>11</v>
      </c>
    </row>
    <row r="4354" spans="1:8">
      <c r="A4354" t="n">
        <v>36246</v>
      </c>
      <c r="B4354" s="28" t="n">
        <v>58</v>
      </c>
      <c r="C4354" s="7" t="n">
        <v>255</v>
      </c>
      <c r="D4354" s="7" t="n">
        <v>0</v>
      </c>
    </row>
    <row r="4355" spans="1:8">
      <c r="A4355" t="s">
        <v>4</v>
      </c>
      <c r="B4355" s="4" t="s">
        <v>5</v>
      </c>
      <c r="C4355" s="4" t="s">
        <v>7</v>
      </c>
      <c r="D4355" s="4" t="s">
        <v>7</v>
      </c>
    </row>
    <row r="4356" spans="1:8">
      <c r="A4356" t="n">
        <v>36250</v>
      </c>
      <c r="B4356" s="15" t="n">
        <v>49</v>
      </c>
      <c r="C4356" s="7" t="n">
        <v>2</v>
      </c>
      <c r="D4356" s="7" t="n">
        <v>0</v>
      </c>
    </row>
    <row r="4357" spans="1:8">
      <c r="A4357" t="s">
        <v>4</v>
      </c>
      <c r="B4357" s="4" t="s">
        <v>5</v>
      </c>
      <c r="C4357" s="4" t="s">
        <v>11</v>
      </c>
      <c r="D4357" s="4" t="s">
        <v>17</v>
      </c>
    </row>
    <row r="4358" spans="1:8">
      <c r="A4358" t="n">
        <v>36253</v>
      </c>
      <c r="B4358" s="41" t="n">
        <v>43</v>
      </c>
      <c r="C4358" s="7" t="n">
        <v>11</v>
      </c>
      <c r="D4358" s="7" t="n">
        <v>128</v>
      </c>
    </row>
    <row r="4359" spans="1:8">
      <c r="A4359" t="s">
        <v>4</v>
      </c>
      <c r="B4359" s="4" t="s">
        <v>5</v>
      </c>
      <c r="C4359" s="4" t="s">
        <v>11</v>
      </c>
      <c r="D4359" s="4" t="s">
        <v>17</v>
      </c>
    </row>
    <row r="4360" spans="1:8">
      <c r="A4360" t="n">
        <v>36260</v>
      </c>
      <c r="B4360" s="41" t="n">
        <v>43</v>
      </c>
      <c r="C4360" s="7" t="n">
        <v>11</v>
      </c>
      <c r="D4360" s="7" t="n">
        <v>32</v>
      </c>
    </row>
    <row r="4361" spans="1:8">
      <c r="A4361" t="s">
        <v>4</v>
      </c>
      <c r="B4361" s="4" t="s">
        <v>5</v>
      </c>
      <c r="C4361" s="4" t="s">
        <v>11</v>
      </c>
      <c r="D4361" s="4" t="s">
        <v>11</v>
      </c>
      <c r="E4361" s="4" t="s">
        <v>11</v>
      </c>
    </row>
    <row r="4362" spans="1:8">
      <c r="A4362" t="n">
        <v>36267</v>
      </c>
      <c r="B4362" s="42" t="n">
        <v>61</v>
      </c>
      <c r="C4362" s="7" t="n">
        <v>0</v>
      </c>
      <c r="D4362" s="7" t="n">
        <v>65533</v>
      </c>
      <c r="E4362" s="7" t="n">
        <v>0</v>
      </c>
    </row>
    <row r="4363" spans="1:8">
      <c r="A4363" t="s">
        <v>4</v>
      </c>
      <c r="B4363" s="4" t="s">
        <v>5</v>
      </c>
      <c r="C4363" s="4" t="s">
        <v>11</v>
      </c>
      <c r="D4363" s="4" t="s">
        <v>11</v>
      </c>
      <c r="E4363" s="4" t="s">
        <v>11</v>
      </c>
    </row>
    <row r="4364" spans="1:8">
      <c r="A4364" t="n">
        <v>36274</v>
      </c>
      <c r="B4364" s="42" t="n">
        <v>61</v>
      </c>
      <c r="C4364" s="7" t="n">
        <v>1</v>
      </c>
      <c r="D4364" s="7" t="n">
        <v>65533</v>
      </c>
      <c r="E4364" s="7" t="n">
        <v>0</v>
      </c>
    </row>
    <row r="4365" spans="1:8">
      <c r="A4365" t="s">
        <v>4</v>
      </c>
      <c r="B4365" s="4" t="s">
        <v>5</v>
      </c>
      <c r="C4365" s="4" t="s">
        <v>11</v>
      </c>
      <c r="D4365" s="4" t="s">
        <v>11</v>
      </c>
      <c r="E4365" s="4" t="s">
        <v>11</v>
      </c>
    </row>
    <row r="4366" spans="1:8">
      <c r="A4366" t="n">
        <v>36281</v>
      </c>
      <c r="B4366" s="42" t="n">
        <v>61</v>
      </c>
      <c r="C4366" s="7" t="n">
        <v>2</v>
      </c>
      <c r="D4366" s="7" t="n">
        <v>65533</v>
      </c>
      <c r="E4366" s="7" t="n">
        <v>0</v>
      </c>
    </row>
    <row r="4367" spans="1:8">
      <c r="A4367" t="s">
        <v>4</v>
      </c>
      <c r="B4367" s="4" t="s">
        <v>5</v>
      </c>
      <c r="C4367" s="4" t="s">
        <v>11</v>
      </c>
      <c r="D4367" s="4" t="s">
        <v>11</v>
      </c>
      <c r="E4367" s="4" t="s">
        <v>11</v>
      </c>
    </row>
    <row r="4368" spans="1:8">
      <c r="A4368" t="n">
        <v>36288</v>
      </c>
      <c r="B4368" s="42" t="n">
        <v>61</v>
      </c>
      <c r="C4368" s="7" t="n">
        <v>3</v>
      </c>
      <c r="D4368" s="7" t="n">
        <v>65533</v>
      </c>
      <c r="E4368" s="7" t="n">
        <v>0</v>
      </c>
    </row>
    <row r="4369" spans="1:5">
      <c r="A4369" t="s">
        <v>4</v>
      </c>
      <c r="B4369" s="4" t="s">
        <v>5</v>
      </c>
      <c r="C4369" s="4" t="s">
        <v>11</v>
      </c>
      <c r="D4369" s="4" t="s">
        <v>11</v>
      </c>
      <c r="E4369" s="4" t="s">
        <v>11</v>
      </c>
    </row>
    <row r="4370" spans="1:5">
      <c r="A4370" t="n">
        <v>36295</v>
      </c>
      <c r="B4370" s="42" t="n">
        <v>61</v>
      </c>
      <c r="C4370" s="7" t="n">
        <v>4</v>
      </c>
      <c r="D4370" s="7" t="n">
        <v>65533</v>
      </c>
      <c r="E4370" s="7" t="n">
        <v>0</v>
      </c>
    </row>
    <row r="4371" spans="1:5">
      <c r="A4371" t="s">
        <v>4</v>
      </c>
      <c r="B4371" s="4" t="s">
        <v>5</v>
      </c>
      <c r="C4371" s="4" t="s">
        <v>11</v>
      </c>
      <c r="D4371" s="4" t="s">
        <v>11</v>
      </c>
      <c r="E4371" s="4" t="s">
        <v>11</v>
      </c>
    </row>
    <row r="4372" spans="1:5">
      <c r="A4372" t="n">
        <v>36302</v>
      </c>
      <c r="B4372" s="42" t="n">
        <v>61</v>
      </c>
      <c r="C4372" s="7" t="n">
        <v>5</v>
      </c>
      <c r="D4372" s="7" t="n">
        <v>65533</v>
      </c>
      <c r="E4372" s="7" t="n">
        <v>0</v>
      </c>
    </row>
    <row r="4373" spans="1:5">
      <c r="A4373" t="s">
        <v>4</v>
      </c>
      <c r="B4373" s="4" t="s">
        <v>5</v>
      </c>
      <c r="C4373" s="4" t="s">
        <v>11</v>
      </c>
      <c r="D4373" s="4" t="s">
        <v>11</v>
      </c>
      <c r="E4373" s="4" t="s">
        <v>11</v>
      </c>
    </row>
    <row r="4374" spans="1:5">
      <c r="A4374" t="n">
        <v>36309</v>
      </c>
      <c r="B4374" s="42" t="n">
        <v>61</v>
      </c>
      <c r="C4374" s="7" t="n">
        <v>6</v>
      </c>
      <c r="D4374" s="7" t="n">
        <v>65533</v>
      </c>
      <c r="E4374" s="7" t="n">
        <v>0</v>
      </c>
    </row>
    <row r="4375" spans="1:5">
      <c r="A4375" t="s">
        <v>4</v>
      </c>
      <c r="B4375" s="4" t="s">
        <v>5</v>
      </c>
      <c r="C4375" s="4" t="s">
        <v>11</v>
      </c>
      <c r="D4375" s="4" t="s">
        <v>11</v>
      </c>
      <c r="E4375" s="4" t="s">
        <v>11</v>
      </c>
    </row>
    <row r="4376" spans="1:5">
      <c r="A4376" t="n">
        <v>36316</v>
      </c>
      <c r="B4376" s="42" t="n">
        <v>61</v>
      </c>
      <c r="C4376" s="7" t="n">
        <v>7</v>
      </c>
      <c r="D4376" s="7" t="n">
        <v>65533</v>
      </c>
      <c r="E4376" s="7" t="n">
        <v>0</v>
      </c>
    </row>
    <row r="4377" spans="1:5">
      <c r="A4377" t="s">
        <v>4</v>
      </c>
      <c r="B4377" s="4" t="s">
        <v>5</v>
      </c>
      <c r="C4377" s="4" t="s">
        <v>11</v>
      </c>
      <c r="D4377" s="4" t="s">
        <v>11</v>
      </c>
      <c r="E4377" s="4" t="s">
        <v>11</v>
      </c>
    </row>
    <row r="4378" spans="1:5">
      <c r="A4378" t="n">
        <v>36323</v>
      </c>
      <c r="B4378" s="42" t="n">
        <v>61</v>
      </c>
      <c r="C4378" s="7" t="n">
        <v>8</v>
      </c>
      <c r="D4378" s="7" t="n">
        <v>65533</v>
      </c>
      <c r="E4378" s="7" t="n">
        <v>0</v>
      </c>
    </row>
    <row r="4379" spans="1:5">
      <c r="A4379" t="s">
        <v>4</v>
      </c>
      <c r="B4379" s="4" t="s">
        <v>5</v>
      </c>
      <c r="C4379" s="4" t="s">
        <v>11</v>
      </c>
      <c r="D4379" s="4" t="s">
        <v>11</v>
      </c>
      <c r="E4379" s="4" t="s">
        <v>11</v>
      </c>
    </row>
    <row r="4380" spans="1:5">
      <c r="A4380" t="n">
        <v>36330</v>
      </c>
      <c r="B4380" s="42" t="n">
        <v>61</v>
      </c>
      <c r="C4380" s="7" t="n">
        <v>9</v>
      </c>
      <c r="D4380" s="7" t="n">
        <v>65533</v>
      </c>
      <c r="E4380" s="7" t="n">
        <v>0</v>
      </c>
    </row>
    <row r="4381" spans="1:5">
      <c r="A4381" t="s">
        <v>4</v>
      </c>
      <c r="B4381" s="4" t="s">
        <v>5</v>
      </c>
      <c r="C4381" s="4" t="s">
        <v>7</v>
      </c>
      <c r="D4381" s="4" t="s">
        <v>8</v>
      </c>
      <c r="E4381" s="4" t="s">
        <v>15</v>
      </c>
      <c r="F4381" s="4" t="s">
        <v>15</v>
      </c>
      <c r="G4381" s="4" t="s">
        <v>15</v>
      </c>
    </row>
    <row r="4382" spans="1:5">
      <c r="A4382" t="n">
        <v>36337</v>
      </c>
      <c r="B4382" s="17" t="n">
        <v>94</v>
      </c>
      <c r="C4382" s="7" t="n">
        <v>2</v>
      </c>
      <c r="D4382" s="7" t="s">
        <v>229</v>
      </c>
      <c r="E4382" s="7" t="n">
        <v>-26.6000003814697</v>
      </c>
      <c r="F4382" s="7" t="n">
        <v>0</v>
      </c>
      <c r="G4382" s="7" t="n">
        <v>-54.4500007629395</v>
      </c>
    </row>
    <row r="4383" spans="1:5">
      <c r="A4383" t="s">
        <v>4</v>
      </c>
      <c r="B4383" s="4" t="s">
        <v>5</v>
      </c>
      <c r="C4383" s="4" t="s">
        <v>7</v>
      </c>
      <c r="D4383" s="4" t="s">
        <v>8</v>
      </c>
      <c r="E4383" s="4" t="s">
        <v>15</v>
      </c>
      <c r="F4383" s="4" t="s">
        <v>15</v>
      </c>
      <c r="G4383" s="4" t="s">
        <v>15</v>
      </c>
    </row>
    <row r="4384" spans="1:5">
      <c r="A4384" t="n">
        <v>36361</v>
      </c>
      <c r="B4384" s="17" t="n">
        <v>94</v>
      </c>
      <c r="C4384" s="7" t="n">
        <v>2</v>
      </c>
      <c r="D4384" s="7" t="s">
        <v>234</v>
      </c>
      <c r="E4384" s="7" t="n">
        <v>-28.2999992370605</v>
      </c>
      <c r="F4384" s="7" t="n">
        <v>0</v>
      </c>
      <c r="G4384" s="7" t="n">
        <v>-54.4500007629395</v>
      </c>
    </row>
    <row r="4385" spans="1:7">
      <c r="A4385" t="s">
        <v>4</v>
      </c>
      <c r="B4385" s="4" t="s">
        <v>5</v>
      </c>
      <c r="C4385" s="4" t="s">
        <v>7</v>
      </c>
      <c r="D4385" s="4" t="s">
        <v>8</v>
      </c>
      <c r="E4385" s="4" t="s">
        <v>15</v>
      </c>
      <c r="F4385" s="4" t="s">
        <v>15</v>
      </c>
      <c r="G4385" s="4" t="s">
        <v>15</v>
      </c>
    </row>
    <row r="4386" spans="1:7">
      <c r="A4386" t="n">
        <v>36385</v>
      </c>
      <c r="B4386" s="17" t="n">
        <v>94</v>
      </c>
      <c r="C4386" s="7" t="n">
        <v>2</v>
      </c>
      <c r="D4386" s="7" t="s">
        <v>235</v>
      </c>
      <c r="E4386" s="7" t="n">
        <v>-30</v>
      </c>
      <c r="F4386" s="7" t="n">
        <v>0</v>
      </c>
      <c r="G4386" s="7" t="n">
        <v>-54.4500007629395</v>
      </c>
    </row>
    <row r="4387" spans="1:7">
      <c r="A4387" t="s">
        <v>4</v>
      </c>
      <c r="B4387" s="4" t="s">
        <v>5</v>
      </c>
      <c r="C4387" s="4" t="s">
        <v>7</v>
      </c>
      <c r="D4387" s="4" t="s">
        <v>8</v>
      </c>
      <c r="E4387" s="4" t="s">
        <v>15</v>
      </c>
      <c r="F4387" s="4" t="s">
        <v>15</v>
      </c>
      <c r="G4387" s="4" t="s">
        <v>15</v>
      </c>
    </row>
    <row r="4388" spans="1:7">
      <c r="A4388" t="n">
        <v>36409</v>
      </c>
      <c r="B4388" s="17" t="n">
        <v>94</v>
      </c>
      <c r="C4388" s="7" t="n">
        <v>2</v>
      </c>
      <c r="D4388" s="7" t="s">
        <v>236</v>
      </c>
      <c r="E4388" s="7" t="n">
        <v>-31.7000007629395</v>
      </c>
      <c r="F4388" s="7" t="n">
        <v>0</v>
      </c>
      <c r="G4388" s="7" t="n">
        <v>-54.4500007629395</v>
      </c>
    </row>
    <row r="4389" spans="1:7">
      <c r="A4389" t="s">
        <v>4</v>
      </c>
      <c r="B4389" s="4" t="s">
        <v>5</v>
      </c>
      <c r="C4389" s="4" t="s">
        <v>7</v>
      </c>
      <c r="D4389" s="4" t="s">
        <v>8</v>
      </c>
      <c r="E4389" s="4" t="s">
        <v>15</v>
      </c>
      <c r="F4389" s="4" t="s">
        <v>15</v>
      </c>
      <c r="G4389" s="4" t="s">
        <v>15</v>
      </c>
    </row>
    <row r="4390" spans="1:7">
      <c r="A4390" t="n">
        <v>36433</v>
      </c>
      <c r="B4390" s="17" t="n">
        <v>94</v>
      </c>
      <c r="C4390" s="7" t="n">
        <v>2</v>
      </c>
      <c r="D4390" s="7" t="s">
        <v>237</v>
      </c>
      <c r="E4390" s="7" t="n">
        <v>-33.4000015258789</v>
      </c>
      <c r="F4390" s="7" t="n">
        <v>0</v>
      </c>
      <c r="G4390" s="7" t="n">
        <v>-54.4500007629395</v>
      </c>
    </row>
    <row r="4391" spans="1:7">
      <c r="A4391" t="s">
        <v>4</v>
      </c>
      <c r="B4391" s="4" t="s">
        <v>5</v>
      </c>
      <c r="C4391" s="4" t="s">
        <v>7</v>
      </c>
      <c r="D4391" s="4" t="s">
        <v>8</v>
      </c>
      <c r="E4391" s="4" t="s">
        <v>15</v>
      </c>
      <c r="F4391" s="4" t="s">
        <v>15</v>
      </c>
      <c r="G4391" s="4" t="s">
        <v>15</v>
      </c>
    </row>
    <row r="4392" spans="1:7">
      <c r="A4392" t="n">
        <v>36457</v>
      </c>
      <c r="B4392" s="17" t="n">
        <v>94</v>
      </c>
      <c r="C4392" s="7" t="n">
        <v>2</v>
      </c>
      <c r="D4392" s="7" t="s">
        <v>219</v>
      </c>
      <c r="E4392" s="7" t="n">
        <v>-31.6000003814697</v>
      </c>
      <c r="F4392" s="7" t="n">
        <v>0</v>
      </c>
      <c r="G4392" s="7" t="n">
        <v>-52.5999984741211</v>
      </c>
    </row>
    <row r="4393" spans="1:7">
      <c r="A4393" t="s">
        <v>4</v>
      </c>
      <c r="B4393" s="4" t="s">
        <v>5</v>
      </c>
      <c r="C4393" s="4" t="s">
        <v>7</v>
      </c>
      <c r="D4393" s="4" t="s">
        <v>8</v>
      </c>
      <c r="E4393" s="4" t="s">
        <v>15</v>
      </c>
      <c r="F4393" s="4" t="s">
        <v>15</v>
      </c>
      <c r="G4393" s="4" t="s">
        <v>15</v>
      </c>
    </row>
    <row r="4394" spans="1:7">
      <c r="A4394" t="n">
        <v>36480</v>
      </c>
      <c r="B4394" s="17" t="n">
        <v>94</v>
      </c>
      <c r="C4394" s="7" t="n">
        <v>2</v>
      </c>
      <c r="D4394" s="7" t="s">
        <v>230</v>
      </c>
      <c r="E4394" s="7" t="n">
        <v>-31.6000003814697</v>
      </c>
      <c r="F4394" s="7" t="n">
        <v>0</v>
      </c>
      <c r="G4394" s="7" t="n">
        <v>-51.75</v>
      </c>
    </row>
    <row r="4395" spans="1:7">
      <c r="A4395" t="s">
        <v>4</v>
      </c>
      <c r="B4395" s="4" t="s">
        <v>5</v>
      </c>
      <c r="C4395" s="4" t="s">
        <v>7</v>
      </c>
      <c r="D4395" s="4" t="s">
        <v>8</v>
      </c>
      <c r="E4395" s="4" t="s">
        <v>15</v>
      </c>
      <c r="F4395" s="4" t="s">
        <v>15</v>
      </c>
      <c r="G4395" s="4" t="s">
        <v>15</v>
      </c>
    </row>
    <row r="4396" spans="1:7">
      <c r="A4396" t="n">
        <v>36504</v>
      </c>
      <c r="B4396" s="17" t="n">
        <v>94</v>
      </c>
      <c r="C4396" s="7" t="n">
        <v>3</v>
      </c>
      <c r="D4396" s="7" t="s">
        <v>230</v>
      </c>
      <c r="E4396" s="7" t="n">
        <v>0</v>
      </c>
      <c r="F4396" s="7" t="n">
        <v>160</v>
      </c>
      <c r="G4396" s="7" t="n">
        <v>0</v>
      </c>
    </row>
    <row r="4397" spans="1:7">
      <c r="A4397" t="s">
        <v>4</v>
      </c>
      <c r="B4397" s="4" t="s">
        <v>5</v>
      </c>
      <c r="C4397" s="4" t="s">
        <v>7</v>
      </c>
      <c r="D4397" s="4" t="s">
        <v>8</v>
      </c>
      <c r="E4397" s="4" t="s">
        <v>15</v>
      </c>
      <c r="F4397" s="4" t="s">
        <v>15</v>
      </c>
      <c r="G4397" s="4" t="s">
        <v>15</v>
      </c>
    </row>
    <row r="4398" spans="1:7">
      <c r="A4398" t="n">
        <v>36528</v>
      </c>
      <c r="B4398" s="17" t="n">
        <v>94</v>
      </c>
      <c r="C4398" s="7" t="n">
        <v>2</v>
      </c>
      <c r="D4398" s="7" t="s">
        <v>217</v>
      </c>
      <c r="E4398" s="7" t="n">
        <v>-30.1000003814697</v>
      </c>
      <c r="F4398" s="7" t="n">
        <v>0</v>
      </c>
      <c r="G4398" s="7" t="n">
        <v>-52.5999984741211</v>
      </c>
    </row>
    <row r="4399" spans="1:7">
      <c r="A4399" t="s">
        <v>4</v>
      </c>
      <c r="B4399" s="4" t="s">
        <v>5</v>
      </c>
      <c r="C4399" s="4" t="s">
        <v>7</v>
      </c>
      <c r="D4399" s="4" t="s">
        <v>8</v>
      </c>
      <c r="E4399" s="4" t="s">
        <v>15</v>
      </c>
      <c r="F4399" s="4" t="s">
        <v>15</v>
      </c>
      <c r="G4399" s="4" t="s">
        <v>15</v>
      </c>
    </row>
    <row r="4400" spans="1:7">
      <c r="A4400" t="n">
        <v>36551</v>
      </c>
      <c r="B4400" s="17" t="n">
        <v>94</v>
      </c>
      <c r="C4400" s="7" t="n">
        <v>2</v>
      </c>
      <c r="D4400" s="7" t="s">
        <v>228</v>
      </c>
      <c r="E4400" s="7" t="n">
        <v>-30.1000003814697</v>
      </c>
      <c r="F4400" s="7" t="n">
        <v>0</v>
      </c>
      <c r="G4400" s="7" t="n">
        <v>-51.75</v>
      </c>
    </row>
    <row r="4401" spans="1:7">
      <c r="A4401" t="s">
        <v>4</v>
      </c>
      <c r="B4401" s="4" t="s">
        <v>5</v>
      </c>
      <c r="C4401" s="4" t="s">
        <v>7</v>
      </c>
      <c r="D4401" s="4" t="s">
        <v>8</v>
      </c>
      <c r="E4401" s="4" t="s">
        <v>15</v>
      </c>
      <c r="F4401" s="4" t="s">
        <v>15</v>
      </c>
      <c r="G4401" s="4" t="s">
        <v>15</v>
      </c>
    </row>
    <row r="4402" spans="1:7">
      <c r="A4402" t="n">
        <v>36575</v>
      </c>
      <c r="B4402" s="17" t="n">
        <v>94</v>
      </c>
      <c r="C4402" s="7" t="n">
        <v>3</v>
      </c>
      <c r="D4402" s="7" t="s">
        <v>228</v>
      </c>
      <c r="E4402" s="7" t="n">
        <v>0</v>
      </c>
      <c r="F4402" s="7" t="n">
        <v>200</v>
      </c>
      <c r="G4402" s="7" t="n">
        <v>0</v>
      </c>
    </row>
    <row r="4403" spans="1:7">
      <c r="A4403" t="s">
        <v>4</v>
      </c>
      <c r="B4403" s="4" t="s">
        <v>5</v>
      </c>
      <c r="C4403" s="4" t="s">
        <v>11</v>
      </c>
      <c r="D4403" s="4" t="s">
        <v>15</v>
      </c>
      <c r="E4403" s="4" t="s">
        <v>15</v>
      </c>
      <c r="F4403" s="4" t="s">
        <v>15</v>
      </c>
      <c r="G4403" s="4" t="s">
        <v>15</v>
      </c>
    </row>
    <row r="4404" spans="1:7">
      <c r="A4404" t="n">
        <v>36599</v>
      </c>
      <c r="B4404" s="37" t="n">
        <v>46</v>
      </c>
      <c r="C4404" s="7" t="n">
        <v>11</v>
      </c>
      <c r="D4404" s="7" t="n">
        <v>-33.3699989318848</v>
      </c>
      <c r="E4404" s="7" t="n">
        <v>0</v>
      </c>
      <c r="F4404" s="7" t="n">
        <v>-49.8899993896484</v>
      </c>
      <c r="G4404" s="7" t="n">
        <v>0</v>
      </c>
    </row>
    <row r="4405" spans="1:7">
      <c r="A4405" t="s">
        <v>4</v>
      </c>
      <c r="B4405" s="4" t="s">
        <v>5</v>
      </c>
      <c r="C4405" s="4" t="s">
        <v>11</v>
      </c>
      <c r="D4405" s="4" t="s">
        <v>15</v>
      </c>
      <c r="E4405" s="4" t="s">
        <v>15</v>
      </c>
      <c r="F4405" s="4" t="s">
        <v>15</v>
      </c>
      <c r="G4405" s="4" t="s">
        <v>15</v>
      </c>
    </row>
    <row r="4406" spans="1:7">
      <c r="A4406" t="n">
        <v>36618</v>
      </c>
      <c r="B4406" s="37" t="n">
        <v>46</v>
      </c>
      <c r="C4406" s="7" t="n">
        <v>0</v>
      </c>
      <c r="D4406" s="7" t="n">
        <v>-30.0900001525879</v>
      </c>
      <c r="E4406" s="7" t="n">
        <v>0</v>
      </c>
      <c r="F4406" s="7" t="n">
        <v>-51.810001373291</v>
      </c>
      <c r="G4406" s="7" t="n">
        <v>200</v>
      </c>
    </row>
    <row r="4407" spans="1:7">
      <c r="A4407" t="s">
        <v>4</v>
      </c>
      <c r="B4407" s="4" t="s">
        <v>5</v>
      </c>
      <c r="C4407" s="4" t="s">
        <v>11</v>
      </c>
      <c r="D4407" s="4" t="s">
        <v>15</v>
      </c>
      <c r="E4407" s="4" t="s">
        <v>15</v>
      </c>
      <c r="F4407" s="4" t="s">
        <v>15</v>
      </c>
      <c r="G4407" s="4" t="s">
        <v>15</v>
      </c>
    </row>
    <row r="4408" spans="1:7">
      <c r="A4408" t="n">
        <v>36637</v>
      </c>
      <c r="B4408" s="37" t="n">
        <v>46</v>
      </c>
      <c r="C4408" s="7" t="n">
        <v>1</v>
      </c>
      <c r="D4408" s="7" t="n">
        <v>-30.7800006866455</v>
      </c>
      <c r="E4408" s="7" t="n">
        <v>0</v>
      </c>
      <c r="F4408" s="7" t="n">
        <v>-53.5900001525879</v>
      </c>
      <c r="G4408" s="7" t="n">
        <v>357.600006103516</v>
      </c>
    </row>
    <row r="4409" spans="1:7">
      <c r="A4409" t="s">
        <v>4</v>
      </c>
      <c r="B4409" s="4" t="s">
        <v>5</v>
      </c>
      <c r="C4409" s="4" t="s">
        <v>11</v>
      </c>
      <c r="D4409" s="4" t="s">
        <v>15</v>
      </c>
      <c r="E4409" s="4" t="s">
        <v>15</v>
      </c>
      <c r="F4409" s="4" t="s">
        <v>15</v>
      </c>
      <c r="G4409" s="4" t="s">
        <v>15</v>
      </c>
    </row>
    <row r="4410" spans="1:7">
      <c r="A4410" t="n">
        <v>36656</v>
      </c>
      <c r="B4410" s="37" t="n">
        <v>46</v>
      </c>
      <c r="C4410" s="7" t="n">
        <v>2</v>
      </c>
      <c r="D4410" s="7" t="n">
        <v>-31.5900001525879</v>
      </c>
      <c r="E4410" s="7" t="n">
        <v>0</v>
      </c>
      <c r="F4410" s="7" t="n">
        <v>-51.810001373291</v>
      </c>
      <c r="G4410" s="7" t="n">
        <v>160</v>
      </c>
    </row>
    <row r="4411" spans="1:7">
      <c r="A4411" t="s">
        <v>4</v>
      </c>
      <c r="B4411" s="4" t="s">
        <v>5</v>
      </c>
      <c r="C4411" s="4" t="s">
        <v>11</v>
      </c>
      <c r="D4411" s="4" t="s">
        <v>15</v>
      </c>
      <c r="E4411" s="4" t="s">
        <v>15</v>
      </c>
      <c r="F4411" s="4" t="s">
        <v>15</v>
      </c>
      <c r="G4411" s="4" t="s">
        <v>15</v>
      </c>
    </row>
    <row r="4412" spans="1:7">
      <c r="A4412" t="n">
        <v>36675</v>
      </c>
      <c r="B4412" s="37" t="n">
        <v>46</v>
      </c>
      <c r="C4412" s="7" t="n">
        <v>3</v>
      </c>
      <c r="D4412" s="7" t="n">
        <v>-30.1100006103516</v>
      </c>
      <c r="E4412" s="7" t="n">
        <v>0</v>
      </c>
      <c r="F4412" s="7" t="n">
        <v>-53.5</v>
      </c>
      <c r="G4412" s="7" t="n">
        <v>346.200012207031</v>
      </c>
    </row>
    <row r="4413" spans="1:7">
      <c r="A4413" t="s">
        <v>4</v>
      </c>
      <c r="B4413" s="4" t="s">
        <v>5</v>
      </c>
      <c r="C4413" s="4" t="s">
        <v>11</v>
      </c>
      <c r="D4413" s="4" t="s">
        <v>15</v>
      </c>
      <c r="E4413" s="4" t="s">
        <v>15</v>
      </c>
      <c r="F4413" s="4" t="s">
        <v>15</v>
      </c>
      <c r="G4413" s="4" t="s">
        <v>15</v>
      </c>
    </row>
    <row r="4414" spans="1:7">
      <c r="A4414" t="n">
        <v>36694</v>
      </c>
      <c r="B4414" s="37" t="n">
        <v>46</v>
      </c>
      <c r="C4414" s="7" t="n">
        <v>4</v>
      </c>
      <c r="D4414" s="7" t="n">
        <v>-29.2299995422363</v>
      </c>
      <c r="E4414" s="7" t="n">
        <v>0</v>
      </c>
      <c r="F4414" s="7" t="n">
        <v>-52.3300018310547</v>
      </c>
      <c r="G4414" s="7" t="n">
        <v>268.799987792969</v>
      </c>
    </row>
    <row r="4415" spans="1:7">
      <c r="A4415" t="s">
        <v>4</v>
      </c>
      <c r="B4415" s="4" t="s">
        <v>5</v>
      </c>
      <c r="C4415" s="4" t="s">
        <v>11</v>
      </c>
      <c r="D4415" s="4" t="s">
        <v>15</v>
      </c>
      <c r="E4415" s="4" t="s">
        <v>15</v>
      </c>
      <c r="F4415" s="4" t="s">
        <v>15</v>
      </c>
      <c r="G4415" s="4" t="s">
        <v>15</v>
      </c>
    </row>
    <row r="4416" spans="1:7">
      <c r="A4416" t="n">
        <v>36713</v>
      </c>
      <c r="B4416" s="37" t="n">
        <v>46</v>
      </c>
      <c r="C4416" s="7" t="n">
        <v>5</v>
      </c>
      <c r="D4416" s="7" t="n">
        <v>-32.0999984741211</v>
      </c>
      <c r="E4416" s="7" t="n">
        <v>0</v>
      </c>
      <c r="F4416" s="7" t="n">
        <v>-53.2999992370605</v>
      </c>
      <c r="G4416" s="7" t="n">
        <v>19.6000003814697</v>
      </c>
    </row>
    <row r="4417" spans="1:7">
      <c r="A4417" t="s">
        <v>4</v>
      </c>
      <c r="B4417" s="4" t="s">
        <v>5</v>
      </c>
      <c r="C4417" s="4" t="s">
        <v>11</v>
      </c>
      <c r="D4417" s="4" t="s">
        <v>15</v>
      </c>
      <c r="E4417" s="4" t="s">
        <v>15</v>
      </c>
      <c r="F4417" s="4" t="s">
        <v>15</v>
      </c>
      <c r="G4417" s="4" t="s">
        <v>15</v>
      </c>
    </row>
    <row r="4418" spans="1:7">
      <c r="A4418" t="n">
        <v>36732</v>
      </c>
      <c r="B4418" s="37" t="n">
        <v>46</v>
      </c>
      <c r="C4418" s="7" t="n">
        <v>6</v>
      </c>
      <c r="D4418" s="7" t="n">
        <v>-32.3699989318848</v>
      </c>
      <c r="E4418" s="7" t="n">
        <v>0</v>
      </c>
      <c r="F4418" s="7" t="n">
        <v>-52.1399993896484</v>
      </c>
      <c r="G4418" s="7" t="n">
        <v>128.399993896484</v>
      </c>
    </row>
    <row r="4419" spans="1:7">
      <c r="A4419" t="s">
        <v>4</v>
      </c>
      <c r="B4419" s="4" t="s">
        <v>5</v>
      </c>
      <c r="C4419" s="4" t="s">
        <v>11</v>
      </c>
      <c r="D4419" s="4" t="s">
        <v>15</v>
      </c>
      <c r="E4419" s="4" t="s">
        <v>15</v>
      </c>
      <c r="F4419" s="4" t="s">
        <v>15</v>
      </c>
      <c r="G4419" s="4" t="s">
        <v>15</v>
      </c>
    </row>
    <row r="4420" spans="1:7">
      <c r="A4420" t="n">
        <v>36751</v>
      </c>
      <c r="B4420" s="37" t="n">
        <v>46</v>
      </c>
      <c r="C4420" s="7" t="n">
        <v>7</v>
      </c>
      <c r="D4420" s="7" t="n">
        <v>-31.5300006866455</v>
      </c>
      <c r="E4420" s="7" t="n">
        <v>0</v>
      </c>
      <c r="F4420" s="7" t="n">
        <v>-53.6699981689453</v>
      </c>
      <c r="G4420" s="7" t="n">
        <v>0.5</v>
      </c>
    </row>
    <row r="4421" spans="1:7">
      <c r="A4421" t="s">
        <v>4</v>
      </c>
      <c r="B4421" s="4" t="s">
        <v>5</v>
      </c>
      <c r="C4421" s="4" t="s">
        <v>11</v>
      </c>
      <c r="D4421" s="4" t="s">
        <v>15</v>
      </c>
      <c r="E4421" s="4" t="s">
        <v>15</v>
      </c>
      <c r="F4421" s="4" t="s">
        <v>15</v>
      </c>
      <c r="G4421" s="4" t="s">
        <v>15</v>
      </c>
    </row>
    <row r="4422" spans="1:7">
      <c r="A4422" t="n">
        <v>36770</v>
      </c>
      <c r="B4422" s="37" t="n">
        <v>46</v>
      </c>
      <c r="C4422" s="7" t="n">
        <v>8</v>
      </c>
      <c r="D4422" s="7" t="n">
        <v>-29.5</v>
      </c>
      <c r="E4422" s="7" t="n">
        <v>0</v>
      </c>
      <c r="F4422" s="7" t="n">
        <v>-53.1699981689453</v>
      </c>
      <c r="G4422" s="7" t="n">
        <v>323.299987792969</v>
      </c>
    </row>
    <row r="4423" spans="1:7">
      <c r="A4423" t="s">
        <v>4</v>
      </c>
      <c r="B4423" s="4" t="s">
        <v>5</v>
      </c>
      <c r="C4423" s="4" t="s">
        <v>11</v>
      </c>
      <c r="D4423" s="4" t="s">
        <v>15</v>
      </c>
      <c r="E4423" s="4" t="s">
        <v>15</v>
      </c>
      <c r="F4423" s="4" t="s">
        <v>15</v>
      </c>
      <c r="G4423" s="4" t="s">
        <v>15</v>
      </c>
    </row>
    <row r="4424" spans="1:7">
      <c r="A4424" t="n">
        <v>36789</v>
      </c>
      <c r="B4424" s="37" t="n">
        <v>46</v>
      </c>
      <c r="C4424" s="7" t="n">
        <v>9</v>
      </c>
      <c r="D4424" s="7" t="n">
        <v>-30.8999996185303</v>
      </c>
      <c r="E4424" s="7" t="n">
        <v>0</v>
      </c>
      <c r="F4424" s="7" t="n">
        <v>-51.5099983215332</v>
      </c>
      <c r="G4424" s="7" t="n">
        <v>182.899993896484</v>
      </c>
    </row>
    <row r="4425" spans="1:7">
      <c r="A4425" t="s">
        <v>4</v>
      </c>
      <c r="B4425" s="4" t="s">
        <v>5</v>
      </c>
      <c r="C4425" s="4" t="s">
        <v>11</v>
      </c>
      <c r="D4425" s="4" t="s">
        <v>7</v>
      </c>
      <c r="E4425" s="4" t="s">
        <v>8</v>
      </c>
      <c r="F4425" s="4" t="s">
        <v>15</v>
      </c>
      <c r="G4425" s="4" t="s">
        <v>15</v>
      </c>
      <c r="H4425" s="4" t="s">
        <v>15</v>
      </c>
    </row>
    <row r="4426" spans="1:7">
      <c r="A4426" t="n">
        <v>36808</v>
      </c>
      <c r="B4426" s="40" t="n">
        <v>48</v>
      </c>
      <c r="C4426" s="7" t="n">
        <v>0</v>
      </c>
      <c r="D4426" s="7" t="n">
        <v>0</v>
      </c>
      <c r="E4426" s="7" t="s">
        <v>101</v>
      </c>
      <c r="F4426" s="7" t="n">
        <v>-1</v>
      </c>
      <c r="G4426" s="7" t="n">
        <v>1</v>
      </c>
      <c r="H4426" s="7" t="n">
        <v>0</v>
      </c>
    </row>
    <row r="4427" spans="1:7">
      <c r="A4427" t="s">
        <v>4</v>
      </c>
      <c r="B4427" s="4" t="s">
        <v>5</v>
      </c>
      <c r="C4427" s="4" t="s">
        <v>11</v>
      </c>
      <c r="D4427" s="4" t="s">
        <v>7</v>
      </c>
      <c r="E4427" s="4" t="s">
        <v>8</v>
      </c>
      <c r="F4427" s="4" t="s">
        <v>15</v>
      </c>
      <c r="G4427" s="4" t="s">
        <v>15</v>
      </c>
      <c r="H4427" s="4" t="s">
        <v>15</v>
      </c>
    </row>
    <row r="4428" spans="1:7">
      <c r="A4428" t="n">
        <v>36835</v>
      </c>
      <c r="B4428" s="40" t="n">
        <v>48</v>
      </c>
      <c r="C4428" s="7" t="n">
        <v>1</v>
      </c>
      <c r="D4428" s="7" t="n">
        <v>0</v>
      </c>
      <c r="E4428" s="7" t="s">
        <v>135</v>
      </c>
      <c r="F4428" s="7" t="n">
        <v>-1</v>
      </c>
      <c r="G4428" s="7" t="n">
        <v>1</v>
      </c>
      <c r="H4428" s="7" t="n">
        <v>0</v>
      </c>
    </row>
    <row r="4429" spans="1:7">
      <c r="A4429" t="s">
        <v>4</v>
      </c>
      <c r="B4429" s="4" t="s">
        <v>5</v>
      </c>
      <c r="C4429" s="4" t="s">
        <v>11</v>
      </c>
      <c r="D4429" s="4" t="s">
        <v>7</v>
      </c>
      <c r="E4429" s="4" t="s">
        <v>8</v>
      </c>
      <c r="F4429" s="4" t="s">
        <v>15</v>
      </c>
      <c r="G4429" s="4" t="s">
        <v>15</v>
      </c>
      <c r="H4429" s="4" t="s">
        <v>15</v>
      </c>
    </row>
    <row r="4430" spans="1:7">
      <c r="A4430" t="n">
        <v>36859</v>
      </c>
      <c r="B4430" s="40" t="n">
        <v>48</v>
      </c>
      <c r="C4430" s="7" t="n">
        <v>2</v>
      </c>
      <c r="D4430" s="7" t="n">
        <v>0</v>
      </c>
      <c r="E4430" s="7" t="s">
        <v>101</v>
      </c>
      <c r="F4430" s="7" t="n">
        <v>-1</v>
      </c>
      <c r="G4430" s="7" t="n">
        <v>1</v>
      </c>
      <c r="H4430" s="7" t="n">
        <v>0</v>
      </c>
    </row>
    <row r="4431" spans="1:7">
      <c r="A4431" t="s">
        <v>4</v>
      </c>
      <c r="B4431" s="4" t="s">
        <v>5</v>
      </c>
      <c r="C4431" s="4" t="s">
        <v>11</v>
      </c>
      <c r="D4431" s="4" t="s">
        <v>7</v>
      </c>
      <c r="E4431" s="4" t="s">
        <v>8</v>
      </c>
      <c r="F4431" s="4" t="s">
        <v>15</v>
      </c>
      <c r="G4431" s="4" t="s">
        <v>15</v>
      </c>
      <c r="H4431" s="4" t="s">
        <v>15</v>
      </c>
    </row>
    <row r="4432" spans="1:7">
      <c r="A4432" t="n">
        <v>36886</v>
      </c>
      <c r="B4432" s="40" t="n">
        <v>48</v>
      </c>
      <c r="C4432" s="7" t="n">
        <v>3</v>
      </c>
      <c r="D4432" s="7" t="n">
        <v>0</v>
      </c>
      <c r="E4432" s="7" t="s">
        <v>135</v>
      </c>
      <c r="F4432" s="7" t="n">
        <v>-1</v>
      </c>
      <c r="G4432" s="7" t="n">
        <v>1</v>
      </c>
      <c r="H4432" s="7" t="n">
        <v>0</v>
      </c>
    </row>
    <row r="4433" spans="1:8">
      <c r="A4433" t="s">
        <v>4</v>
      </c>
      <c r="B4433" s="4" t="s">
        <v>5</v>
      </c>
      <c r="C4433" s="4" t="s">
        <v>11</v>
      </c>
      <c r="D4433" s="4" t="s">
        <v>7</v>
      </c>
      <c r="E4433" s="4" t="s">
        <v>8</v>
      </c>
      <c r="F4433" s="4" t="s">
        <v>15</v>
      </c>
      <c r="G4433" s="4" t="s">
        <v>15</v>
      </c>
      <c r="H4433" s="4" t="s">
        <v>15</v>
      </c>
    </row>
    <row r="4434" spans="1:8">
      <c r="A4434" t="n">
        <v>36910</v>
      </c>
      <c r="B4434" s="40" t="n">
        <v>48</v>
      </c>
      <c r="C4434" s="7" t="n">
        <v>4</v>
      </c>
      <c r="D4434" s="7" t="n">
        <v>0</v>
      </c>
      <c r="E4434" s="7" t="s">
        <v>135</v>
      </c>
      <c r="F4434" s="7" t="n">
        <v>-1</v>
      </c>
      <c r="G4434" s="7" t="n">
        <v>1</v>
      </c>
      <c r="H4434" s="7" t="n">
        <v>0</v>
      </c>
    </row>
    <row r="4435" spans="1:8">
      <c r="A4435" t="s">
        <v>4</v>
      </c>
      <c r="B4435" s="4" t="s">
        <v>5</v>
      </c>
      <c r="C4435" s="4" t="s">
        <v>11</v>
      </c>
      <c r="D4435" s="4" t="s">
        <v>7</v>
      </c>
      <c r="E4435" s="4" t="s">
        <v>8</v>
      </c>
      <c r="F4435" s="4" t="s">
        <v>15</v>
      </c>
      <c r="G4435" s="4" t="s">
        <v>15</v>
      </c>
      <c r="H4435" s="4" t="s">
        <v>15</v>
      </c>
    </row>
    <row r="4436" spans="1:8">
      <c r="A4436" t="n">
        <v>36934</v>
      </c>
      <c r="B4436" s="40" t="n">
        <v>48</v>
      </c>
      <c r="C4436" s="7" t="n">
        <v>5</v>
      </c>
      <c r="D4436" s="7" t="n">
        <v>0</v>
      </c>
      <c r="E4436" s="7" t="s">
        <v>135</v>
      </c>
      <c r="F4436" s="7" t="n">
        <v>-1</v>
      </c>
      <c r="G4436" s="7" t="n">
        <v>1</v>
      </c>
      <c r="H4436" s="7" t="n">
        <v>0</v>
      </c>
    </row>
    <row r="4437" spans="1:8">
      <c r="A4437" t="s">
        <v>4</v>
      </c>
      <c r="B4437" s="4" t="s">
        <v>5</v>
      </c>
      <c r="C4437" s="4" t="s">
        <v>11</v>
      </c>
      <c r="D4437" s="4" t="s">
        <v>7</v>
      </c>
      <c r="E4437" s="4" t="s">
        <v>8</v>
      </c>
      <c r="F4437" s="4" t="s">
        <v>15</v>
      </c>
      <c r="G4437" s="4" t="s">
        <v>15</v>
      </c>
      <c r="H4437" s="4" t="s">
        <v>15</v>
      </c>
    </row>
    <row r="4438" spans="1:8">
      <c r="A4438" t="n">
        <v>36958</v>
      </c>
      <c r="B4438" s="40" t="n">
        <v>48</v>
      </c>
      <c r="C4438" s="7" t="n">
        <v>6</v>
      </c>
      <c r="D4438" s="7" t="n">
        <v>0</v>
      </c>
      <c r="E4438" s="7" t="s">
        <v>135</v>
      </c>
      <c r="F4438" s="7" t="n">
        <v>-1</v>
      </c>
      <c r="G4438" s="7" t="n">
        <v>1</v>
      </c>
      <c r="H4438" s="7" t="n">
        <v>0</v>
      </c>
    </row>
    <row r="4439" spans="1:8">
      <c r="A4439" t="s">
        <v>4</v>
      </c>
      <c r="B4439" s="4" t="s">
        <v>5</v>
      </c>
      <c r="C4439" s="4" t="s">
        <v>11</v>
      </c>
      <c r="D4439" s="4" t="s">
        <v>7</v>
      </c>
      <c r="E4439" s="4" t="s">
        <v>8</v>
      </c>
      <c r="F4439" s="4" t="s">
        <v>15</v>
      </c>
      <c r="G4439" s="4" t="s">
        <v>15</v>
      </c>
      <c r="H4439" s="4" t="s">
        <v>15</v>
      </c>
    </row>
    <row r="4440" spans="1:8">
      <c r="A4440" t="n">
        <v>36982</v>
      </c>
      <c r="B4440" s="40" t="n">
        <v>48</v>
      </c>
      <c r="C4440" s="7" t="n">
        <v>7</v>
      </c>
      <c r="D4440" s="7" t="n">
        <v>0</v>
      </c>
      <c r="E4440" s="7" t="s">
        <v>135</v>
      </c>
      <c r="F4440" s="7" t="n">
        <v>-1</v>
      </c>
      <c r="G4440" s="7" t="n">
        <v>1</v>
      </c>
      <c r="H4440" s="7" t="n">
        <v>0</v>
      </c>
    </row>
    <row r="4441" spans="1:8">
      <c r="A4441" t="s">
        <v>4</v>
      </c>
      <c r="B4441" s="4" t="s">
        <v>5</v>
      </c>
      <c r="C4441" s="4" t="s">
        <v>11</v>
      </c>
      <c r="D4441" s="4" t="s">
        <v>7</v>
      </c>
      <c r="E4441" s="4" t="s">
        <v>8</v>
      </c>
      <c r="F4441" s="4" t="s">
        <v>15</v>
      </c>
      <c r="G4441" s="4" t="s">
        <v>15</v>
      </c>
      <c r="H4441" s="4" t="s">
        <v>15</v>
      </c>
    </row>
    <row r="4442" spans="1:8">
      <c r="A4442" t="n">
        <v>37006</v>
      </c>
      <c r="B4442" s="40" t="n">
        <v>48</v>
      </c>
      <c r="C4442" s="7" t="n">
        <v>8</v>
      </c>
      <c r="D4442" s="7" t="n">
        <v>0</v>
      </c>
      <c r="E4442" s="7" t="s">
        <v>135</v>
      </c>
      <c r="F4442" s="7" t="n">
        <v>-1</v>
      </c>
      <c r="G4442" s="7" t="n">
        <v>1</v>
      </c>
      <c r="H4442" s="7" t="n">
        <v>0</v>
      </c>
    </row>
    <row r="4443" spans="1:8">
      <c r="A4443" t="s">
        <v>4</v>
      </c>
      <c r="B4443" s="4" t="s">
        <v>5</v>
      </c>
      <c r="C4443" s="4" t="s">
        <v>11</v>
      </c>
      <c r="D4443" s="4" t="s">
        <v>7</v>
      </c>
      <c r="E4443" s="4" t="s">
        <v>8</v>
      </c>
      <c r="F4443" s="4" t="s">
        <v>15</v>
      </c>
      <c r="G4443" s="4" t="s">
        <v>15</v>
      </c>
      <c r="H4443" s="4" t="s">
        <v>15</v>
      </c>
    </row>
    <row r="4444" spans="1:8">
      <c r="A4444" t="n">
        <v>37030</v>
      </c>
      <c r="B4444" s="40" t="n">
        <v>48</v>
      </c>
      <c r="C4444" s="7" t="n">
        <v>9</v>
      </c>
      <c r="D4444" s="7" t="n">
        <v>0</v>
      </c>
      <c r="E4444" s="7" t="s">
        <v>135</v>
      </c>
      <c r="F4444" s="7" t="n">
        <v>-1</v>
      </c>
      <c r="G4444" s="7" t="n">
        <v>1</v>
      </c>
      <c r="H4444" s="7" t="n">
        <v>0</v>
      </c>
    </row>
    <row r="4445" spans="1:8">
      <c r="A4445" t="s">
        <v>4</v>
      </c>
      <c r="B4445" s="4" t="s">
        <v>5</v>
      </c>
      <c r="C4445" s="4" t="s">
        <v>7</v>
      </c>
      <c r="D4445" s="4" t="s">
        <v>11</v>
      </c>
      <c r="E4445" s="4" t="s">
        <v>8</v>
      </c>
      <c r="F4445" s="4" t="s">
        <v>8</v>
      </c>
      <c r="G4445" s="4" t="s">
        <v>8</v>
      </c>
      <c r="H4445" s="4" t="s">
        <v>8</v>
      </c>
    </row>
    <row r="4446" spans="1:8">
      <c r="A4446" t="n">
        <v>37054</v>
      </c>
      <c r="B4446" s="30" t="n">
        <v>51</v>
      </c>
      <c r="C4446" s="7" t="n">
        <v>3</v>
      </c>
      <c r="D4446" s="7" t="n">
        <v>0</v>
      </c>
      <c r="E4446" s="7" t="s">
        <v>62</v>
      </c>
      <c r="F4446" s="7" t="s">
        <v>62</v>
      </c>
      <c r="G4446" s="7" t="s">
        <v>61</v>
      </c>
      <c r="H4446" s="7" t="s">
        <v>62</v>
      </c>
    </row>
    <row r="4447" spans="1:8">
      <c r="A4447" t="s">
        <v>4</v>
      </c>
      <c r="B4447" s="4" t="s">
        <v>5</v>
      </c>
      <c r="C4447" s="4" t="s">
        <v>7</v>
      </c>
      <c r="D4447" s="4" t="s">
        <v>11</v>
      </c>
      <c r="E4447" s="4" t="s">
        <v>8</v>
      </c>
      <c r="F4447" s="4" t="s">
        <v>8</v>
      </c>
      <c r="G4447" s="4" t="s">
        <v>8</v>
      </c>
      <c r="H4447" s="4" t="s">
        <v>8</v>
      </c>
    </row>
    <row r="4448" spans="1:8">
      <c r="A4448" t="n">
        <v>37067</v>
      </c>
      <c r="B4448" s="30" t="n">
        <v>51</v>
      </c>
      <c r="C4448" s="7" t="n">
        <v>3</v>
      </c>
      <c r="D4448" s="7" t="n">
        <v>1</v>
      </c>
      <c r="E4448" s="7" t="s">
        <v>62</v>
      </c>
      <c r="F4448" s="7" t="s">
        <v>62</v>
      </c>
      <c r="G4448" s="7" t="s">
        <v>61</v>
      </c>
      <c r="H4448" s="7" t="s">
        <v>62</v>
      </c>
    </row>
    <row r="4449" spans="1:8">
      <c r="A4449" t="s">
        <v>4</v>
      </c>
      <c r="B4449" s="4" t="s">
        <v>5</v>
      </c>
      <c r="C4449" s="4" t="s">
        <v>7</v>
      </c>
      <c r="D4449" s="4" t="s">
        <v>11</v>
      </c>
      <c r="E4449" s="4" t="s">
        <v>8</v>
      </c>
      <c r="F4449" s="4" t="s">
        <v>8</v>
      </c>
      <c r="G4449" s="4" t="s">
        <v>8</v>
      </c>
      <c r="H4449" s="4" t="s">
        <v>8</v>
      </c>
    </row>
    <row r="4450" spans="1:8">
      <c r="A4450" t="n">
        <v>37080</v>
      </c>
      <c r="B4450" s="30" t="n">
        <v>51</v>
      </c>
      <c r="C4450" s="7" t="n">
        <v>3</v>
      </c>
      <c r="D4450" s="7" t="n">
        <v>2</v>
      </c>
      <c r="E4450" s="7" t="s">
        <v>62</v>
      </c>
      <c r="F4450" s="7" t="s">
        <v>62</v>
      </c>
      <c r="G4450" s="7" t="s">
        <v>61</v>
      </c>
      <c r="H4450" s="7" t="s">
        <v>62</v>
      </c>
    </row>
    <row r="4451" spans="1:8">
      <c r="A4451" t="s">
        <v>4</v>
      </c>
      <c r="B4451" s="4" t="s">
        <v>5</v>
      </c>
      <c r="C4451" s="4" t="s">
        <v>7</v>
      </c>
      <c r="D4451" s="4" t="s">
        <v>11</v>
      </c>
      <c r="E4451" s="4" t="s">
        <v>8</v>
      </c>
      <c r="F4451" s="4" t="s">
        <v>8</v>
      </c>
      <c r="G4451" s="4" t="s">
        <v>8</v>
      </c>
      <c r="H4451" s="4" t="s">
        <v>8</v>
      </c>
    </row>
    <row r="4452" spans="1:8">
      <c r="A4452" t="n">
        <v>37093</v>
      </c>
      <c r="B4452" s="30" t="n">
        <v>51</v>
      </c>
      <c r="C4452" s="7" t="n">
        <v>3</v>
      </c>
      <c r="D4452" s="7" t="n">
        <v>3</v>
      </c>
      <c r="E4452" s="7" t="s">
        <v>62</v>
      </c>
      <c r="F4452" s="7" t="s">
        <v>62</v>
      </c>
      <c r="G4452" s="7" t="s">
        <v>61</v>
      </c>
      <c r="H4452" s="7" t="s">
        <v>62</v>
      </c>
    </row>
    <row r="4453" spans="1:8">
      <c r="A4453" t="s">
        <v>4</v>
      </c>
      <c r="B4453" s="4" t="s">
        <v>5</v>
      </c>
      <c r="C4453" s="4" t="s">
        <v>7</v>
      </c>
      <c r="D4453" s="4" t="s">
        <v>11</v>
      </c>
      <c r="E4453" s="4" t="s">
        <v>8</v>
      </c>
      <c r="F4453" s="4" t="s">
        <v>8</v>
      </c>
      <c r="G4453" s="4" t="s">
        <v>8</v>
      </c>
      <c r="H4453" s="4" t="s">
        <v>8</v>
      </c>
    </row>
    <row r="4454" spans="1:8">
      <c r="A4454" t="n">
        <v>37106</v>
      </c>
      <c r="B4454" s="30" t="n">
        <v>51</v>
      </c>
      <c r="C4454" s="7" t="n">
        <v>3</v>
      </c>
      <c r="D4454" s="7" t="n">
        <v>4</v>
      </c>
      <c r="E4454" s="7" t="s">
        <v>62</v>
      </c>
      <c r="F4454" s="7" t="s">
        <v>62</v>
      </c>
      <c r="G4454" s="7" t="s">
        <v>61</v>
      </c>
      <c r="H4454" s="7" t="s">
        <v>62</v>
      </c>
    </row>
    <row r="4455" spans="1:8">
      <c r="A4455" t="s">
        <v>4</v>
      </c>
      <c r="B4455" s="4" t="s">
        <v>5</v>
      </c>
      <c r="C4455" s="4" t="s">
        <v>7</v>
      </c>
      <c r="D4455" s="4" t="s">
        <v>11</v>
      </c>
      <c r="E4455" s="4" t="s">
        <v>8</v>
      </c>
      <c r="F4455" s="4" t="s">
        <v>8</v>
      </c>
      <c r="G4455" s="4" t="s">
        <v>8</v>
      </c>
      <c r="H4455" s="4" t="s">
        <v>8</v>
      </c>
    </row>
    <row r="4456" spans="1:8">
      <c r="A4456" t="n">
        <v>37119</v>
      </c>
      <c r="B4456" s="30" t="n">
        <v>51</v>
      </c>
      <c r="C4456" s="7" t="n">
        <v>3</v>
      </c>
      <c r="D4456" s="7" t="n">
        <v>5</v>
      </c>
      <c r="E4456" s="7" t="s">
        <v>62</v>
      </c>
      <c r="F4456" s="7" t="s">
        <v>62</v>
      </c>
      <c r="G4456" s="7" t="s">
        <v>61</v>
      </c>
      <c r="H4456" s="7" t="s">
        <v>62</v>
      </c>
    </row>
    <row r="4457" spans="1:8">
      <c r="A4457" t="s">
        <v>4</v>
      </c>
      <c r="B4457" s="4" t="s">
        <v>5</v>
      </c>
      <c r="C4457" s="4" t="s">
        <v>7</v>
      </c>
      <c r="D4457" s="4" t="s">
        <v>11</v>
      </c>
      <c r="E4457" s="4" t="s">
        <v>8</v>
      </c>
      <c r="F4457" s="4" t="s">
        <v>8</v>
      </c>
      <c r="G4457" s="4" t="s">
        <v>8</v>
      </c>
      <c r="H4457" s="4" t="s">
        <v>8</v>
      </c>
    </row>
    <row r="4458" spans="1:8">
      <c r="A4458" t="n">
        <v>37132</v>
      </c>
      <c r="B4458" s="30" t="n">
        <v>51</v>
      </c>
      <c r="C4458" s="7" t="n">
        <v>3</v>
      </c>
      <c r="D4458" s="7" t="n">
        <v>6</v>
      </c>
      <c r="E4458" s="7" t="s">
        <v>62</v>
      </c>
      <c r="F4458" s="7" t="s">
        <v>62</v>
      </c>
      <c r="G4458" s="7" t="s">
        <v>61</v>
      </c>
      <c r="H4458" s="7" t="s">
        <v>62</v>
      </c>
    </row>
    <row r="4459" spans="1:8">
      <c r="A4459" t="s">
        <v>4</v>
      </c>
      <c r="B4459" s="4" t="s">
        <v>5</v>
      </c>
      <c r="C4459" s="4" t="s">
        <v>7</v>
      </c>
      <c r="D4459" s="4" t="s">
        <v>11</v>
      </c>
      <c r="E4459" s="4" t="s">
        <v>8</v>
      </c>
      <c r="F4459" s="4" t="s">
        <v>8</v>
      </c>
      <c r="G4459" s="4" t="s">
        <v>8</v>
      </c>
      <c r="H4459" s="4" t="s">
        <v>8</v>
      </c>
    </row>
    <row r="4460" spans="1:8">
      <c r="A4460" t="n">
        <v>37145</v>
      </c>
      <c r="B4460" s="30" t="n">
        <v>51</v>
      </c>
      <c r="C4460" s="7" t="n">
        <v>3</v>
      </c>
      <c r="D4460" s="7" t="n">
        <v>7</v>
      </c>
      <c r="E4460" s="7" t="s">
        <v>62</v>
      </c>
      <c r="F4460" s="7" t="s">
        <v>62</v>
      </c>
      <c r="G4460" s="7" t="s">
        <v>61</v>
      </c>
      <c r="H4460" s="7" t="s">
        <v>62</v>
      </c>
    </row>
    <row r="4461" spans="1:8">
      <c r="A4461" t="s">
        <v>4</v>
      </c>
      <c r="B4461" s="4" t="s">
        <v>5</v>
      </c>
      <c r="C4461" s="4" t="s">
        <v>7</v>
      </c>
      <c r="D4461" s="4" t="s">
        <v>11</v>
      </c>
      <c r="E4461" s="4" t="s">
        <v>8</v>
      </c>
      <c r="F4461" s="4" t="s">
        <v>8</v>
      </c>
      <c r="G4461" s="4" t="s">
        <v>8</v>
      </c>
      <c r="H4461" s="4" t="s">
        <v>8</v>
      </c>
    </row>
    <row r="4462" spans="1:8">
      <c r="A4462" t="n">
        <v>37158</v>
      </c>
      <c r="B4462" s="30" t="n">
        <v>51</v>
      </c>
      <c r="C4462" s="7" t="n">
        <v>3</v>
      </c>
      <c r="D4462" s="7" t="n">
        <v>8</v>
      </c>
      <c r="E4462" s="7" t="s">
        <v>62</v>
      </c>
      <c r="F4462" s="7" t="s">
        <v>62</v>
      </c>
      <c r="G4462" s="7" t="s">
        <v>61</v>
      </c>
      <c r="H4462" s="7" t="s">
        <v>62</v>
      </c>
    </row>
    <row r="4463" spans="1:8">
      <c r="A4463" t="s">
        <v>4</v>
      </c>
      <c r="B4463" s="4" t="s">
        <v>5</v>
      </c>
      <c r="C4463" s="4" t="s">
        <v>7</v>
      </c>
      <c r="D4463" s="4" t="s">
        <v>11</v>
      </c>
      <c r="E4463" s="4" t="s">
        <v>8</v>
      </c>
      <c r="F4463" s="4" t="s">
        <v>8</v>
      </c>
      <c r="G4463" s="4" t="s">
        <v>8</v>
      </c>
      <c r="H4463" s="4" t="s">
        <v>8</v>
      </c>
    </row>
    <row r="4464" spans="1:8">
      <c r="A4464" t="n">
        <v>37171</v>
      </c>
      <c r="B4464" s="30" t="n">
        <v>51</v>
      </c>
      <c r="C4464" s="7" t="n">
        <v>3</v>
      </c>
      <c r="D4464" s="7" t="n">
        <v>9</v>
      </c>
      <c r="E4464" s="7" t="s">
        <v>62</v>
      </c>
      <c r="F4464" s="7" t="s">
        <v>62</v>
      </c>
      <c r="G4464" s="7" t="s">
        <v>61</v>
      </c>
      <c r="H4464" s="7" t="s">
        <v>62</v>
      </c>
    </row>
    <row r="4465" spans="1:8">
      <c r="A4465" t="s">
        <v>4</v>
      </c>
      <c r="B4465" s="4" t="s">
        <v>5</v>
      </c>
      <c r="C4465" s="4" t="s">
        <v>7</v>
      </c>
    </row>
    <row r="4466" spans="1:8">
      <c r="A4466" t="n">
        <v>37184</v>
      </c>
      <c r="B4466" s="61" t="n">
        <v>45</v>
      </c>
      <c r="C4466" s="7" t="n">
        <v>0</v>
      </c>
    </row>
    <row r="4467" spans="1:8">
      <c r="A4467" t="s">
        <v>4</v>
      </c>
      <c r="B4467" s="4" t="s">
        <v>5</v>
      </c>
      <c r="C4467" s="4" t="s">
        <v>7</v>
      </c>
      <c r="D4467" s="4" t="s">
        <v>7</v>
      </c>
      <c r="E4467" s="4" t="s">
        <v>15</v>
      </c>
      <c r="F4467" s="4" t="s">
        <v>15</v>
      </c>
      <c r="G4467" s="4" t="s">
        <v>15</v>
      </c>
      <c r="H4467" s="4" t="s">
        <v>11</v>
      </c>
    </row>
    <row r="4468" spans="1:8">
      <c r="A4468" t="n">
        <v>37186</v>
      </c>
      <c r="B4468" s="61" t="n">
        <v>45</v>
      </c>
      <c r="C4468" s="7" t="n">
        <v>2</v>
      </c>
      <c r="D4468" s="7" t="n">
        <v>3</v>
      </c>
      <c r="E4468" s="7" t="n">
        <v>-30.7800006866455</v>
      </c>
      <c r="F4468" s="7" t="n">
        <v>1.28999996185303</v>
      </c>
      <c r="G4468" s="7" t="n">
        <v>-53</v>
      </c>
      <c r="H4468" s="7" t="n">
        <v>0</v>
      </c>
    </row>
    <row r="4469" spans="1:8">
      <c r="A4469" t="s">
        <v>4</v>
      </c>
      <c r="B4469" s="4" t="s">
        <v>5</v>
      </c>
      <c r="C4469" s="4" t="s">
        <v>7</v>
      </c>
      <c r="D4469" s="4" t="s">
        <v>7</v>
      </c>
      <c r="E4469" s="4" t="s">
        <v>15</v>
      </c>
      <c r="F4469" s="4" t="s">
        <v>15</v>
      </c>
      <c r="G4469" s="4" t="s">
        <v>15</v>
      </c>
      <c r="H4469" s="4" t="s">
        <v>11</v>
      </c>
      <c r="I4469" s="4" t="s">
        <v>7</v>
      </c>
    </row>
    <row r="4470" spans="1:8">
      <c r="A4470" t="n">
        <v>37203</v>
      </c>
      <c r="B4470" s="61" t="n">
        <v>45</v>
      </c>
      <c r="C4470" s="7" t="n">
        <v>4</v>
      </c>
      <c r="D4470" s="7" t="n">
        <v>3</v>
      </c>
      <c r="E4470" s="7" t="n">
        <v>8.65999984741211</v>
      </c>
      <c r="F4470" s="7" t="n">
        <v>338.619995117188</v>
      </c>
      <c r="G4470" s="7" t="n">
        <v>0</v>
      </c>
      <c r="H4470" s="7" t="n">
        <v>0</v>
      </c>
      <c r="I4470" s="7" t="n">
        <v>0</v>
      </c>
    </row>
    <row r="4471" spans="1:8">
      <c r="A4471" t="s">
        <v>4</v>
      </c>
      <c r="B4471" s="4" t="s">
        <v>5</v>
      </c>
      <c r="C4471" s="4" t="s">
        <v>7</v>
      </c>
      <c r="D4471" s="4" t="s">
        <v>7</v>
      </c>
      <c r="E4471" s="4" t="s">
        <v>15</v>
      </c>
      <c r="F4471" s="4" t="s">
        <v>11</v>
      </c>
    </row>
    <row r="4472" spans="1:8">
      <c r="A4472" t="n">
        <v>37221</v>
      </c>
      <c r="B4472" s="61" t="n">
        <v>45</v>
      </c>
      <c r="C4472" s="7" t="n">
        <v>5</v>
      </c>
      <c r="D4472" s="7" t="n">
        <v>3</v>
      </c>
      <c r="E4472" s="7" t="n">
        <v>4.69999980926514</v>
      </c>
      <c r="F4472" s="7" t="n">
        <v>0</v>
      </c>
    </row>
    <row r="4473" spans="1:8">
      <c r="A4473" t="s">
        <v>4</v>
      </c>
      <c r="B4473" s="4" t="s">
        <v>5</v>
      </c>
      <c r="C4473" s="4" t="s">
        <v>7</v>
      </c>
      <c r="D4473" s="4" t="s">
        <v>7</v>
      </c>
      <c r="E4473" s="4" t="s">
        <v>15</v>
      </c>
      <c r="F4473" s="4" t="s">
        <v>11</v>
      </c>
    </row>
    <row r="4474" spans="1:8">
      <c r="A4474" t="n">
        <v>37230</v>
      </c>
      <c r="B4474" s="61" t="n">
        <v>45</v>
      </c>
      <c r="C4474" s="7" t="n">
        <v>11</v>
      </c>
      <c r="D4474" s="7" t="n">
        <v>3</v>
      </c>
      <c r="E4474" s="7" t="n">
        <v>32.7000007629395</v>
      </c>
      <c r="F4474" s="7" t="n">
        <v>0</v>
      </c>
    </row>
    <row r="4475" spans="1:8">
      <c r="A4475" t="s">
        <v>4</v>
      </c>
      <c r="B4475" s="4" t="s">
        <v>5</v>
      </c>
      <c r="C4475" s="4" t="s">
        <v>11</v>
      </c>
    </row>
    <row r="4476" spans="1:8">
      <c r="A4476" t="n">
        <v>37239</v>
      </c>
      <c r="B4476" s="26" t="n">
        <v>16</v>
      </c>
      <c r="C4476" s="7" t="n">
        <v>1000</v>
      </c>
    </row>
    <row r="4477" spans="1:8">
      <c r="A4477" t="s">
        <v>4</v>
      </c>
      <c r="B4477" s="4" t="s">
        <v>5</v>
      </c>
      <c r="C4477" s="4" t="s">
        <v>7</v>
      </c>
      <c r="D4477" s="4" t="s">
        <v>7</v>
      </c>
      <c r="E4477" s="4" t="s">
        <v>15</v>
      </c>
      <c r="F4477" s="4" t="s">
        <v>15</v>
      </c>
      <c r="G4477" s="4" t="s">
        <v>15</v>
      </c>
      <c r="H4477" s="4" t="s">
        <v>11</v>
      </c>
    </row>
    <row r="4478" spans="1:8">
      <c r="A4478" t="n">
        <v>37242</v>
      </c>
      <c r="B4478" s="61" t="n">
        <v>45</v>
      </c>
      <c r="C4478" s="7" t="n">
        <v>2</v>
      </c>
      <c r="D4478" s="7" t="n">
        <v>3</v>
      </c>
      <c r="E4478" s="7" t="n">
        <v>-30.7800006866455</v>
      </c>
      <c r="F4478" s="7" t="n">
        <v>1.28999996185303</v>
      </c>
      <c r="G4478" s="7" t="n">
        <v>-53</v>
      </c>
      <c r="H4478" s="7" t="n">
        <v>60000</v>
      </c>
    </row>
    <row r="4479" spans="1:8">
      <c r="A4479" t="s">
        <v>4</v>
      </c>
      <c r="B4479" s="4" t="s">
        <v>5</v>
      </c>
      <c r="C4479" s="4" t="s">
        <v>7</v>
      </c>
      <c r="D4479" s="4" t="s">
        <v>7</v>
      </c>
      <c r="E4479" s="4" t="s">
        <v>15</v>
      </c>
      <c r="F4479" s="4" t="s">
        <v>15</v>
      </c>
      <c r="G4479" s="4" t="s">
        <v>15</v>
      </c>
      <c r="H4479" s="4" t="s">
        <v>11</v>
      </c>
      <c r="I4479" s="4" t="s">
        <v>7</v>
      </c>
    </row>
    <row r="4480" spans="1:8">
      <c r="A4480" t="n">
        <v>37259</v>
      </c>
      <c r="B4480" s="61" t="n">
        <v>45</v>
      </c>
      <c r="C4480" s="7" t="n">
        <v>4</v>
      </c>
      <c r="D4480" s="7" t="n">
        <v>3</v>
      </c>
      <c r="E4480" s="7" t="n">
        <v>8.65999984741211</v>
      </c>
      <c r="F4480" s="7" t="n">
        <v>18.0400009155273</v>
      </c>
      <c r="G4480" s="7" t="n">
        <v>0</v>
      </c>
      <c r="H4480" s="7" t="n">
        <v>60000</v>
      </c>
      <c r="I4480" s="7" t="n">
        <v>1</v>
      </c>
    </row>
    <row r="4481" spans="1:9">
      <c r="A4481" t="s">
        <v>4</v>
      </c>
      <c r="B4481" s="4" t="s">
        <v>5</v>
      </c>
      <c r="C4481" s="4" t="s">
        <v>7</v>
      </c>
      <c r="D4481" s="4" t="s">
        <v>7</v>
      </c>
      <c r="E4481" s="4" t="s">
        <v>15</v>
      </c>
      <c r="F4481" s="4" t="s">
        <v>11</v>
      </c>
    </row>
    <row r="4482" spans="1:9">
      <c r="A4482" t="n">
        <v>37277</v>
      </c>
      <c r="B4482" s="61" t="n">
        <v>45</v>
      </c>
      <c r="C4482" s="7" t="n">
        <v>5</v>
      </c>
      <c r="D4482" s="7" t="n">
        <v>3</v>
      </c>
      <c r="E4482" s="7" t="n">
        <v>4.69999980926514</v>
      </c>
      <c r="F4482" s="7" t="n">
        <v>60000</v>
      </c>
    </row>
    <row r="4483" spans="1:9">
      <c r="A4483" t="s">
        <v>4</v>
      </c>
      <c r="B4483" s="4" t="s">
        <v>5</v>
      </c>
      <c r="C4483" s="4" t="s">
        <v>7</v>
      </c>
      <c r="D4483" s="4" t="s">
        <v>7</v>
      </c>
      <c r="E4483" s="4" t="s">
        <v>15</v>
      </c>
      <c r="F4483" s="4" t="s">
        <v>11</v>
      </c>
    </row>
    <row r="4484" spans="1:9">
      <c r="A4484" t="n">
        <v>37286</v>
      </c>
      <c r="B4484" s="61" t="n">
        <v>45</v>
      </c>
      <c r="C4484" s="7" t="n">
        <v>11</v>
      </c>
      <c r="D4484" s="7" t="n">
        <v>3</v>
      </c>
      <c r="E4484" s="7" t="n">
        <v>32.7000007629395</v>
      </c>
      <c r="F4484" s="7" t="n">
        <v>60000</v>
      </c>
    </row>
    <row r="4485" spans="1:9">
      <c r="A4485" t="s">
        <v>4</v>
      </c>
      <c r="B4485" s="4" t="s">
        <v>5</v>
      </c>
      <c r="C4485" s="4" t="s">
        <v>7</v>
      </c>
      <c r="D4485" s="4" t="s">
        <v>11</v>
      </c>
      <c r="E4485" s="4" t="s">
        <v>17</v>
      </c>
      <c r="F4485" s="4" t="s">
        <v>11</v>
      </c>
      <c r="G4485" s="4" t="s">
        <v>17</v>
      </c>
      <c r="H4485" s="4" t="s">
        <v>7</v>
      </c>
    </row>
    <row r="4486" spans="1:9">
      <c r="A4486" t="n">
        <v>37295</v>
      </c>
      <c r="B4486" s="15" t="n">
        <v>49</v>
      </c>
      <c r="C4486" s="7" t="n">
        <v>0</v>
      </c>
      <c r="D4486" s="7" t="n">
        <v>509</v>
      </c>
      <c r="E4486" s="7" t="n">
        <v>1060320051</v>
      </c>
      <c r="F4486" s="7" t="n">
        <v>0</v>
      </c>
      <c r="G4486" s="7" t="n">
        <v>0</v>
      </c>
      <c r="H4486" s="7" t="n">
        <v>0</v>
      </c>
    </row>
    <row r="4487" spans="1:9">
      <c r="A4487" t="s">
        <v>4</v>
      </c>
      <c r="B4487" s="4" t="s">
        <v>5</v>
      </c>
      <c r="C4487" s="4" t="s">
        <v>7</v>
      </c>
      <c r="D4487" s="4" t="s">
        <v>11</v>
      </c>
      <c r="E4487" s="4" t="s">
        <v>15</v>
      </c>
    </row>
    <row r="4488" spans="1:9">
      <c r="A4488" t="n">
        <v>37310</v>
      </c>
      <c r="B4488" s="28" t="n">
        <v>58</v>
      </c>
      <c r="C4488" s="7" t="n">
        <v>100</v>
      </c>
      <c r="D4488" s="7" t="n">
        <v>2000</v>
      </c>
      <c r="E4488" s="7" t="n">
        <v>1</v>
      </c>
    </row>
    <row r="4489" spans="1:9">
      <c r="A4489" t="s">
        <v>4</v>
      </c>
      <c r="B4489" s="4" t="s">
        <v>5</v>
      </c>
      <c r="C4489" s="4" t="s">
        <v>7</v>
      </c>
      <c r="D4489" s="4" t="s">
        <v>11</v>
      </c>
    </row>
    <row r="4490" spans="1:9">
      <c r="A4490" t="n">
        <v>37318</v>
      </c>
      <c r="B4490" s="28" t="n">
        <v>58</v>
      </c>
      <c r="C4490" s="7" t="n">
        <v>255</v>
      </c>
      <c r="D4490" s="7" t="n">
        <v>0</v>
      </c>
    </row>
    <row r="4491" spans="1:9">
      <c r="A4491" t="s">
        <v>4</v>
      </c>
      <c r="B4491" s="4" t="s">
        <v>5</v>
      </c>
      <c r="C4491" s="4" t="s">
        <v>11</v>
      </c>
    </row>
    <row r="4492" spans="1:9">
      <c r="A4492" t="n">
        <v>37322</v>
      </c>
      <c r="B4492" s="26" t="n">
        <v>16</v>
      </c>
      <c r="C4492" s="7" t="n">
        <v>300</v>
      </c>
    </row>
    <row r="4493" spans="1:9">
      <c r="A4493" t="s">
        <v>4</v>
      </c>
      <c r="B4493" s="4" t="s">
        <v>5</v>
      </c>
      <c r="C4493" s="4" t="s">
        <v>7</v>
      </c>
      <c r="D4493" s="4" t="s">
        <v>11</v>
      </c>
      <c r="E4493" s="4" t="s">
        <v>8</v>
      </c>
    </row>
    <row r="4494" spans="1:9">
      <c r="A4494" t="n">
        <v>37325</v>
      </c>
      <c r="B4494" s="30" t="n">
        <v>51</v>
      </c>
      <c r="C4494" s="7" t="n">
        <v>4</v>
      </c>
      <c r="D4494" s="7" t="n">
        <v>2</v>
      </c>
      <c r="E4494" s="7" t="s">
        <v>334</v>
      </c>
    </row>
    <row r="4495" spans="1:9">
      <c r="A4495" t="s">
        <v>4</v>
      </c>
      <c r="B4495" s="4" t="s">
        <v>5</v>
      </c>
      <c r="C4495" s="4" t="s">
        <v>11</v>
      </c>
    </row>
    <row r="4496" spans="1:9">
      <c r="A4496" t="n">
        <v>37338</v>
      </c>
      <c r="B4496" s="26" t="n">
        <v>16</v>
      </c>
      <c r="C4496" s="7" t="n">
        <v>0</v>
      </c>
    </row>
    <row r="4497" spans="1:8">
      <c r="A4497" t="s">
        <v>4</v>
      </c>
      <c r="B4497" s="4" t="s">
        <v>5</v>
      </c>
      <c r="C4497" s="4" t="s">
        <v>11</v>
      </c>
      <c r="D4497" s="4" t="s">
        <v>7</v>
      </c>
      <c r="E4497" s="4" t="s">
        <v>17</v>
      </c>
      <c r="F4497" s="4" t="s">
        <v>42</v>
      </c>
      <c r="G4497" s="4" t="s">
        <v>7</v>
      </c>
      <c r="H4497" s="4" t="s">
        <v>7</v>
      </c>
    </row>
    <row r="4498" spans="1:8">
      <c r="A4498" t="n">
        <v>37341</v>
      </c>
      <c r="B4498" s="31" t="n">
        <v>26</v>
      </c>
      <c r="C4498" s="7" t="n">
        <v>2</v>
      </c>
      <c r="D4498" s="7" t="n">
        <v>17</v>
      </c>
      <c r="E4498" s="7" t="n">
        <v>6499</v>
      </c>
      <c r="F4498" s="7" t="s">
        <v>381</v>
      </c>
      <c r="G4498" s="7" t="n">
        <v>2</v>
      </c>
      <c r="H4498" s="7" t="n">
        <v>0</v>
      </c>
    </row>
    <row r="4499" spans="1:8">
      <c r="A4499" t="s">
        <v>4</v>
      </c>
      <c r="B4499" s="4" t="s">
        <v>5</v>
      </c>
    </row>
    <row r="4500" spans="1:8">
      <c r="A4500" t="n">
        <v>37431</v>
      </c>
      <c r="B4500" s="24" t="n">
        <v>28</v>
      </c>
    </row>
    <row r="4501" spans="1:8">
      <c r="A4501" t="s">
        <v>4</v>
      </c>
      <c r="B4501" s="4" t="s">
        <v>5</v>
      </c>
      <c r="C4501" s="4" t="s">
        <v>11</v>
      </c>
      <c r="D4501" s="4" t="s">
        <v>11</v>
      </c>
      <c r="E4501" s="4" t="s">
        <v>11</v>
      </c>
    </row>
    <row r="4502" spans="1:8">
      <c r="A4502" t="n">
        <v>37432</v>
      </c>
      <c r="B4502" s="42" t="n">
        <v>61</v>
      </c>
      <c r="C4502" s="7" t="n">
        <v>1</v>
      </c>
      <c r="D4502" s="7" t="n">
        <v>2</v>
      </c>
      <c r="E4502" s="7" t="n">
        <v>1000</v>
      </c>
    </row>
    <row r="4503" spans="1:8">
      <c r="A4503" t="s">
        <v>4</v>
      </c>
      <c r="B4503" s="4" t="s">
        <v>5</v>
      </c>
      <c r="C4503" s="4" t="s">
        <v>11</v>
      </c>
      <c r="D4503" s="4" t="s">
        <v>7</v>
      </c>
      <c r="E4503" s="4" t="s">
        <v>8</v>
      </c>
      <c r="F4503" s="4" t="s">
        <v>15</v>
      </c>
      <c r="G4503" s="4" t="s">
        <v>15</v>
      </c>
      <c r="H4503" s="4" t="s">
        <v>15</v>
      </c>
    </row>
    <row r="4504" spans="1:8">
      <c r="A4504" t="n">
        <v>37439</v>
      </c>
      <c r="B4504" s="40" t="n">
        <v>48</v>
      </c>
      <c r="C4504" s="7" t="n">
        <v>1</v>
      </c>
      <c r="D4504" s="7" t="n">
        <v>0</v>
      </c>
      <c r="E4504" s="7" t="s">
        <v>190</v>
      </c>
      <c r="F4504" s="7" t="n">
        <v>-1</v>
      </c>
      <c r="G4504" s="7" t="n">
        <v>1</v>
      </c>
      <c r="H4504" s="7" t="n">
        <v>0</v>
      </c>
    </row>
    <row r="4505" spans="1:8">
      <c r="A4505" t="s">
        <v>4</v>
      </c>
      <c r="B4505" s="4" t="s">
        <v>5</v>
      </c>
      <c r="C4505" s="4" t="s">
        <v>11</v>
      </c>
    </row>
    <row r="4506" spans="1:8">
      <c r="A4506" t="n">
        <v>37470</v>
      </c>
      <c r="B4506" s="26" t="n">
        <v>16</v>
      </c>
      <c r="C4506" s="7" t="n">
        <v>500</v>
      </c>
    </row>
    <row r="4507" spans="1:8">
      <c r="A4507" t="s">
        <v>4</v>
      </c>
      <c r="B4507" s="4" t="s">
        <v>5</v>
      </c>
      <c r="C4507" s="4" t="s">
        <v>7</v>
      </c>
      <c r="D4507" s="4" t="s">
        <v>11</v>
      </c>
      <c r="E4507" s="4" t="s">
        <v>8</v>
      </c>
    </row>
    <row r="4508" spans="1:8">
      <c r="A4508" t="n">
        <v>37473</v>
      </c>
      <c r="B4508" s="30" t="n">
        <v>51</v>
      </c>
      <c r="C4508" s="7" t="n">
        <v>4</v>
      </c>
      <c r="D4508" s="7" t="n">
        <v>1</v>
      </c>
      <c r="E4508" s="7" t="s">
        <v>334</v>
      </c>
    </row>
    <row r="4509" spans="1:8">
      <c r="A4509" t="s">
        <v>4</v>
      </c>
      <c r="B4509" s="4" t="s">
        <v>5</v>
      </c>
      <c r="C4509" s="4" t="s">
        <v>11</v>
      </c>
    </row>
    <row r="4510" spans="1:8">
      <c r="A4510" t="n">
        <v>37486</v>
      </c>
      <c r="B4510" s="26" t="n">
        <v>16</v>
      </c>
      <c r="C4510" s="7" t="n">
        <v>0</v>
      </c>
    </row>
    <row r="4511" spans="1:8">
      <c r="A4511" t="s">
        <v>4</v>
      </c>
      <c r="B4511" s="4" t="s">
        <v>5</v>
      </c>
      <c r="C4511" s="4" t="s">
        <v>11</v>
      </c>
      <c r="D4511" s="4" t="s">
        <v>7</v>
      </c>
      <c r="E4511" s="4" t="s">
        <v>17</v>
      </c>
      <c r="F4511" s="4" t="s">
        <v>42</v>
      </c>
      <c r="G4511" s="4" t="s">
        <v>7</v>
      </c>
      <c r="H4511" s="4" t="s">
        <v>7</v>
      </c>
    </row>
    <row r="4512" spans="1:8">
      <c r="A4512" t="n">
        <v>37489</v>
      </c>
      <c r="B4512" s="31" t="n">
        <v>26</v>
      </c>
      <c r="C4512" s="7" t="n">
        <v>1</v>
      </c>
      <c r="D4512" s="7" t="n">
        <v>17</v>
      </c>
      <c r="E4512" s="7" t="n">
        <v>1493</v>
      </c>
      <c r="F4512" s="7" t="s">
        <v>382</v>
      </c>
      <c r="G4512" s="7" t="n">
        <v>2</v>
      </c>
      <c r="H4512" s="7" t="n">
        <v>0</v>
      </c>
    </row>
    <row r="4513" spans="1:8">
      <c r="A4513" t="s">
        <v>4</v>
      </c>
      <c r="B4513" s="4" t="s">
        <v>5</v>
      </c>
    </row>
    <row r="4514" spans="1:8">
      <c r="A4514" t="n">
        <v>37546</v>
      </c>
      <c r="B4514" s="24" t="n">
        <v>28</v>
      </c>
    </row>
    <row r="4515" spans="1:8">
      <c r="A4515" t="s">
        <v>4</v>
      </c>
      <c r="B4515" s="4" t="s">
        <v>5</v>
      </c>
      <c r="C4515" s="4" t="s">
        <v>11</v>
      </c>
      <c r="D4515" s="4" t="s">
        <v>7</v>
      </c>
    </row>
    <row r="4516" spans="1:8">
      <c r="A4516" t="n">
        <v>37547</v>
      </c>
      <c r="B4516" s="33" t="n">
        <v>89</v>
      </c>
      <c r="C4516" s="7" t="n">
        <v>65533</v>
      </c>
      <c r="D4516" s="7" t="n">
        <v>1</v>
      </c>
    </row>
    <row r="4517" spans="1:8">
      <c r="A4517" t="s">
        <v>4</v>
      </c>
      <c r="B4517" s="4" t="s">
        <v>5</v>
      </c>
      <c r="C4517" s="4" t="s">
        <v>11</v>
      </c>
      <c r="D4517" s="4" t="s">
        <v>11</v>
      </c>
      <c r="E4517" s="4" t="s">
        <v>11</v>
      </c>
    </row>
    <row r="4518" spans="1:8">
      <c r="A4518" t="n">
        <v>37551</v>
      </c>
      <c r="B4518" s="42" t="n">
        <v>61</v>
      </c>
      <c r="C4518" s="7" t="n">
        <v>0</v>
      </c>
      <c r="D4518" s="7" t="n">
        <v>1</v>
      </c>
      <c r="E4518" s="7" t="n">
        <v>1000</v>
      </c>
    </row>
    <row r="4519" spans="1:8">
      <c r="A4519" t="s">
        <v>4</v>
      </c>
      <c r="B4519" s="4" t="s">
        <v>5</v>
      </c>
      <c r="C4519" s="4" t="s">
        <v>7</v>
      </c>
      <c r="D4519" s="4" t="s">
        <v>11</v>
      </c>
      <c r="E4519" s="4" t="s">
        <v>8</v>
      </c>
    </row>
    <row r="4520" spans="1:8">
      <c r="A4520" t="n">
        <v>37558</v>
      </c>
      <c r="B4520" s="30" t="n">
        <v>51</v>
      </c>
      <c r="C4520" s="7" t="n">
        <v>4</v>
      </c>
      <c r="D4520" s="7" t="n">
        <v>0</v>
      </c>
      <c r="E4520" s="7" t="s">
        <v>271</v>
      </c>
    </row>
    <row r="4521" spans="1:8">
      <c r="A4521" t="s">
        <v>4</v>
      </c>
      <c r="B4521" s="4" t="s">
        <v>5</v>
      </c>
      <c r="C4521" s="4" t="s">
        <v>11</v>
      </c>
    </row>
    <row r="4522" spans="1:8">
      <c r="A4522" t="n">
        <v>37572</v>
      </c>
      <c r="B4522" s="26" t="n">
        <v>16</v>
      </c>
      <c r="C4522" s="7" t="n">
        <v>0</v>
      </c>
    </row>
    <row r="4523" spans="1:8">
      <c r="A4523" t="s">
        <v>4</v>
      </c>
      <c r="B4523" s="4" t="s">
        <v>5</v>
      </c>
      <c r="C4523" s="4" t="s">
        <v>11</v>
      </c>
      <c r="D4523" s="4" t="s">
        <v>7</v>
      </c>
      <c r="E4523" s="4" t="s">
        <v>17</v>
      </c>
      <c r="F4523" s="4" t="s">
        <v>42</v>
      </c>
      <c r="G4523" s="4" t="s">
        <v>7</v>
      </c>
      <c r="H4523" s="4" t="s">
        <v>7</v>
      </c>
    </row>
    <row r="4524" spans="1:8">
      <c r="A4524" t="n">
        <v>37575</v>
      </c>
      <c r="B4524" s="31" t="n">
        <v>26</v>
      </c>
      <c r="C4524" s="7" t="n">
        <v>0</v>
      </c>
      <c r="D4524" s="7" t="n">
        <v>17</v>
      </c>
      <c r="E4524" s="7" t="n">
        <v>53293</v>
      </c>
      <c r="F4524" s="7" t="s">
        <v>383</v>
      </c>
      <c r="G4524" s="7" t="n">
        <v>2</v>
      </c>
      <c r="H4524" s="7" t="n">
        <v>0</v>
      </c>
    </row>
    <row r="4525" spans="1:8">
      <c r="A4525" t="s">
        <v>4</v>
      </c>
      <c r="B4525" s="4" t="s">
        <v>5</v>
      </c>
    </row>
    <row r="4526" spans="1:8">
      <c r="A4526" t="n">
        <v>37654</v>
      </c>
      <c r="B4526" s="24" t="n">
        <v>28</v>
      </c>
    </row>
    <row r="4527" spans="1:8">
      <c r="A4527" t="s">
        <v>4</v>
      </c>
      <c r="B4527" s="4" t="s">
        <v>5</v>
      </c>
      <c r="C4527" s="4" t="s">
        <v>11</v>
      </c>
      <c r="D4527" s="4" t="s">
        <v>7</v>
      </c>
      <c r="E4527" s="4" t="s">
        <v>15</v>
      </c>
      <c r="F4527" s="4" t="s">
        <v>11</v>
      </c>
    </row>
    <row r="4528" spans="1:8">
      <c r="A4528" t="n">
        <v>37655</v>
      </c>
      <c r="B4528" s="51" t="n">
        <v>59</v>
      </c>
      <c r="C4528" s="7" t="n">
        <v>1</v>
      </c>
      <c r="D4528" s="7" t="n">
        <v>13</v>
      </c>
      <c r="E4528" s="7" t="n">
        <v>0.150000005960464</v>
      </c>
      <c r="F4528" s="7" t="n">
        <v>0</v>
      </c>
    </row>
    <row r="4529" spans="1:8">
      <c r="A4529" t="s">
        <v>4</v>
      </c>
      <c r="B4529" s="4" t="s">
        <v>5</v>
      </c>
      <c r="C4529" s="4" t="s">
        <v>11</v>
      </c>
      <c r="D4529" s="4" t="s">
        <v>7</v>
      </c>
      <c r="E4529" s="4" t="s">
        <v>15</v>
      </c>
      <c r="F4529" s="4" t="s">
        <v>11</v>
      </c>
    </row>
    <row r="4530" spans="1:8">
      <c r="A4530" t="n">
        <v>37665</v>
      </c>
      <c r="B4530" s="51" t="n">
        <v>59</v>
      </c>
      <c r="C4530" s="7" t="n">
        <v>2</v>
      </c>
      <c r="D4530" s="7" t="n">
        <v>13</v>
      </c>
      <c r="E4530" s="7" t="n">
        <v>0.150000005960464</v>
      </c>
      <c r="F4530" s="7" t="n">
        <v>0</v>
      </c>
    </row>
    <row r="4531" spans="1:8">
      <c r="A4531" t="s">
        <v>4</v>
      </c>
      <c r="B4531" s="4" t="s">
        <v>5</v>
      </c>
      <c r="C4531" s="4" t="s">
        <v>11</v>
      </c>
      <c r="D4531" s="4" t="s">
        <v>7</v>
      </c>
      <c r="E4531" s="4" t="s">
        <v>15</v>
      </c>
      <c r="F4531" s="4" t="s">
        <v>11</v>
      </c>
    </row>
    <row r="4532" spans="1:8">
      <c r="A4532" t="n">
        <v>37675</v>
      </c>
      <c r="B4532" s="51" t="n">
        <v>59</v>
      </c>
      <c r="C4532" s="7" t="n">
        <v>3</v>
      </c>
      <c r="D4532" s="7" t="n">
        <v>13</v>
      </c>
      <c r="E4532" s="7" t="n">
        <v>0.150000005960464</v>
      </c>
      <c r="F4532" s="7" t="n">
        <v>0</v>
      </c>
    </row>
    <row r="4533" spans="1:8">
      <c r="A4533" t="s">
        <v>4</v>
      </c>
      <c r="B4533" s="4" t="s">
        <v>5</v>
      </c>
      <c r="C4533" s="4" t="s">
        <v>11</v>
      </c>
      <c r="D4533" s="4" t="s">
        <v>7</v>
      </c>
      <c r="E4533" s="4" t="s">
        <v>15</v>
      </c>
      <c r="F4533" s="4" t="s">
        <v>11</v>
      </c>
    </row>
    <row r="4534" spans="1:8">
      <c r="A4534" t="n">
        <v>37685</v>
      </c>
      <c r="B4534" s="51" t="n">
        <v>59</v>
      </c>
      <c r="C4534" s="7" t="n">
        <v>4</v>
      </c>
      <c r="D4534" s="7" t="n">
        <v>13</v>
      </c>
      <c r="E4534" s="7" t="n">
        <v>0.150000005960464</v>
      </c>
      <c r="F4534" s="7" t="n">
        <v>0</v>
      </c>
    </row>
    <row r="4535" spans="1:8">
      <c r="A4535" t="s">
        <v>4</v>
      </c>
      <c r="B4535" s="4" t="s">
        <v>5</v>
      </c>
      <c r="C4535" s="4" t="s">
        <v>11</v>
      </c>
      <c r="D4535" s="4" t="s">
        <v>7</v>
      </c>
      <c r="E4535" s="4" t="s">
        <v>15</v>
      </c>
      <c r="F4535" s="4" t="s">
        <v>11</v>
      </c>
    </row>
    <row r="4536" spans="1:8">
      <c r="A4536" t="n">
        <v>37695</v>
      </c>
      <c r="B4536" s="51" t="n">
        <v>59</v>
      </c>
      <c r="C4536" s="7" t="n">
        <v>5</v>
      </c>
      <c r="D4536" s="7" t="n">
        <v>13</v>
      </c>
      <c r="E4536" s="7" t="n">
        <v>0.150000005960464</v>
      </c>
      <c r="F4536" s="7" t="n">
        <v>0</v>
      </c>
    </row>
    <row r="4537" spans="1:8">
      <c r="A4537" t="s">
        <v>4</v>
      </c>
      <c r="B4537" s="4" t="s">
        <v>5</v>
      </c>
      <c r="C4537" s="4" t="s">
        <v>11</v>
      </c>
      <c r="D4537" s="4" t="s">
        <v>7</v>
      </c>
      <c r="E4537" s="4" t="s">
        <v>15</v>
      </c>
      <c r="F4537" s="4" t="s">
        <v>11</v>
      </c>
    </row>
    <row r="4538" spans="1:8">
      <c r="A4538" t="n">
        <v>37705</v>
      </c>
      <c r="B4538" s="51" t="n">
        <v>59</v>
      </c>
      <c r="C4538" s="7" t="n">
        <v>6</v>
      </c>
      <c r="D4538" s="7" t="n">
        <v>13</v>
      </c>
      <c r="E4538" s="7" t="n">
        <v>0.150000005960464</v>
      </c>
      <c r="F4538" s="7" t="n">
        <v>0</v>
      </c>
    </row>
    <row r="4539" spans="1:8">
      <c r="A4539" t="s">
        <v>4</v>
      </c>
      <c r="B4539" s="4" t="s">
        <v>5</v>
      </c>
      <c r="C4539" s="4" t="s">
        <v>11</v>
      </c>
      <c r="D4539" s="4" t="s">
        <v>7</v>
      </c>
      <c r="E4539" s="4" t="s">
        <v>15</v>
      </c>
      <c r="F4539" s="4" t="s">
        <v>11</v>
      </c>
    </row>
    <row r="4540" spans="1:8">
      <c r="A4540" t="n">
        <v>37715</v>
      </c>
      <c r="B4540" s="51" t="n">
        <v>59</v>
      </c>
      <c r="C4540" s="7" t="n">
        <v>7</v>
      </c>
      <c r="D4540" s="7" t="n">
        <v>13</v>
      </c>
      <c r="E4540" s="7" t="n">
        <v>0.150000005960464</v>
      </c>
      <c r="F4540" s="7" t="n">
        <v>0</v>
      </c>
    </row>
    <row r="4541" spans="1:8">
      <c r="A4541" t="s">
        <v>4</v>
      </c>
      <c r="B4541" s="4" t="s">
        <v>5</v>
      </c>
      <c r="C4541" s="4" t="s">
        <v>11</v>
      </c>
      <c r="D4541" s="4" t="s">
        <v>7</v>
      </c>
      <c r="E4541" s="4" t="s">
        <v>15</v>
      </c>
      <c r="F4541" s="4" t="s">
        <v>11</v>
      </c>
    </row>
    <row r="4542" spans="1:8">
      <c r="A4542" t="n">
        <v>37725</v>
      </c>
      <c r="B4542" s="51" t="n">
        <v>59</v>
      </c>
      <c r="C4542" s="7" t="n">
        <v>8</v>
      </c>
      <c r="D4542" s="7" t="n">
        <v>13</v>
      </c>
      <c r="E4542" s="7" t="n">
        <v>0.150000005960464</v>
      </c>
      <c r="F4542" s="7" t="n">
        <v>0</v>
      </c>
    </row>
    <row r="4543" spans="1:8">
      <c r="A4543" t="s">
        <v>4</v>
      </c>
      <c r="B4543" s="4" t="s">
        <v>5</v>
      </c>
      <c r="C4543" s="4" t="s">
        <v>11</v>
      </c>
      <c r="D4543" s="4" t="s">
        <v>7</v>
      </c>
      <c r="E4543" s="4" t="s">
        <v>15</v>
      </c>
      <c r="F4543" s="4" t="s">
        <v>11</v>
      </c>
    </row>
    <row r="4544" spans="1:8">
      <c r="A4544" t="n">
        <v>37735</v>
      </c>
      <c r="B4544" s="51" t="n">
        <v>59</v>
      </c>
      <c r="C4544" s="7" t="n">
        <v>9</v>
      </c>
      <c r="D4544" s="7" t="n">
        <v>13</v>
      </c>
      <c r="E4544" s="7" t="n">
        <v>0.150000005960464</v>
      </c>
      <c r="F4544" s="7" t="n">
        <v>0</v>
      </c>
    </row>
    <row r="4545" spans="1:6">
      <c r="A4545" t="s">
        <v>4</v>
      </c>
      <c r="B4545" s="4" t="s">
        <v>5</v>
      </c>
      <c r="C4545" s="4" t="s">
        <v>11</v>
      </c>
    </row>
    <row r="4546" spans="1:6">
      <c r="A4546" t="n">
        <v>37745</v>
      </c>
      <c r="B4546" s="26" t="n">
        <v>16</v>
      </c>
      <c r="C4546" s="7" t="n">
        <v>1000</v>
      </c>
    </row>
    <row r="4547" spans="1:6">
      <c r="A4547" t="s">
        <v>4</v>
      </c>
      <c r="B4547" s="4" t="s">
        <v>5</v>
      </c>
      <c r="C4547" s="4" t="s">
        <v>11</v>
      </c>
      <c r="D4547" s="4" t="s">
        <v>11</v>
      </c>
      <c r="E4547" s="4" t="s">
        <v>11</v>
      </c>
    </row>
    <row r="4548" spans="1:6">
      <c r="A4548" t="n">
        <v>37748</v>
      </c>
      <c r="B4548" s="42" t="n">
        <v>61</v>
      </c>
      <c r="C4548" s="7" t="n">
        <v>1</v>
      </c>
      <c r="D4548" s="7" t="n">
        <v>0</v>
      </c>
      <c r="E4548" s="7" t="n">
        <v>500</v>
      </c>
    </row>
    <row r="4549" spans="1:6">
      <c r="A4549" t="s">
        <v>4</v>
      </c>
      <c r="B4549" s="4" t="s">
        <v>5</v>
      </c>
      <c r="C4549" s="4" t="s">
        <v>11</v>
      </c>
      <c r="D4549" s="4" t="s">
        <v>11</v>
      </c>
      <c r="E4549" s="4" t="s">
        <v>11</v>
      </c>
    </row>
    <row r="4550" spans="1:6">
      <c r="A4550" t="n">
        <v>37755</v>
      </c>
      <c r="B4550" s="42" t="n">
        <v>61</v>
      </c>
      <c r="C4550" s="7" t="n">
        <v>2</v>
      </c>
      <c r="D4550" s="7" t="n">
        <v>0</v>
      </c>
      <c r="E4550" s="7" t="n">
        <v>500</v>
      </c>
    </row>
    <row r="4551" spans="1:6">
      <c r="A4551" t="s">
        <v>4</v>
      </c>
      <c r="B4551" s="4" t="s">
        <v>5</v>
      </c>
      <c r="C4551" s="4" t="s">
        <v>11</v>
      </c>
      <c r="D4551" s="4" t="s">
        <v>11</v>
      </c>
      <c r="E4551" s="4" t="s">
        <v>11</v>
      </c>
    </row>
    <row r="4552" spans="1:6">
      <c r="A4552" t="n">
        <v>37762</v>
      </c>
      <c r="B4552" s="42" t="n">
        <v>61</v>
      </c>
      <c r="C4552" s="7" t="n">
        <v>3</v>
      </c>
      <c r="D4552" s="7" t="n">
        <v>0</v>
      </c>
      <c r="E4552" s="7" t="n">
        <v>500</v>
      </c>
    </row>
    <row r="4553" spans="1:6">
      <c r="A4553" t="s">
        <v>4</v>
      </c>
      <c r="B4553" s="4" t="s">
        <v>5</v>
      </c>
      <c r="C4553" s="4" t="s">
        <v>11</v>
      </c>
    </row>
    <row r="4554" spans="1:6">
      <c r="A4554" t="n">
        <v>37769</v>
      </c>
      <c r="B4554" s="26" t="n">
        <v>16</v>
      </c>
      <c r="C4554" s="7" t="n">
        <v>50</v>
      </c>
    </row>
    <row r="4555" spans="1:6">
      <c r="A4555" t="s">
        <v>4</v>
      </c>
      <c r="B4555" s="4" t="s">
        <v>5</v>
      </c>
      <c r="C4555" s="4" t="s">
        <v>11</v>
      </c>
      <c r="D4555" s="4" t="s">
        <v>11</v>
      </c>
      <c r="E4555" s="4" t="s">
        <v>11</v>
      </c>
    </row>
    <row r="4556" spans="1:6">
      <c r="A4556" t="n">
        <v>37772</v>
      </c>
      <c r="B4556" s="42" t="n">
        <v>61</v>
      </c>
      <c r="C4556" s="7" t="n">
        <v>4</v>
      </c>
      <c r="D4556" s="7" t="n">
        <v>0</v>
      </c>
      <c r="E4556" s="7" t="n">
        <v>1000</v>
      </c>
    </row>
    <row r="4557" spans="1:6">
      <c r="A4557" t="s">
        <v>4</v>
      </c>
      <c r="B4557" s="4" t="s">
        <v>5</v>
      </c>
      <c r="C4557" s="4" t="s">
        <v>11</v>
      </c>
      <c r="D4557" s="4" t="s">
        <v>11</v>
      </c>
      <c r="E4557" s="4" t="s">
        <v>11</v>
      </c>
    </row>
    <row r="4558" spans="1:6">
      <c r="A4558" t="n">
        <v>37779</v>
      </c>
      <c r="B4558" s="42" t="n">
        <v>61</v>
      </c>
      <c r="C4558" s="7" t="n">
        <v>5</v>
      </c>
      <c r="D4558" s="7" t="n">
        <v>0</v>
      </c>
      <c r="E4558" s="7" t="n">
        <v>500</v>
      </c>
    </row>
    <row r="4559" spans="1:6">
      <c r="A4559" t="s">
        <v>4</v>
      </c>
      <c r="B4559" s="4" t="s">
        <v>5</v>
      </c>
      <c r="C4559" s="4" t="s">
        <v>11</v>
      </c>
      <c r="D4559" s="4" t="s">
        <v>11</v>
      </c>
      <c r="E4559" s="4" t="s">
        <v>11</v>
      </c>
    </row>
    <row r="4560" spans="1:6">
      <c r="A4560" t="n">
        <v>37786</v>
      </c>
      <c r="B4560" s="42" t="n">
        <v>61</v>
      </c>
      <c r="C4560" s="7" t="n">
        <v>6</v>
      </c>
      <c r="D4560" s="7" t="n">
        <v>0</v>
      </c>
      <c r="E4560" s="7" t="n">
        <v>500</v>
      </c>
    </row>
    <row r="4561" spans="1:5">
      <c r="A4561" t="s">
        <v>4</v>
      </c>
      <c r="B4561" s="4" t="s">
        <v>5</v>
      </c>
      <c r="C4561" s="4" t="s">
        <v>11</v>
      </c>
    </row>
    <row r="4562" spans="1:5">
      <c r="A4562" t="n">
        <v>37793</v>
      </c>
      <c r="B4562" s="26" t="n">
        <v>16</v>
      </c>
      <c r="C4562" s="7" t="n">
        <v>50</v>
      </c>
    </row>
    <row r="4563" spans="1:5">
      <c r="A4563" t="s">
        <v>4</v>
      </c>
      <c r="B4563" s="4" t="s">
        <v>5</v>
      </c>
      <c r="C4563" s="4" t="s">
        <v>11</v>
      </c>
      <c r="D4563" s="4" t="s">
        <v>11</v>
      </c>
      <c r="E4563" s="4" t="s">
        <v>11</v>
      </c>
    </row>
    <row r="4564" spans="1:5">
      <c r="A4564" t="n">
        <v>37796</v>
      </c>
      <c r="B4564" s="42" t="n">
        <v>61</v>
      </c>
      <c r="C4564" s="7" t="n">
        <v>7</v>
      </c>
      <c r="D4564" s="7" t="n">
        <v>0</v>
      </c>
      <c r="E4564" s="7" t="n">
        <v>500</v>
      </c>
    </row>
    <row r="4565" spans="1:5">
      <c r="A4565" t="s">
        <v>4</v>
      </c>
      <c r="B4565" s="4" t="s">
        <v>5</v>
      </c>
      <c r="C4565" s="4" t="s">
        <v>11</v>
      </c>
      <c r="D4565" s="4" t="s">
        <v>11</v>
      </c>
      <c r="E4565" s="4" t="s">
        <v>11</v>
      </c>
    </row>
    <row r="4566" spans="1:5">
      <c r="A4566" t="n">
        <v>37803</v>
      </c>
      <c r="B4566" s="42" t="n">
        <v>61</v>
      </c>
      <c r="C4566" s="7" t="n">
        <v>8</v>
      </c>
      <c r="D4566" s="7" t="n">
        <v>0</v>
      </c>
      <c r="E4566" s="7" t="n">
        <v>500</v>
      </c>
    </row>
    <row r="4567" spans="1:5">
      <c r="A4567" t="s">
        <v>4</v>
      </c>
      <c r="B4567" s="4" t="s">
        <v>5</v>
      </c>
      <c r="C4567" s="4" t="s">
        <v>11</v>
      </c>
      <c r="D4567" s="4" t="s">
        <v>11</v>
      </c>
      <c r="E4567" s="4" t="s">
        <v>11</v>
      </c>
    </row>
    <row r="4568" spans="1:5">
      <c r="A4568" t="n">
        <v>37810</v>
      </c>
      <c r="B4568" s="42" t="n">
        <v>61</v>
      </c>
      <c r="C4568" s="7" t="n">
        <v>9</v>
      </c>
      <c r="D4568" s="7" t="n">
        <v>0</v>
      </c>
      <c r="E4568" s="7" t="n">
        <v>500</v>
      </c>
    </row>
    <row r="4569" spans="1:5">
      <c r="A4569" t="s">
        <v>4</v>
      </c>
      <c r="B4569" s="4" t="s">
        <v>5</v>
      </c>
      <c r="C4569" s="4" t="s">
        <v>11</v>
      </c>
      <c r="D4569" s="4" t="s">
        <v>11</v>
      </c>
      <c r="E4569" s="4" t="s">
        <v>11</v>
      </c>
    </row>
    <row r="4570" spans="1:5">
      <c r="A4570" t="n">
        <v>37817</v>
      </c>
      <c r="B4570" s="42" t="n">
        <v>61</v>
      </c>
      <c r="C4570" s="7" t="n">
        <v>8</v>
      </c>
      <c r="D4570" s="7" t="n">
        <v>0</v>
      </c>
      <c r="E4570" s="7" t="n">
        <v>1000</v>
      </c>
    </row>
    <row r="4571" spans="1:5">
      <c r="A4571" t="s">
        <v>4</v>
      </c>
      <c r="B4571" s="4" t="s">
        <v>5</v>
      </c>
      <c r="C4571" s="4" t="s">
        <v>11</v>
      </c>
      <c r="D4571" s="4" t="s">
        <v>7</v>
      </c>
      <c r="E4571" s="4" t="s">
        <v>8</v>
      </c>
      <c r="F4571" s="4" t="s">
        <v>15</v>
      </c>
      <c r="G4571" s="4" t="s">
        <v>15</v>
      </c>
      <c r="H4571" s="4" t="s">
        <v>15</v>
      </c>
    </row>
    <row r="4572" spans="1:5">
      <c r="A4572" t="n">
        <v>37824</v>
      </c>
      <c r="B4572" s="40" t="n">
        <v>48</v>
      </c>
      <c r="C4572" s="7" t="n">
        <v>8</v>
      </c>
      <c r="D4572" s="7" t="n">
        <v>0</v>
      </c>
      <c r="E4572" s="7" t="s">
        <v>195</v>
      </c>
      <c r="F4572" s="7" t="n">
        <v>-1</v>
      </c>
      <c r="G4572" s="7" t="n">
        <v>1</v>
      </c>
      <c r="H4572" s="7" t="n">
        <v>0</v>
      </c>
    </row>
    <row r="4573" spans="1:5">
      <c r="A4573" t="s">
        <v>4</v>
      </c>
      <c r="B4573" s="4" t="s">
        <v>5</v>
      </c>
      <c r="C4573" s="4" t="s">
        <v>11</v>
      </c>
    </row>
    <row r="4574" spans="1:5">
      <c r="A4574" t="n">
        <v>37853</v>
      </c>
      <c r="B4574" s="26" t="n">
        <v>16</v>
      </c>
      <c r="C4574" s="7" t="n">
        <v>500</v>
      </c>
    </row>
    <row r="4575" spans="1:5">
      <c r="A4575" t="s">
        <v>4</v>
      </c>
      <c r="B4575" s="4" t="s">
        <v>5</v>
      </c>
      <c r="C4575" s="4" t="s">
        <v>7</v>
      </c>
      <c r="D4575" s="4" t="s">
        <v>11</v>
      </c>
      <c r="E4575" s="4" t="s">
        <v>8</v>
      </c>
    </row>
    <row r="4576" spans="1:5">
      <c r="A4576" t="n">
        <v>37856</v>
      </c>
      <c r="B4576" s="30" t="n">
        <v>51</v>
      </c>
      <c r="C4576" s="7" t="n">
        <v>4</v>
      </c>
      <c r="D4576" s="7" t="n">
        <v>8</v>
      </c>
      <c r="E4576" s="7" t="s">
        <v>271</v>
      </c>
    </row>
    <row r="4577" spans="1:8">
      <c r="A4577" t="s">
        <v>4</v>
      </c>
      <c r="B4577" s="4" t="s">
        <v>5</v>
      </c>
      <c r="C4577" s="4" t="s">
        <v>11</v>
      </c>
    </row>
    <row r="4578" spans="1:8">
      <c r="A4578" t="n">
        <v>37870</v>
      </c>
      <c r="B4578" s="26" t="n">
        <v>16</v>
      </c>
      <c r="C4578" s="7" t="n">
        <v>0</v>
      </c>
    </row>
    <row r="4579" spans="1:8">
      <c r="A4579" t="s">
        <v>4</v>
      </c>
      <c r="B4579" s="4" t="s">
        <v>5</v>
      </c>
      <c r="C4579" s="4" t="s">
        <v>11</v>
      </c>
      <c r="D4579" s="4" t="s">
        <v>7</v>
      </c>
      <c r="E4579" s="4" t="s">
        <v>17</v>
      </c>
      <c r="F4579" s="4" t="s">
        <v>42</v>
      </c>
      <c r="G4579" s="4" t="s">
        <v>7</v>
      </c>
      <c r="H4579" s="4" t="s">
        <v>7</v>
      </c>
    </row>
    <row r="4580" spans="1:8">
      <c r="A4580" t="n">
        <v>37873</v>
      </c>
      <c r="B4580" s="31" t="n">
        <v>26</v>
      </c>
      <c r="C4580" s="7" t="n">
        <v>8</v>
      </c>
      <c r="D4580" s="7" t="n">
        <v>17</v>
      </c>
      <c r="E4580" s="7" t="n">
        <v>9429</v>
      </c>
      <c r="F4580" s="7" t="s">
        <v>384</v>
      </c>
      <c r="G4580" s="7" t="n">
        <v>2</v>
      </c>
      <c r="H4580" s="7" t="n">
        <v>0</v>
      </c>
    </row>
    <row r="4581" spans="1:8">
      <c r="A4581" t="s">
        <v>4</v>
      </c>
      <c r="B4581" s="4" t="s">
        <v>5</v>
      </c>
    </row>
    <row r="4582" spans="1:8">
      <c r="A4582" t="n">
        <v>37910</v>
      </c>
      <c r="B4582" s="24" t="n">
        <v>28</v>
      </c>
    </row>
    <row r="4583" spans="1:8">
      <c r="A4583" t="s">
        <v>4</v>
      </c>
      <c r="B4583" s="4" t="s">
        <v>5</v>
      </c>
      <c r="C4583" s="4" t="s">
        <v>11</v>
      </c>
      <c r="D4583" s="4" t="s">
        <v>7</v>
      </c>
    </row>
    <row r="4584" spans="1:8">
      <c r="A4584" t="n">
        <v>37911</v>
      </c>
      <c r="B4584" s="33" t="n">
        <v>89</v>
      </c>
      <c r="C4584" s="7" t="n">
        <v>65533</v>
      </c>
      <c r="D4584" s="7" t="n">
        <v>1</v>
      </c>
    </row>
    <row r="4585" spans="1:8">
      <c r="A4585" t="s">
        <v>4</v>
      </c>
      <c r="B4585" s="4" t="s">
        <v>5</v>
      </c>
      <c r="C4585" s="4" t="s">
        <v>11</v>
      </c>
      <c r="D4585" s="4" t="s">
        <v>11</v>
      </c>
      <c r="E4585" s="4" t="s">
        <v>11</v>
      </c>
    </row>
    <row r="4586" spans="1:8">
      <c r="A4586" t="n">
        <v>37915</v>
      </c>
      <c r="B4586" s="42" t="n">
        <v>61</v>
      </c>
      <c r="C4586" s="7" t="n">
        <v>4</v>
      </c>
      <c r="D4586" s="7" t="n">
        <v>0</v>
      </c>
      <c r="E4586" s="7" t="n">
        <v>1000</v>
      </c>
    </row>
    <row r="4587" spans="1:8">
      <c r="A4587" t="s">
        <v>4</v>
      </c>
      <c r="B4587" s="4" t="s">
        <v>5</v>
      </c>
      <c r="C4587" s="4" t="s">
        <v>7</v>
      </c>
      <c r="D4587" s="4" t="s">
        <v>11</v>
      </c>
      <c r="E4587" s="4" t="s">
        <v>8</v>
      </c>
    </row>
    <row r="4588" spans="1:8">
      <c r="A4588" t="n">
        <v>37922</v>
      </c>
      <c r="B4588" s="30" t="n">
        <v>51</v>
      </c>
      <c r="C4588" s="7" t="n">
        <v>4</v>
      </c>
      <c r="D4588" s="7" t="n">
        <v>4</v>
      </c>
      <c r="E4588" s="7" t="s">
        <v>280</v>
      </c>
    </row>
    <row r="4589" spans="1:8">
      <c r="A4589" t="s">
        <v>4</v>
      </c>
      <c r="B4589" s="4" t="s">
        <v>5</v>
      </c>
      <c r="C4589" s="4" t="s">
        <v>11</v>
      </c>
    </row>
    <row r="4590" spans="1:8">
      <c r="A4590" t="n">
        <v>37935</v>
      </c>
      <c r="B4590" s="26" t="n">
        <v>16</v>
      </c>
      <c r="C4590" s="7" t="n">
        <v>0</v>
      </c>
    </row>
    <row r="4591" spans="1:8">
      <c r="A4591" t="s">
        <v>4</v>
      </c>
      <c r="B4591" s="4" t="s">
        <v>5</v>
      </c>
      <c r="C4591" s="4" t="s">
        <v>11</v>
      </c>
      <c r="D4591" s="4" t="s">
        <v>7</v>
      </c>
      <c r="E4591" s="4" t="s">
        <v>17</v>
      </c>
      <c r="F4591" s="4" t="s">
        <v>42</v>
      </c>
      <c r="G4591" s="4" t="s">
        <v>7</v>
      </c>
      <c r="H4591" s="4" t="s">
        <v>7</v>
      </c>
    </row>
    <row r="4592" spans="1:8">
      <c r="A4592" t="n">
        <v>37938</v>
      </c>
      <c r="B4592" s="31" t="n">
        <v>26</v>
      </c>
      <c r="C4592" s="7" t="n">
        <v>4</v>
      </c>
      <c r="D4592" s="7" t="n">
        <v>17</v>
      </c>
      <c r="E4592" s="7" t="n">
        <v>7482</v>
      </c>
      <c r="F4592" s="7" t="s">
        <v>385</v>
      </c>
      <c r="G4592" s="7" t="n">
        <v>2</v>
      </c>
      <c r="H4592" s="7" t="n">
        <v>0</v>
      </c>
    </row>
    <row r="4593" spans="1:8">
      <c r="A4593" t="s">
        <v>4</v>
      </c>
      <c r="B4593" s="4" t="s">
        <v>5</v>
      </c>
    </row>
    <row r="4594" spans="1:8">
      <c r="A4594" t="n">
        <v>38005</v>
      </c>
      <c r="B4594" s="24" t="n">
        <v>28</v>
      </c>
    </row>
    <row r="4595" spans="1:8">
      <c r="A4595" t="s">
        <v>4</v>
      </c>
      <c r="B4595" s="4" t="s">
        <v>5</v>
      </c>
      <c r="C4595" s="4" t="s">
        <v>11</v>
      </c>
      <c r="D4595" s="4" t="s">
        <v>11</v>
      </c>
      <c r="E4595" s="4" t="s">
        <v>11</v>
      </c>
    </row>
    <row r="4596" spans="1:8">
      <c r="A4596" t="n">
        <v>38006</v>
      </c>
      <c r="B4596" s="42" t="n">
        <v>61</v>
      </c>
      <c r="C4596" s="7" t="n">
        <v>0</v>
      </c>
      <c r="D4596" s="7" t="n">
        <v>4</v>
      </c>
      <c r="E4596" s="7" t="n">
        <v>1000</v>
      </c>
    </row>
    <row r="4597" spans="1:8">
      <c r="A4597" t="s">
        <v>4</v>
      </c>
      <c r="B4597" s="4" t="s">
        <v>5</v>
      </c>
      <c r="C4597" s="4" t="s">
        <v>11</v>
      </c>
      <c r="D4597" s="4" t="s">
        <v>7</v>
      </c>
      <c r="E4597" s="4" t="s">
        <v>8</v>
      </c>
      <c r="F4597" s="4" t="s">
        <v>15</v>
      </c>
      <c r="G4597" s="4" t="s">
        <v>15</v>
      </c>
      <c r="H4597" s="4" t="s">
        <v>15</v>
      </c>
    </row>
    <row r="4598" spans="1:8">
      <c r="A4598" t="n">
        <v>38013</v>
      </c>
      <c r="B4598" s="40" t="n">
        <v>48</v>
      </c>
      <c r="C4598" s="7" t="n">
        <v>0</v>
      </c>
      <c r="D4598" s="7" t="n">
        <v>0</v>
      </c>
      <c r="E4598" s="7" t="s">
        <v>188</v>
      </c>
      <c r="F4598" s="7" t="n">
        <v>-1</v>
      </c>
      <c r="G4598" s="7" t="n">
        <v>1</v>
      </c>
      <c r="H4598" s="7" t="n">
        <v>0</v>
      </c>
    </row>
    <row r="4599" spans="1:8">
      <c r="A4599" t="s">
        <v>4</v>
      </c>
      <c r="B4599" s="4" t="s">
        <v>5</v>
      </c>
      <c r="C4599" s="4" t="s">
        <v>11</v>
      </c>
    </row>
    <row r="4600" spans="1:8">
      <c r="A4600" t="n">
        <v>38044</v>
      </c>
      <c r="B4600" s="26" t="n">
        <v>16</v>
      </c>
      <c r="C4600" s="7" t="n">
        <v>500</v>
      </c>
    </row>
    <row r="4601" spans="1:8">
      <c r="A4601" t="s">
        <v>4</v>
      </c>
      <c r="B4601" s="4" t="s">
        <v>5</v>
      </c>
      <c r="C4601" s="4" t="s">
        <v>7</v>
      </c>
      <c r="D4601" s="4" t="s">
        <v>11</v>
      </c>
      <c r="E4601" s="4" t="s">
        <v>8</v>
      </c>
    </row>
    <row r="4602" spans="1:8">
      <c r="A4602" t="n">
        <v>38047</v>
      </c>
      <c r="B4602" s="30" t="n">
        <v>51</v>
      </c>
      <c r="C4602" s="7" t="n">
        <v>4</v>
      </c>
      <c r="D4602" s="7" t="n">
        <v>0</v>
      </c>
      <c r="E4602" s="7" t="s">
        <v>334</v>
      </c>
    </row>
    <row r="4603" spans="1:8">
      <c r="A4603" t="s">
        <v>4</v>
      </c>
      <c r="B4603" s="4" t="s">
        <v>5</v>
      </c>
      <c r="C4603" s="4" t="s">
        <v>11</v>
      </c>
    </row>
    <row r="4604" spans="1:8">
      <c r="A4604" t="n">
        <v>38060</v>
      </c>
      <c r="B4604" s="26" t="n">
        <v>16</v>
      </c>
      <c r="C4604" s="7" t="n">
        <v>0</v>
      </c>
    </row>
    <row r="4605" spans="1:8">
      <c r="A4605" t="s">
        <v>4</v>
      </c>
      <c r="B4605" s="4" t="s">
        <v>5</v>
      </c>
      <c r="C4605" s="4" t="s">
        <v>11</v>
      </c>
      <c r="D4605" s="4" t="s">
        <v>7</v>
      </c>
      <c r="E4605" s="4" t="s">
        <v>17</v>
      </c>
      <c r="F4605" s="4" t="s">
        <v>42</v>
      </c>
      <c r="G4605" s="4" t="s">
        <v>7</v>
      </c>
      <c r="H4605" s="4" t="s">
        <v>7</v>
      </c>
      <c r="I4605" s="4" t="s">
        <v>7</v>
      </c>
      <c r="J4605" s="4" t="s">
        <v>17</v>
      </c>
      <c r="K4605" s="4" t="s">
        <v>42</v>
      </c>
      <c r="L4605" s="4" t="s">
        <v>7</v>
      </c>
      <c r="M4605" s="4" t="s">
        <v>7</v>
      </c>
      <c r="N4605" s="4" t="s">
        <v>7</v>
      </c>
      <c r="O4605" s="4" t="s">
        <v>17</v>
      </c>
      <c r="P4605" s="4" t="s">
        <v>42</v>
      </c>
      <c r="Q4605" s="4" t="s">
        <v>7</v>
      </c>
      <c r="R4605" s="4" t="s">
        <v>7</v>
      </c>
    </row>
    <row r="4606" spans="1:8">
      <c r="A4606" t="n">
        <v>38063</v>
      </c>
      <c r="B4606" s="31" t="n">
        <v>26</v>
      </c>
      <c r="C4606" s="7" t="n">
        <v>0</v>
      </c>
      <c r="D4606" s="7" t="n">
        <v>17</v>
      </c>
      <c r="E4606" s="7" t="n">
        <v>53294</v>
      </c>
      <c r="F4606" s="7" t="s">
        <v>386</v>
      </c>
      <c r="G4606" s="7" t="n">
        <v>2</v>
      </c>
      <c r="H4606" s="7" t="n">
        <v>3</v>
      </c>
      <c r="I4606" s="7" t="n">
        <v>17</v>
      </c>
      <c r="J4606" s="7" t="n">
        <v>53295</v>
      </c>
      <c r="K4606" s="7" t="s">
        <v>387</v>
      </c>
      <c r="L4606" s="7" t="n">
        <v>2</v>
      </c>
      <c r="M4606" s="7" t="n">
        <v>3</v>
      </c>
      <c r="N4606" s="7" t="n">
        <v>17</v>
      </c>
      <c r="O4606" s="7" t="n">
        <v>53296</v>
      </c>
      <c r="P4606" s="7" t="s">
        <v>388</v>
      </c>
      <c r="Q4606" s="7" t="n">
        <v>2</v>
      </c>
      <c r="R4606" s="7" t="n">
        <v>0</v>
      </c>
    </row>
    <row r="4607" spans="1:8">
      <c r="A4607" t="s">
        <v>4</v>
      </c>
      <c r="B4607" s="4" t="s">
        <v>5</v>
      </c>
    </row>
    <row r="4608" spans="1:8">
      <c r="A4608" t="n">
        <v>38289</v>
      </c>
      <c r="B4608" s="24" t="n">
        <v>28</v>
      </c>
    </row>
    <row r="4609" spans="1:18">
      <c r="A4609" t="s">
        <v>4</v>
      </c>
      <c r="B4609" s="4" t="s">
        <v>5</v>
      </c>
      <c r="C4609" s="4" t="s">
        <v>11</v>
      </c>
      <c r="D4609" s="4" t="s">
        <v>7</v>
      </c>
    </row>
    <row r="4610" spans="1:18">
      <c r="A4610" t="n">
        <v>38290</v>
      </c>
      <c r="B4610" s="33" t="n">
        <v>89</v>
      </c>
      <c r="C4610" s="7" t="n">
        <v>65533</v>
      </c>
      <c r="D4610" s="7" t="n">
        <v>1</v>
      </c>
    </row>
    <row r="4611" spans="1:18">
      <c r="A4611" t="s">
        <v>4</v>
      </c>
      <c r="B4611" s="4" t="s">
        <v>5</v>
      </c>
      <c r="C4611" s="4" t="s">
        <v>11</v>
      </c>
      <c r="D4611" s="4" t="s">
        <v>11</v>
      </c>
      <c r="E4611" s="4" t="s">
        <v>11</v>
      </c>
    </row>
    <row r="4612" spans="1:18">
      <c r="A4612" t="n">
        <v>38294</v>
      </c>
      <c r="B4612" s="42" t="n">
        <v>61</v>
      </c>
      <c r="C4612" s="7" t="n">
        <v>5</v>
      </c>
      <c r="D4612" s="7" t="n">
        <v>0</v>
      </c>
      <c r="E4612" s="7" t="n">
        <v>1000</v>
      </c>
    </row>
    <row r="4613" spans="1:18">
      <c r="A4613" t="s">
        <v>4</v>
      </c>
      <c r="B4613" s="4" t="s">
        <v>5</v>
      </c>
      <c r="C4613" s="4" t="s">
        <v>11</v>
      </c>
      <c r="D4613" s="4" t="s">
        <v>7</v>
      </c>
      <c r="E4613" s="4" t="s">
        <v>8</v>
      </c>
      <c r="F4613" s="4" t="s">
        <v>15</v>
      </c>
      <c r="G4613" s="4" t="s">
        <v>15</v>
      </c>
      <c r="H4613" s="4" t="s">
        <v>15</v>
      </c>
    </row>
    <row r="4614" spans="1:18">
      <c r="A4614" t="n">
        <v>38301</v>
      </c>
      <c r="B4614" s="40" t="n">
        <v>48</v>
      </c>
      <c r="C4614" s="7" t="n">
        <v>5</v>
      </c>
      <c r="D4614" s="7" t="n">
        <v>0</v>
      </c>
      <c r="E4614" s="7" t="s">
        <v>192</v>
      </c>
      <c r="F4614" s="7" t="n">
        <v>-1</v>
      </c>
      <c r="G4614" s="7" t="n">
        <v>1</v>
      </c>
      <c r="H4614" s="7" t="n">
        <v>0</v>
      </c>
    </row>
    <row r="4615" spans="1:18">
      <c r="A4615" t="s">
        <v>4</v>
      </c>
      <c r="B4615" s="4" t="s">
        <v>5</v>
      </c>
      <c r="C4615" s="4" t="s">
        <v>7</v>
      </c>
      <c r="D4615" s="4" t="s">
        <v>11</v>
      </c>
      <c r="E4615" s="4" t="s">
        <v>8</v>
      </c>
    </row>
    <row r="4616" spans="1:18">
      <c r="A4616" t="n">
        <v>38331</v>
      </c>
      <c r="B4616" s="30" t="n">
        <v>51</v>
      </c>
      <c r="C4616" s="7" t="n">
        <v>4</v>
      </c>
      <c r="D4616" s="7" t="n">
        <v>5</v>
      </c>
      <c r="E4616" s="7" t="s">
        <v>358</v>
      </c>
    </row>
    <row r="4617" spans="1:18">
      <c r="A4617" t="s">
        <v>4</v>
      </c>
      <c r="B4617" s="4" t="s">
        <v>5</v>
      </c>
      <c r="C4617" s="4" t="s">
        <v>11</v>
      </c>
    </row>
    <row r="4618" spans="1:18">
      <c r="A4618" t="n">
        <v>38344</v>
      </c>
      <c r="B4618" s="26" t="n">
        <v>16</v>
      </c>
      <c r="C4618" s="7" t="n">
        <v>0</v>
      </c>
    </row>
    <row r="4619" spans="1:18">
      <c r="A4619" t="s">
        <v>4</v>
      </c>
      <c r="B4619" s="4" t="s">
        <v>5</v>
      </c>
      <c r="C4619" s="4" t="s">
        <v>11</v>
      </c>
      <c r="D4619" s="4" t="s">
        <v>7</v>
      </c>
      <c r="E4619" s="4" t="s">
        <v>17</v>
      </c>
      <c r="F4619" s="4" t="s">
        <v>42</v>
      </c>
      <c r="G4619" s="4" t="s">
        <v>7</v>
      </c>
      <c r="H4619" s="4" t="s">
        <v>7</v>
      </c>
    </row>
    <row r="4620" spans="1:18">
      <c r="A4620" t="n">
        <v>38347</v>
      </c>
      <c r="B4620" s="31" t="n">
        <v>26</v>
      </c>
      <c r="C4620" s="7" t="n">
        <v>5</v>
      </c>
      <c r="D4620" s="7" t="n">
        <v>17</v>
      </c>
      <c r="E4620" s="7" t="n">
        <v>3494</v>
      </c>
      <c r="F4620" s="7" t="s">
        <v>389</v>
      </c>
      <c r="G4620" s="7" t="n">
        <v>2</v>
      </c>
      <c r="H4620" s="7" t="n">
        <v>0</v>
      </c>
    </row>
    <row r="4621" spans="1:18">
      <c r="A4621" t="s">
        <v>4</v>
      </c>
      <c r="B4621" s="4" t="s">
        <v>5</v>
      </c>
    </row>
    <row r="4622" spans="1:18">
      <c r="A4622" t="n">
        <v>38370</v>
      </c>
      <c r="B4622" s="24" t="n">
        <v>28</v>
      </c>
    </row>
    <row r="4623" spans="1:18">
      <c r="A4623" t="s">
        <v>4</v>
      </c>
      <c r="B4623" s="4" t="s">
        <v>5</v>
      </c>
      <c r="C4623" s="4" t="s">
        <v>11</v>
      </c>
      <c r="D4623" s="4" t="s">
        <v>7</v>
      </c>
    </row>
    <row r="4624" spans="1:18">
      <c r="A4624" t="n">
        <v>38371</v>
      </c>
      <c r="B4624" s="33" t="n">
        <v>89</v>
      </c>
      <c r="C4624" s="7" t="n">
        <v>65533</v>
      </c>
      <c r="D4624" s="7" t="n">
        <v>1</v>
      </c>
    </row>
    <row r="4625" spans="1:8">
      <c r="A4625" t="s">
        <v>4</v>
      </c>
      <c r="B4625" s="4" t="s">
        <v>5</v>
      </c>
      <c r="C4625" s="4" t="s">
        <v>11</v>
      </c>
      <c r="D4625" s="4" t="s">
        <v>11</v>
      </c>
      <c r="E4625" s="4" t="s">
        <v>11</v>
      </c>
    </row>
    <row r="4626" spans="1:8">
      <c r="A4626" t="n">
        <v>38375</v>
      </c>
      <c r="B4626" s="42" t="n">
        <v>61</v>
      </c>
      <c r="C4626" s="7" t="n">
        <v>3</v>
      </c>
      <c r="D4626" s="7" t="n">
        <v>0</v>
      </c>
      <c r="E4626" s="7" t="n">
        <v>1000</v>
      </c>
    </row>
    <row r="4627" spans="1:8">
      <c r="A4627" t="s">
        <v>4</v>
      </c>
      <c r="B4627" s="4" t="s">
        <v>5</v>
      </c>
      <c r="C4627" s="4" t="s">
        <v>7</v>
      </c>
      <c r="D4627" s="4" t="s">
        <v>11</v>
      </c>
      <c r="E4627" s="4" t="s">
        <v>8</v>
      </c>
    </row>
    <row r="4628" spans="1:8">
      <c r="A4628" t="n">
        <v>38382</v>
      </c>
      <c r="B4628" s="30" t="n">
        <v>51</v>
      </c>
      <c r="C4628" s="7" t="n">
        <v>4</v>
      </c>
      <c r="D4628" s="7" t="n">
        <v>3</v>
      </c>
      <c r="E4628" s="7" t="s">
        <v>273</v>
      </c>
    </row>
    <row r="4629" spans="1:8">
      <c r="A4629" t="s">
        <v>4</v>
      </c>
      <c r="B4629" s="4" t="s">
        <v>5</v>
      </c>
      <c r="C4629" s="4" t="s">
        <v>11</v>
      </c>
    </row>
    <row r="4630" spans="1:8">
      <c r="A4630" t="n">
        <v>38396</v>
      </c>
      <c r="B4630" s="26" t="n">
        <v>16</v>
      </c>
      <c r="C4630" s="7" t="n">
        <v>0</v>
      </c>
    </row>
    <row r="4631" spans="1:8">
      <c r="A4631" t="s">
        <v>4</v>
      </c>
      <c r="B4631" s="4" t="s">
        <v>5</v>
      </c>
      <c r="C4631" s="4" t="s">
        <v>11</v>
      </c>
      <c r="D4631" s="4" t="s">
        <v>7</v>
      </c>
      <c r="E4631" s="4" t="s">
        <v>17</v>
      </c>
      <c r="F4631" s="4" t="s">
        <v>42</v>
      </c>
      <c r="G4631" s="4" t="s">
        <v>7</v>
      </c>
      <c r="H4631" s="4" t="s">
        <v>7</v>
      </c>
    </row>
    <row r="4632" spans="1:8">
      <c r="A4632" t="n">
        <v>38399</v>
      </c>
      <c r="B4632" s="31" t="n">
        <v>26</v>
      </c>
      <c r="C4632" s="7" t="n">
        <v>3</v>
      </c>
      <c r="D4632" s="7" t="n">
        <v>17</v>
      </c>
      <c r="E4632" s="7" t="n">
        <v>2468</v>
      </c>
      <c r="F4632" s="7" t="s">
        <v>390</v>
      </c>
      <c r="G4632" s="7" t="n">
        <v>2</v>
      </c>
      <c r="H4632" s="7" t="n">
        <v>0</v>
      </c>
    </row>
    <row r="4633" spans="1:8">
      <c r="A4633" t="s">
        <v>4</v>
      </c>
      <c r="B4633" s="4" t="s">
        <v>5</v>
      </c>
    </row>
    <row r="4634" spans="1:8">
      <c r="A4634" t="n">
        <v>38471</v>
      </c>
      <c r="B4634" s="24" t="n">
        <v>28</v>
      </c>
    </row>
    <row r="4635" spans="1:8">
      <c r="A4635" t="s">
        <v>4</v>
      </c>
      <c r="B4635" s="4" t="s">
        <v>5</v>
      </c>
      <c r="C4635" s="4" t="s">
        <v>11</v>
      </c>
      <c r="D4635" s="4" t="s">
        <v>7</v>
      </c>
    </row>
    <row r="4636" spans="1:8">
      <c r="A4636" t="n">
        <v>38472</v>
      </c>
      <c r="B4636" s="33" t="n">
        <v>89</v>
      </c>
      <c r="C4636" s="7" t="n">
        <v>65533</v>
      </c>
      <c r="D4636" s="7" t="n">
        <v>1</v>
      </c>
    </row>
    <row r="4637" spans="1:8">
      <c r="A4637" t="s">
        <v>4</v>
      </c>
      <c r="B4637" s="4" t="s">
        <v>5</v>
      </c>
      <c r="C4637" s="4" t="s">
        <v>11</v>
      </c>
      <c r="D4637" s="4" t="s">
        <v>11</v>
      </c>
      <c r="E4637" s="4" t="s">
        <v>11</v>
      </c>
    </row>
    <row r="4638" spans="1:8">
      <c r="A4638" t="n">
        <v>38476</v>
      </c>
      <c r="B4638" s="42" t="n">
        <v>61</v>
      </c>
      <c r="C4638" s="7" t="n">
        <v>6</v>
      </c>
      <c r="D4638" s="7" t="n">
        <v>0</v>
      </c>
      <c r="E4638" s="7" t="n">
        <v>1000</v>
      </c>
    </row>
    <row r="4639" spans="1:8">
      <c r="A4639" t="s">
        <v>4</v>
      </c>
      <c r="B4639" s="4" t="s">
        <v>5</v>
      </c>
      <c r="C4639" s="4" t="s">
        <v>11</v>
      </c>
      <c r="D4639" s="4" t="s">
        <v>7</v>
      </c>
      <c r="E4639" s="4" t="s">
        <v>8</v>
      </c>
      <c r="F4639" s="4" t="s">
        <v>15</v>
      </c>
      <c r="G4639" s="4" t="s">
        <v>15</v>
      </c>
      <c r="H4639" s="4" t="s">
        <v>15</v>
      </c>
    </row>
    <row r="4640" spans="1:8">
      <c r="A4640" t="n">
        <v>38483</v>
      </c>
      <c r="B4640" s="40" t="n">
        <v>48</v>
      </c>
      <c r="C4640" s="7" t="n">
        <v>6</v>
      </c>
      <c r="D4640" s="7" t="n">
        <v>0</v>
      </c>
      <c r="E4640" s="7" t="s">
        <v>195</v>
      </c>
      <c r="F4640" s="7" t="n">
        <v>-1</v>
      </c>
      <c r="G4640" s="7" t="n">
        <v>1</v>
      </c>
      <c r="H4640" s="7" t="n">
        <v>0</v>
      </c>
    </row>
    <row r="4641" spans="1:8">
      <c r="A4641" t="s">
        <v>4</v>
      </c>
      <c r="B4641" s="4" t="s">
        <v>5</v>
      </c>
      <c r="C4641" s="4" t="s">
        <v>11</v>
      </c>
    </row>
    <row r="4642" spans="1:8">
      <c r="A4642" t="n">
        <v>38512</v>
      </c>
      <c r="B4642" s="26" t="n">
        <v>16</v>
      </c>
      <c r="C4642" s="7" t="n">
        <v>500</v>
      </c>
    </row>
    <row r="4643" spans="1:8">
      <c r="A4643" t="s">
        <v>4</v>
      </c>
      <c r="B4643" s="4" t="s">
        <v>5</v>
      </c>
      <c r="C4643" s="4" t="s">
        <v>7</v>
      </c>
      <c r="D4643" s="4" t="s">
        <v>11</v>
      </c>
      <c r="E4643" s="4" t="s">
        <v>8</v>
      </c>
    </row>
    <row r="4644" spans="1:8">
      <c r="A4644" t="n">
        <v>38515</v>
      </c>
      <c r="B4644" s="30" t="n">
        <v>51</v>
      </c>
      <c r="C4644" s="7" t="n">
        <v>4</v>
      </c>
      <c r="D4644" s="7" t="n">
        <v>6</v>
      </c>
      <c r="E4644" s="7" t="s">
        <v>282</v>
      </c>
    </row>
    <row r="4645" spans="1:8">
      <c r="A4645" t="s">
        <v>4</v>
      </c>
      <c r="B4645" s="4" t="s">
        <v>5</v>
      </c>
      <c r="C4645" s="4" t="s">
        <v>11</v>
      </c>
    </row>
    <row r="4646" spans="1:8">
      <c r="A4646" t="n">
        <v>38529</v>
      </c>
      <c r="B4646" s="26" t="n">
        <v>16</v>
      </c>
      <c r="C4646" s="7" t="n">
        <v>0</v>
      </c>
    </row>
    <row r="4647" spans="1:8">
      <c r="A4647" t="s">
        <v>4</v>
      </c>
      <c r="B4647" s="4" t="s">
        <v>5</v>
      </c>
      <c r="C4647" s="4" t="s">
        <v>11</v>
      </c>
      <c r="D4647" s="4" t="s">
        <v>7</v>
      </c>
      <c r="E4647" s="4" t="s">
        <v>17</v>
      </c>
      <c r="F4647" s="4" t="s">
        <v>42</v>
      </c>
      <c r="G4647" s="4" t="s">
        <v>7</v>
      </c>
      <c r="H4647" s="4" t="s">
        <v>7</v>
      </c>
    </row>
    <row r="4648" spans="1:8">
      <c r="A4648" t="n">
        <v>38532</v>
      </c>
      <c r="B4648" s="31" t="n">
        <v>26</v>
      </c>
      <c r="C4648" s="7" t="n">
        <v>6</v>
      </c>
      <c r="D4648" s="7" t="n">
        <v>17</v>
      </c>
      <c r="E4648" s="7" t="n">
        <v>8514</v>
      </c>
      <c r="F4648" s="7" t="s">
        <v>391</v>
      </c>
      <c r="G4648" s="7" t="n">
        <v>2</v>
      </c>
      <c r="H4648" s="7" t="n">
        <v>0</v>
      </c>
    </row>
    <row r="4649" spans="1:8">
      <c r="A4649" t="s">
        <v>4</v>
      </c>
      <c r="B4649" s="4" t="s">
        <v>5</v>
      </c>
    </row>
    <row r="4650" spans="1:8">
      <c r="A4650" t="n">
        <v>38660</v>
      </c>
      <c r="B4650" s="24" t="n">
        <v>28</v>
      </c>
    </row>
    <row r="4651" spans="1:8">
      <c r="A4651" t="s">
        <v>4</v>
      </c>
      <c r="B4651" s="4" t="s">
        <v>5</v>
      </c>
      <c r="C4651" s="4" t="s">
        <v>11</v>
      </c>
      <c r="D4651" s="4" t="s">
        <v>7</v>
      </c>
    </row>
    <row r="4652" spans="1:8">
      <c r="A4652" t="n">
        <v>38661</v>
      </c>
      <c r="B4652" s="33" t="n">
        <v>89</v>
      </c>
      <c r="C4652" s="7" t="n">
        <v>65533</v>
      </c>
      <c r="D4652" s="7" t="n">
        <v>1</v>
      </c>
    </row>
    <row r="4653" spans="1:8">
      <c r="A4653" t="s">
        <v>4</v>
      </c>
      <c r="B4653" s="4" t="s">
        <v>5</v>
      </c>
      <c r="C4653" s="4" t="s">
        <v>11</v>
      </c>
      <c r="D4653" s="4" t="s">
        <v>11</v>
      </c>
      <c r="E4653" s="4" t="s">
        <v>11</v>
      </c>
    </row>
    <row r="4654" spans="1:8">
      <c r="A4654" t="n">
        <v>38665</v>
      </c>
      <c r="B4654" s="42" t="n">
        <v>61</v>
      </c>
      <c r="C4654" s="7" t="n">
        <v>9</v>
      </c>
      <c r="D4654" s="7" t="n">
        <v>0</v>
      </c>
      <c r="E4654" s="7" t="n">
        <v>1000</v>
      </c>
    </row>
    <row r="4655" spans="1:8">
      <c r="A4655" t="s">
        <v>4</v>
      </c>
      <c r="B4655" s="4" t="s">
        <v>5</v>
      </c>
      <c r="C4655" s="4" t="s">
        <v>7</v>
      </c>
      <c r="D4655" s="4" t="s">
        <v>11</v>
      </c>
      <c r="E4655" s="4" t="s">
        <v>8</v>
      </c>
    </row>
    <row r="4656" spans="1:8">
      <c r="A4656" t="n">
        <v>38672</v>
      </c>
      <c r="B4656" s="30" t="n">
        <v>51</v>
      </c>
      <c r="C4656" s="7" t="n">
        <v>4</v>
      </c>
      <c r="D4656" s="7" t="n">
        <v>9</v>
      </c>
      <c r="E4656" s="7" t="s">
        <v>324</v>
      </c>
    </row>
    <row r="4657" spans="1:8">
      <c r="A4657" t="s">
        <v>4</v>
      </c>
      <c r="B4657" s="4" t="s">
        <v>5</v>
      </c>
      <c r="C4657" s="4" t="s">
        <v>11</v>
      </c>
    </row>
    <row r="4658" spans="1:8">
      <c r="A4658" t="n">
        <v>38685</v>
      </c>
      <c r="B4658" s="26" t="n">
        <v>16</v>
      </c>
      <c r="C4658" s="7" t="n">
        <v>0</v>
      </c>
    </row>
    <row r="4659" spans="1:8">
      <c r="A4659" t="s">
        <v>4</v>
      </c>
      <c r="B4659" s="4" t="s">
        <v>5</v>
      </c>
      <c r="C4659" s="4" t="s">
        <v>11</v>
      </c>
      <c r="D4659" s="4" t="s">
        <v>7</v>
      </c>
      <c r="E4659" s="4" t="s">
        <v>17</v>
      </c>
      <c r="F4659" s="4" t="s">
        <v>42</v>
      </c>
      <c r="G4659" s="4" t="s">
        <v>7</v>
      </c>
      <c r="H4659" s="4" t="s">
        <v>7</v>
      </c>
    </row>
    <row r="4660" spans="1:8">
      <c r="A4660" t="n">
        <v>38688</v>
      </c>
      <c r="B4660" s="31" t="n">
        <v>26</v>
      </c>
      <c r="C4660" s="7" t="n">
        <v>9</v>
      </c>
      <c r="D4660" s="7" t="n">
        <v>17</v>
      </c>
      <c r="E4660" s="7" t="n">
        <v>5439</v>
      </c>
      <c r="F4660" s="7" t="s">
        <v>392</v>
      </c>
      <c r="G4660" s="7" t="n">
        <v>2</v>
      </c>
      <c r="H4660" s="7" t="n">
        <v>0</v>
      </c>
    </row>
    <row r="4661" spans="1:8">
      <c r="A4661" t="s">
        <v>4</v>
      </c>
      <c r="B4661" s="4" t="s">
        <v>5</v>
      </c>
    </row>
    <row r="4662" spans="1:8">
      <c r="A4662" t="n">
        <v>38780</v>
      </c>
      <c r="B4662" s="24" t="n">
        <v>28</v>
      </c>
    </row>
    <row r="4663" spans="1:8">
      <c r="A4663" t="s">
        <v>4</v>
      </c>
      <c r="B4663" s="4" t="s">
        <v>5</v>
      </c>
      <c r="C4663" s="4" t="s">
        <v>11</v>
      </c>
      <c r="D4663" s="4" t="s">
        <v>7</v>
      </c>
    </row>
    <row r="4664" spans="1:8">
      <c r="A4664" t="n">
        <v>38781</v>
      </c>
      <c r="B4664" s="33" t="n">
        <v>89</v>
      </c>
      <c r="C4664" s="7" t="n">
        <v>65533</v>
      </c>
      <c r="D4664" s="7" t="n">
        <v>1</v>
      </c>
    </row>
    <row r="4665" spans="1:8">
      <c r="A4665" t="s">
        <v>4</v>
      </c>
      <c r="B4665" s="4" t="s">
        <v>5</v>
      </c>
      <c r="C4665" s="4" t="s">
        <v>11</v>
      </c>
      <c r="D4665" s="4" t="s">
        <v>11</v>
      </c>
      <c r="E4665" s="4" t="s">
        <v>11</v>
      </c>
    </row>
    <row r="4666" spans="1:8">
      <c r="A4666" t="n">
        <v>38785</v>
      </c>
      <c r="B4666" s="42" t="n">
        <v>61</v>
      </c>
      <c r="C4666" s="7" t="n">
        <v>0</v>
      </c>
      <c r="D4666" s="7" t="n">
        <v>9</v>
      </c>
      <c r="E4666" s="7" t="n">
        <v>1000</v>
      </c>
    </row>
    <row r="4667" spans="1:8">
      <c r="A4667" t="s">
        <v>4</v>
      </c>
      <c r="B4667" s="4" t="s">
        <v>5</v>
      </c>
      <c r="C4667" s="4" t="s">
        <v>7</v>
      </c>
      <c r="D4667" s="4" t="s">
        <v>11</v>
      </c>
      <c r="E4667" s="4" t="s">
        <v>8</v>
      </c>
    </row>
    <row r="4668" spans="1:8">
      <c r="A4668" t="n">
        <v>38792</v>
      </c>
      <c r="B4668" s="30" t="n">
        <v>51</v>
      </c>
      <c r="C4668" s="7" t="n">
        <v>4</v>
      </c>
      <c r="D4668" s="7" t="n">
        <v>0</v>
      </c>
      <c r="E4668" s="7" t="s">
        <v>334</v>
      </c>
    </row>
    <row r="4669" spans="1:8">
      <c r="A4669" t="s">
        <v>4</v>
      </c>
      <c r="B4669" s="4" t="s">
        <v>5</v>
      </c>
      <c r="C4669" s="4" t="s">
        <v>11</v>
      </c>
    </row>
    <row r="4670" spans="1:8">
      <c r="A4670" t="n">
        <v>38805</v>
      </c>
      <c r="B4670" s="26" t="n">
        <v>16</v>
      </c>
      <c r="C4670" s="7" t="n">
        <v>0</v>
      </c>
    </row>
    <row r="4671" spans="1:8">
      <c r="A4671" t="s">
        <v>4</v>
      </c>
      <c r="B4671" s="4" t="s">
        <v>5</v>
      </c>
      <c r="C4671" s="4" t="s">
        <v>11</v>
      </c>
      <c r="D4671" s="4" t="s">
        <v>7</v>
      </c>
      <c r="E4671" s="4" t="s">
        <v>17</v>
      </c>
      <c r="F4671" s="4" t="s">
        <v>42</v>
      </c>
      <c r="G4671" s="4" t="s">
        <v>7</v>
      </c>
      <c r="H4671" s="4" t="s">
        <v>7</v>
      </c>
      <c r="I4671" s="4" t="s">
        <v>7</v>
      </c>
      <c r="J4671" s="4" t="s">
        <v>17</v>
      </c>
      <c r="K4671" s="4" t="s">
        <v>42</v>
      </c>
      <c r="L4671" s="4" t="s">
        <v>7</v>
      </c>
      <c r="M4671" s="4" t="s">
        <v>7</v>
      </c>
    </row>
    <row r="4672" spans="1:8">
      <c r="A4672" t="n">
        <v>38808</v>
      </c>
      <c r="B4672" s="31" t="n">
        <v>26</v>
      </c>
      <c r="C4672" s="7" t="n">
        <v>0</v>
      </c>
      <c r="D4672" s="7" t="n">
        <v>17</v>
      </c>
      <c r="E4672" s="7" t="n">
        <v>53297</v>
      </c>
      <c r="F4672" s="7" t="s">
        <v>393</v>
      </c>
      <c r="G4672" s="7" t="n">
        <v>2</v>
      </c>
      <c r="H4672" s="7" t="n">
        <v>3</v>
      </c>
      <c r="I4672" s="7" t="n">
        <v>17</v>
      </c>
      <c r="J4672" s="7" t="n">
        <v>53298</v>
      </c>
      <c r="K4672" s="7" t="s">
        <v>394</v>
      </c>
      <c r="L4672" s="7" t="n">
        <v>2</v>
      </c>
      <c r="M4672" s="7" t="n">
        <v>0</v>
      </c>
    </row>
    <row r="4673" spans="1:13">
      <c r="A4673" t="s">
        <v>4</v>
      </c>
      <c r="B4673" s="4" t="s">
        <v>5</v>
      </c>
    </row>
    <row r="4674" spans="1:13">
      <c r="A4674" t="n">
        <v>38936</v>
      </c>
      <c r="B4674" s="24" t="n">
        <v>28</v>
      </c>
    </row>
    <row r="4675" spans="1:13">
      <c r="A4675" t="s">
        <v>4</v>
      </c>
      <c r="B4675" s="4" t="s">
        <v>5</v>
      </c>
      <c r="C4675" s="4" t="s">
        <v>11</v>
      </c>
      <c r="D4675" s="4" t="s">
        <v>7</v>
      </c>
      <c r="E4675" s="4" t="s">
        <v>7</v>
      </c>
      <c r="F4675" s="4" t="s">
        <v>8</v>
      </c>
    </row>
    <row r="4676" spans="1:13">
      <c r="A4676" t="n">
        <v>38937</v>
      </c>
      <c r="B4676" s="50" t="n">
        <v>20</v>
      </c>
      <c r="C4676" s="7" t="n">
        <v>7</v>
      </c>
      <c r="D4676" s="7" t="n">
        <v>2</v>
      </c>
      <c r="E4676" s="7" t="n">
        <v>10</v>
      </c>
      <c r="F4676" s="7" t="s">
        <v>395</v>
      </c>
    </row>
    <row r="4677" spans="1:13">
      <c r="A4677" t="s">
        <v>4</v>
      </c>
      <c r="B4677" s="4" t="s">
        <v>5</v>
      </c>
      <c r="C4677" s="4" t="s">
        <v>11</v>
      </c>
    </row>
    <row r="4678" spans="1:13">
      <c r="A4678" t="n">
        <v>38958</v>
      </c>
      <c r="B4678" s="26" t="n">
        <v>16</v>
      </c>
      <c r="C4678" s="7" t="n">
        <v>300</v>
      </c>
    </row>
    <row r="4679" spans="1:13">
      <c r="A4679" t="s">
        <v>4</v>
      </c>
      <c r="B4679" s="4" t="s">
        <v>5</v>
      </c>
      <c r="C4679" s="4" t="s">
        <v>7</v>
      </c>
      <c r="D4679" s="4" t="s">
        <v>11</v>
      </c>
      <c r="E4679" s="4" t="s">
        <v>8</v>
      </c>
    </row>
    <row r="4680" spans="1:13">
      <c r="A4680" t="n">
        <v>38961</v>
      </c>
      <c r="B4680" s="30" t="n">
        <v>51</v>
      </c>
      <c r="C4680" s="7" t="n">
        <v>4</v>
      </c>
      <c r="D4680" s="7" t="n">
        <v>7</v>
      </c>
      <c r="E4680" s="7" t="s">
        <v>263</v>
      </c>
    </row>
    <row r="4681" spans="1:13">
      <c r="A4681" t="s">
        <v>4</v>
      </c>
      <c r="B4681" s="4" t="s">
        <v>5</v>
      </c>
      <c r="C4681" s="4" t="s">
        <v>11</v>
      </c>
    </row>
    <row r="4682" spans="1:13">
      <c r="A4682" t="n">
        <v>38975</v>
      </c>
      <c r="B4682" s="26" t="n">
        <v>16</v>
      </c>
      <c r="C4682" s="7" t="n">
        <v>0</v>
      </c>
    </row>
    <row r="4683" spans="1:13">
      <c r="A4683" t="s">
        <v>4</v>
      </c>
      <c r="B4683" s="4" t="s">
        <v>5</v>
      </c>
      <c r="C4683" s="4" t="s">
        <v>11</v>
      </c>
      <c r="D4683" s="4" t="s">
        <v>7</v>
      </c>
      <c r="E4683" s="4" t="s">
        <v>17</v>
      </c>
      <c r="F4683" s="4" t="s">
        <v>42</v>
      </c>
      <c r="G4683" s="4" t="s">
        <v>7</v>
      </c>
      <c r="H4683" s="4" t="s">
        <v>7</v>
      </c>
    </row>
    <row r="4684" spans="1:13">
      <c r="A4684" t="n">
        <v>38978</v>
      </c>
      <c r="B4684" s="31" t="n">
        <v>26</v>
      </c>
      <c r="C4684" s="7" t="n">
        <v>7</v>
      </c>
      <c r="D4684" s="7" t="n">
        <v>17</v>
      </c>
      <c r="E4684" s="7" t="n">
        <v>4504</v>
      </c>
      <c r="F4684" s="7" t="s">
        <v>396</v>
      </c>
      <c r="G4684" s="7" t="n">
        <v>2</v>
      </c>
      <c r="H4684" s="7" t="n">
        <v>0</v>
      </c>
    </row>
    <row r="4685" spans="1:13">
      <c r="A4685" t="s">
        <v>4</v>
      </c>
      <c r="B4685" s="4" t="s">
        <v>5</v>
      </c>
    </row>
    <row r="4686" spans="1:13">
      <c r="A4686" t="n">
        <v>38999</v>
      </c>
      <c r="B4686" s="24" t="n">
        <v>28</v>
      </c>
    </row>
    <row r="4687" spans="1:13">
      <c r="A4687" t="s">
        <v>4</v>
      </c>
      <c r="B4687" s="4" t="s">
        <v>5</v>
      </c>
      <c r="C4687" s="4" t="s">
        <v>11</v>
      </c>
      <c r="D4687" s="4" t="s">
        <v>7</v>
      </c>
    </row>
    <row r="4688" spans="1:13">
      <c r="A4688" t="n">
        <v>39000</v>
      </c>
      <c r="B4688" s="33" t="n">
        <v>89</v>
      </c>
      <c r="C4688" s="7" t="n">
        <v>65533</v>
      </c>
      <c r="D4688" s="7" t="n">
        <v>1</v>
      </c>
    </row>
    <row r="4689" spans="1:8">
      <c r="A4689" t="s">
        <v>4</v>
      </c>
      <c r="B4689" s="4" t="s">
        <v>5</v>
      </c>
      <c r="C4689" s="4" t="s">
        <v>7</v>
      </c>
      <c r="D4689" s="4" t="s">
        <v>11</v>
      </c>
      <c r="E4689" s="4" t="s">
        <v>8</v>
      </c>
    </row>
    <row r="4690" spans="1:8">
      <c r="A4690" t="n">
        <v>39004</v>
      </c>
      <c r="B4690" s="30" t="n">
        <v>51</v>
      </c>
      <c r="C4690" s="7" t="n">
        <v>4</v>
      </c>
      <c r="D4690" s="7" t="n">
        <v>1</v>
      </c>
      <c r="E4690" s="7" t="s">
        <v>342</v>
      </c>
    </row>
    <row r="4691" spans="1:8">
      <c r="A4691" t="s">
        <v>4</v>
      </c>
      <c r="B4691" s="4" t="s">
        <v>5</v>
      </c>
      <c r="C4691" s="4" t="s">
        <v>11</v>
      </c>
    </row>
    <row r="4692" spans="1:8">
      <c r="A4692" t="n">
        <v>39017</v>
      </c>
      <c r="B4692" s="26" t="n">
        <v>16</v>
      </c>
      <c r="C4692" s="7" t="n">
        <v>0</v>
      </c>
    </row>
    <row r="4693" spans="1:8">
      <c r="A4693" t="s">
        <v>4</v>
      </c>
      <c r="B4693" s="4" t="s">
        <v>5</v>
      </c>
      <c r="C4693" s="4" t="s">
        <v>11</v>
      </c>
      <c r="D4693" s="4" t="s">
        <v>7</v>
      </c>
      <c r="E4693" s="4" t="s">
        <v>17</v>
      </c>
      <c r="F4693" s="4" t="s">
        <v>42</v>
      </c>
      <c r="G4693" s="4" t="s">
        <v>7</v>
      </c>
      <c r="H4693" s="4" t="s">
        <v>7</v>
      </c>
    </row>
    <row r="4694" spans="1:8">
      <c r="A4694" t="n">
        <v>39020</v>
      </c>
      <c r="B4694" s="31" t="n">
        <v>26</v>
      </c>
      <c r="C4694" s="7" t="n">
        <v>1</v>
      </c>
      <c r="D4694" s="7" t="n">
        <v>17</v>
      </c>
      <c r="E4694" s="7" t="n">
        <v>1494</v>
      </c>
      <c r="F4694" s="7" t="s">
        <v>397</v>
      </c>
      <c r="G4694" s="7" t="n">
        <v>2</v>
      </c>
      <c r="H4694" s="7" t="n">
        <v>0</v>
      </c>
    </row>
    <row r="4695" spans="1:8">
      <c r="A4695" t="s">
        <v>4</v>
      </c>
      <c r="B4695" s="4" t="s">
        <v>5</v>
      </c>
    </row>
    <row r="4696" spans="1:8">
      <c r="A4696" t="n">
        <v>39101</v>
      </c>
      <c r="B4696" s="24" t="n">
        <v>28</v>
      </c>
    </row>
    <row r="4697" spans="1:8">
      <c r="A4697" t="s">
        <v>4</v>
      </c>
      <c r="B4697" s="4" t="s">
        <v>5</v>
      </c>
      <c r="C4697" s="4" t="s">
        <v>11</v>
      </c>
    </row>
    <row r="4698" spans="1:8">
      <c r="A4698" t="n">
        <v>39102</v>
      </c>
      <c r="B4698" s="26" t="n">
        <v>16</v>
      </c>
      <c r="C4698" s="7" t="n">
        <v>500</v>
      </c>
    </row>
    <row r="4699" spans="1:8">
      <c r="A4699" t="s">
        <v>4</v>
      </c>
      <c r="B4699" s="4" t="s">
        <v>5</v>
      </c>
      <c r="C4699" s="4" t="s">
        <v>7</v>
      </c>
    </row>
    <row r="4700" spans="1:8">
      <c r="A4700" t="n">
        <v>39105</v>
      </c>
      <c r="B4700" s="61" t="n">
        <v>45</v>
      </c>
      <c r="C4700" s="7" t="n">
        <v>0</v>
      </c>
    </row>
    <row r="4701" spans="1:8">
      <c r="A4701" t="s">
        <v>4</v>
      </c>
      <c r="B4701" s="4" t="s">
        <v>5</v>
      </c>
      <c r="C4701" s="4" t="s">
        <v>7</v>
      </c>
      <c r="D4701" s="4" t="s">
        <v>7</v>
      </c>
      <c r="E4701" s="4" t="s">
        <v>15</v>
      </c>
      <c r="F4701" s="4" t="s">
        <v>15</v>
      </c>
      <c r="G4701" s="4" t="s">
        <v>15</v>
      </c>
      <c r="H4701" s="4" t="s">
        <v>11</v>
      </c>
    </row>
    <row r="4702" spans="1:8">
      <c r="A4702" t="n">
        <v>39107</v>
      </c>
      <c r="B4702" s="61" t="n">
        <v>45</v>
      </c>
      <c r="C4702" s="7" t="n">
        <v>2</v>
      </c>
      <c r="D4702" s="7" t="n">
        <v>3</v>
      </c>
      <c r="E4702" s="7" t="n">
        <v>-33.1300010681152</v>
      </c>
      <c r="F4702" s="7" t="n">
        <v>1.13999998569489</v>
      </c>
      <c r="G4702" s="7" t="n">
        <v>-49.9799995422363</v>
      </c>
      <c r="H4702" s="7" t="n">
        <v>4000</v>
      </c>
    </row>
    <row r="4703" spans="1:8">
      <c r="A4703" t="s">
        <v>4</v>
      </c>
      <c r="B4703" s="4" t="s">
        <v>5</v>
      </c>
      <c r="C4703" s="4" t="s">
        <v>7</v>
      </c>
      <c r="D4703" s="4" t="s">
        <v>7</v>
      </c>
      <c r="E4703" s="4" t="s">
        <v>15</v>
      </c>
      <c r="F4703" s="4" t="s">
        <v>15</v>
      </c>
      <c r="G4703" s="4" t="s">
        <v>15</v>
      </c>
      <c r="H4703" s="4" t="s">
        <v>11</v>
      </c>
      <c r="I4703" s="4" t="s">
        <v>7</v>
      </c>
    </row>
    <row r="4704" spans="1:8">
      <c r="A4704" t="n">
        <v>39124</v>
      </c>
      <c r="B4704" s="61" t="n">
        <v>45</v>
      </c>
      <c r="C4704" s="7" t="n">
        <v>4</v>
      </c>
      <c r="D4704" s="7" t="n">
        <v>3</v>
      </c>
      <c r="E4704" s="7" t="n">
        <v>10.8900003433228</v>
      </c>
      <c r="F4704" s="7" t="n">
        <v>331.600006103516</v>
      </c>
      <c r="G4704" s="7" t="n">
        <v>0</v>
      </c>
      <c r="H4704" s="7" t="n">
        <v>4000</v>
      </c>
      <c r="I4704" s="7" t="n">
        <v>1</v>
      </c>
    </row>
    <row r="4705" spans="1:9">
      <c r="A4705" t="s">
        <v>4</v>
      </c>
      <c r="B4705" s="4" t="s">
        <v>5</v>
      </c>
      <c r="C4705" s="4" t="s">
        <v>7</v>
      </c>
      <c r="D4705" s="4" t="s">
        <v>7</v>
      </c>
      <c r="E4705" s="4" t="s">
        <v>15</v>
      </c>
      <c r="F4705" s="4" t="s">
        <v>11</v>
      </c>
    </row>
    <row r="4706" spans="1:9">
      <c r="A4706" t="n">
        <v>39142</v>
      </c>
      <c r="B4706" s="61" t="n">
        <v>45</v>
      </c>
      <c r="C4706" s="7" t="n">
        <v>5</v>
      </c>
      <c r="D4706" s="7" t="n">
        <v>3</v>
      </c>
      <c r="E4706" s="7" t="n">
        <v>3.29999995231628</v>
      </c>
      <c r="F4706" s="7" t="n">
        <v>4000</v>
      </c>
    </row>
    <row r="4707" spans="1:9">
      <c r="A4707" t="s">
        <v>4</v>
      </c>
      <c r="B4707" s="4" t="s">
        <v>5</v>
      </c>
      <c r="C4707" s="4" t="s">
        <v>7</v>
      </c>
      <c r="D4707" s="4" t="s">
        <v>7</v>
      </c>
      <c r="E4707" s="4" t="s">
        <v>15</v>
      </c>
      <c r="F4707" s="4" t="s">
        <v>11</v>
      </c>
    </row>
    <row r="4708" spans="1:9">
      <c r="A4708" t="n">
        <v>39151</v>
      </c>
      <c r="B4708" s="61" t="n">
        <v>45</v>
      </c>
      <c r="C4708" s="7" t="n">
        <v>11</v>
      </c>
      <c r="D4708" s="7" t="n">
        <v>3</v>
      </c>
      <c r="E4708" s="7" t="n">
        <v>32.7000007629395</v>
      </c>
      <c r="F4708" s="7" t="n">
        <v>4000</v>
      </c>
    </row>
    <row r="4709" spans="1:9">
      <c r="A4709" t="s">
        <v>4</v>
      </c>
      <c r="B4709" s="4" t="s">
        <v>5</v>
      </c>
      <c r="C4709" s="4" t="s">
        <v>11</v>
      </c>
    </row>
    <row r="4710" spans="1:9">
      <c r="A4710" t="n">
        <v>39160</v>
      </c>
      <c r="B4710" s="26" t="n">
        <v>16</v>
      </c>
      <c r="C4710" s="7" t="n">
        <v>2000</v>
      </c>
    </row>
    <row r="4711" spans="1:9">
      <c r="A4711" t="s">
        <v>4</v>
      </c>
      <c r="B4711" s="4" t="s">
        <v>5</v>
      </c>
      <c r="C4711" s="4" t="s">
        <v>7</v>
      </c>
      <c r="D4711" s="4" t="s">
        <v>11</v>
      </c>
      <c r="E4711" s="4" t="s">
        <v>8</v>
      </c>
      <c r="F4711" s="4" t="s">
        <v>8</v>
      </c>
      <c r="G4711" s="4" t="s">
        <v>8</v>
      </c>
      <c r="H4711" s="4" t="s">
        <v>8</v>
      </c>
    </row>
    <row r="4712" spans="1:9">
      <c r="A4712" t="n">
        <v>39163</v>
      </c>
      <c r="B4712" s="30" t="n">
        <v>51</v>
      </c>
      <c r="C4712" s="7" t="n">
        <v>3</v>
      </c>
      <c r="D4712" s="7" t="n">
        <v>0</v>
      </c>
      <c r="E4712" s="7" t="s">
        <v>398</v>
      </c>
      <c r="F4712" s="7" t="s">
        <v>62</v>
      </c>
      <c r="G4712" s="7" t="s">
        <v>61</v>
      </c>
      <c r="H4712" s="7" t="s">
        <v>62</v>
      </c>
    </row>
    <row r="4713" spans="1:9">
      <c r="A4713" t="s">
        <v>4</v>
      </c>
      <c r="B4713" s="4" t="s">
        <v>5</v>
      </c>
      <c r="C4713" s="4" t="s">
        <v>11</v>
      </c>
      <c r="D4713" s="4" t="s">
        <v>11</v>
      </c>
      <c r="E4713" s="4" t="s">
        <v>11</v>
      </c>
    </row>
    <row r="4714" spans="1:9">
      <c r="A4714" t="n">
        <v>39176</v>
      </c>
      <c r="B4714" s="42" t="n">
        <v>61</v>
      </c>
      <c r="C4714" s="7" t="n">
        <v>0</v>
      </c>
      <c r="D4714" s="7" t="n">
        <v>11</v>
      </c>
      <c r="E4714" s="7" t="n">
        <v>1000</v>
      </c>
    </row>
    <row r="4715" spans="1:9">
      <c r="A4715" t="s">
        <v>4</v>
      </c>
      <c r="B4715" s="4" t="s">
        <v>5</v>
      </c>
      <c r="C4715" s="4" t="s">
        <v>11</v>
      </c>
    </row>
    <row r="4716" spans="1:9">
      <c r="A4716" t="n">
        <v>39183</v>
      </c>
      <c r="B4716" s="26" t="n">
        <v>16</v>
      </c>
      <c r="C4716" s="7" t="n">
        <v>500</v>
      </c>
    </row>
    <row r="4717" spans="1:9">
      <c r="A4717" t="s">
        <v>4</v>
      </c>
      <c r="B4717" s="4" t="s">
        <v>5</v>
      </c>
      <c r="C4717" s="4" t="s">
        <v>7</v>
      </c>
      <c r="D4717" s="4" t="s">
        <v>11</v>
      </c>
      <c r="E4717" s="4" t="s">
        <v>8</v>
      </c>
      <c r="F4717" s="4" t="s">
        <v>8</v>
      </c>
      <c r="G4717" s="4" t="s">
        <v>8</v>
      </c>
      <c r="H4717" s="4" t="s">
        <v>8</v>
      </c>
    </row>
    <row r="4718" spans="1:9">
      <c r="A4718" t="n">
        <v>39186</v>
      </c>
      <c r="B4718" s="30" t="n">
        <v>51</v>
      </c>
      <c r="C4718" s="7" t="n">
        <v>3</v>
      </c>
      <c r="D4718" s="7" t="n">
        <v>1</v>
      </c>
      <c r="E4718" s="7" t="s">
        <v>286</v>
      </c>
      <c r="F4718" s="7" t="s">
        <v>62</v>
      </c>
      <c r="G4718" s="7" t="s">
        <v>61</v>
      </c>
      <c r="H4718" s="7" t="s">
        <v>62</v>
      </c>
    </row>
    <row r="4719" spans="1:9">
      <c r="A4719" t="s">
        <v>4</v>
      </c>
      <c r="B4719" s="4" t="s">
        <v>5</v>
      </c>
      <c r="C4719" s="4" t="s">
        <v>11</v>
      </c>
      <c r="D4719" s="4" t="s">
        <v>11</v>
      </c>
      <c r="E4719" s="4" t="s">
        <v>11</v>
      </c>
    </row>
    <row r="4720" spans="1:9">
      <c r="A4720" t="n">
        <v>39199</v>
      </c>
      <c r="B4720" s="42" t="n">
        <v>61</v>
      </c>
      <c r="C4720" s="7" t="n">
        <v>1</v>
      </c>
      <c r="D4720" s="7" t="n">
        <v>11</v>
      </c>
      <c r="E4720" s="7" t="n">
        <v>1000</v>
      </c>
    </row>
    <row r="4721" spans="1:8">
      <c r="A4721" t="s">
        <v>4</v>
      </c>
      <c r="B4721" s="4" t="s">
        <v>5</v>
      </c>
      <c r="C4721" s="4" t="s">
        <v>7</v>
      </c>
      <c r="D4721" s="4" t="s">
        <v>11</v>
      </c>
      <c r="E4721" s="4" t="s">
        <v>8</v>
      </c>
      <c r="F4721" s="4" t="s">
        <v>8</v>
      </c>
      <c r="G4721" s="4" t="s">
        <v>8</v>
      </c>
      <c r="H4721" s="4" t="s">
        <v>8</v>
      </c>
    </row>
    <row r="4722" spans="1:8">
      <c r="A4722" t="n">
        <v>39206</v>
      </c>
      <c r="B4722" s="30" t="n">
        <v>51</v>
      </c>
      <c r="C4722" s="7" t="n">
        <v>3</v>
      </c>
      <c r="D4722" s="7" t="n">
        <v>2</v>
      </c>
      <c r="E4722" s="7" t="s">
        <v>398</v>
      </c>
      <c r="F4722" s="7" t="s">
        <v>62</v>
      </c>
      <c r="G4722" s="7" t="s">
        <v>61</v>
      </c>
      <c r="H4722" s="7" t="s">
        <v>62</v>
      </c>
    </row>
    <row r="4723" spans="1:8">
      <c r="A4723" t="s">
        <v>4</v>
      </c>
      <c r="B4723" s="4" t="s">
        <v>5</v>
      </c>
      <c r="C4723" s="4" t="s">
        <v>11</v>
      </c>
      <c r="D4723" s="4" t="s">
        <v>11</v>
      </c>
      <c r="E4723" s="4" t="s">
        <v>11</v>
      </c>
    </row>
    <row r="4724" spans="1:8">
      <c r="A4724" t="n">
        <v>39219</v>
      </c>
      <c r="B4724" s="42" t="n">
        <v>61</v>
      </c>
      <c r="C4724" s="7" t="n">
        <v>2</v>
      </c>
      <c r="D4724" s="7" t="n">
        <v>11</v>
      </c>
      <c r="E4724" s="7" t="n">
        <v>1000</v>
      </c>
    </row>
    <row r="4725" spans="1:8">
      <c r="A4725" t="s">
        <v>4</v>
      </c>
      <c r="B4725" s="4" t="s">
        <v>5</v>
      </c>
      <c r="C4725" s="4" t="s">
        <v>7</v>
      </c>
      <c r="D4725" s="4" t="s">
        <v>11</v>
      </c>
      <c r="E4725" s="4" t="s">
        <v>8</v>
      </c>
      <c r="F4725" s="4" t="s">
        <v>8</v>
      </c>
      <c r="G4725" s="4" t="s">
        <v>8</v>
      </c>
      <c r="H4725" s="4" t="s">
        <v>8</v>
      </c>
    </row>
    <row r="4726" spans="1:8">
      <c r="A4726" t="n">
        <v>39226</v>
      </c>
      <c r="B4726" s="30" t="n">
        <v>51</v>
      </c>
      <c r="C4726" s="7" t="n">
        <v>3</v>
      </c>
      <c r="D4726" s="7" t="n">
        <v>3</v>
      </c>
      <c r="E4726" s="7" t="s">
        <v>286</v>
      </c>
      <c r="F4726" s="7" t="s">
        <v>62</v>
      </c>
      <c r="G4726" s="7" t="s">
        <v>61</v>
      </c>
      <c r="H4726" s="7" t="s">
        <v>62</v>
      </c>
    </row>
    <row r="4727" spans="1:8">
      <c r="A4727" t="s">
        <v>4</v>
      </c>
      <c r="B4727" s="4" t="s">
        <v>5</v>
      </c>
      <c r="C4727" s="4" t="s">
        <v>11</v>
      </c>
      <c r="D4727" s="4" t="s">
        <v>11</v>
      </c>
      <c r="E4727" s="4" t="s">
        <v>11</v>
      </c>
    </row>
    <row r="4728" spans="1:8">
      <c r="A4728" t="n">
        <v>39239</v>
      </c>
      <c r="B4728" s="42" t="n">
        <v>61</v>
      </c>
      <c r="C4728" s="7" t="n">
        <v>3</v>
      </c>
      <c r="D4728" s="7" t="n">
        <v>11</v>
      </c>
      <c r="E4728" s="7" t="n">
        <v>1000</v>
      </c>
    </row>
    <row r="4729" spans="1:8">
      <c r="A4729" t="s">
        <v>4</v>
      </c>
      <c r="B4729" s="4" t="s">
        <v>5</v>
      </c>
      <c r="C4729" s="4" t="s">
        <v>11</v>
      </c>
    </row>
    <row r="4730" spans="1:8">
      <c r="A4730" t="n">
        <v>39246</v>
      </c>
      <c r="B4730" s="26" t="n">
        <v>16</v>
      </c>
      <c r="C4730" s="7" t="n">
        <v>200</v>
      </c>
    </row>
    <row r="4731" spans="1:8">
      <c r="A4731" t="s">
        <v>4</v>
      </c>
      <c r="B4731" s="4" t="s">
        <v>5</v>
      </c>
      <c r="C4731" s="4" t="s">
        <v>7</v>
      </c>
      <c r="D4731" s="4" t="s">
        <v>11</v>
      </c>
      <c r="E4731" s="4" t="s">
        <v>8</v>
      </c>
      <c r="F4731" s="4" t="s">
        <v>8</v>
      </c>
      <c r="G4731" s="4" t="s">
        <v>8</v>
      </c>
      <c r="H4731" s="4" t="s">
        <v>8</v>
      </c>
    </row>
    <row r="4732" spans="1:8">
      <c r="A4732" t="n">
        <v>39249</v>
      </c>
      <c r="B4732" s="30" t="n">
        <v>51</v>
      </c>
      <c r="C4732" s="7" t="n">
        <v>3</v>
      </c>
      <c r="D4732" s="7" t="n">
        <v>4</v>
      </c>
      <c r="E4732" s="7" t="s">
        <v>286</v>
      </c>
      <c r="F4732" s="7" t="s">
        <v>62</v>
      </c>
      <c r="G4732" s="7" t="s">
        <v>61</v>
      </c>
      <c r="H4732" s="7" t="s">
        <v>62</v>
      </c>
    </row>
    <row r="4733" spans="1:8">
      <c r="A4733" t="s">
        <v>4</v>
      </c>
      <c r="B4733" s="4" t="s">
        <v>5</v>
      </c>
      <c r="C4733" s="4" t="s">
        <v>11</v>
      </c>
      <c r="D4733" s="4" t="s">
        <v>11</v>
      </c>
      <c r="E4733" s="4" t="s">
        <v>11</v>
      </c>
    </row>
    <row r="4734" spans="1:8">
      <c r="A4734" t="n">
        <v>39262</v>
      </c>
      <c r="B4734" s="42" t="n">
        <v>61</v>
      </c>
      <c r="C4734" s="7" t="n">
        <v>4</v>
      </c>
      <c r="D4734" s="7" t="n">
        <v>11</v>
      </c>
      <c r="E4734" s="7" t="n">
        <v>1000</v>
      </c>
    </row>
    <row r="4735" spans="1:8">
      <c r="A4735" t="s">
        <v>4</v>
      </c>
      <c r="B4735" s="4" t="s">
        <v>5</v>
      </c>
      <c r="C4735" s="4" t="s">
        <v>7</v>
      </c>
      <c r="D4735" s="4" t="s">
        <v>11</v>
      </c>
      <c r="E4735" s="4" t="s">
        <v>8</v>
      </c>
      <c r="F4735" s="4" t="s">
        <v>8</v>
      </c>
      <c r="G4735" s="4" t="s">
        <v>8</v>
      </c>
      <c r="H4735" s="4" t="s">
        <v>8</v>
      </c>
    </row>
    <row r="4736" spans="1:8">
      <c r="A4736" t="n">
        <v>39269</v>
      </c>
      <c r="B4736" s="30" t="n">
        <v>51</v>
      </c>
      <c r="C4736" s="7" t="n">
        <v>3</v>
      </c>
      <c r="D4736" s="7" t="n">
        <v>5</v>
      </c>
      <c r="E4736" s="7" t="s">
        <v>286</v>
      </c>
      <c r="F4736" s="7" t="s">
        <v>62</v>
      </c>
      <c r="G4736" s="7" t="s">
        <v>61</v>
      </c>
      <c r="H4736" s="7" t="s">
        <v>62</v>
      </c>
    </row>
    <row r="4737" spans="1:8">
      <c r="A4737" t="s">
        <v>4</v>
      </c>
      <c r="B4737" s="4" t="s">
        <v>5</v>
      </c>
      <c r="C4737" s="4" t="s">
        <v>11</v>
      </c>
      <c r="D4737" s="4" t="s">
        <v>11</v>
      </c>
      <c r="E4737" s="4" t="s">
        <v>11</v>
      </c>
    </row>
    <row r="4738" spans="1:8">
      <c r="A4738" t="n">
        <v>39282</v>
      </c>
      <c r="B4738" s="42" t="n">
        <v>61</v>
      </c>
      <c r="C4738" s="7" t="n">
        <v>5</v>
      </c>
      <c r="D4738" s="7" t="n">
        <v>11</v>
      </c>
      <c r="E4738" s="7" t="n">
        <v>1000</v>
      </c>
    </row>
    <row r="4739" spans="1:8">
      <c r="A4739" t="s">
        <v>4</v>
      </c>
      <c r="B4739" s="4" t="s">
        <v>5</v>
      </c>
      <c r="C4739" s="4" t="s">
        <v>7</v>
      </c>
      <c r="D4739" s="4" t="s">
        <v>11</v>
      </c>
      <c r="E4739" s="4" t="s">
        <v>8</v>
      </c>
      <c r="F4739" s="4" t="s">
        <v>8</v>
      </c>
      <c r="G4739" s="4" t="s">
        <v>8</v>
      </c>
      <c r="H4739" s="4" t="s">
        <v>8</v>
      </c>
    </row>
    <row r="4740" spans="1:8">
      <c r="A4740" t="n">
        <v>39289</v>
      </c>
      <c r="B4740" s="30" t="n">
        <v>51</v>
      </c>
      <c r="C4740" s="7" t="n">
        <v>3</v>
      </c>
      <c r="D4740" s="7" t="n">
        <v>6</v>
      </c>
      <c r="E4740" s="7" t="s">
        <v>378</v>
      </c>
      <c r="F4740" s="7" t="s">
        <v>62</v>
      </c>
      <c r="G4740" s="7" t="s">
        <v>61</v>
      </c>
      <c r="H4740" s="7" t="s">
        <v>62</v>
      </c>
    </row>
    <row r="4741" spans="1:8">
      <c r="A4741" t="s">
        <v>4</v>
      </c>
      <c r="B4741" s="4" t="s">
        <v>5</v>
      </c>
      <c r="C4741" s="4" t="s">
        <v>11</v>
      </c>
      <c r="D4741" s="4" t="s">
        <v>11</v>
      </c>
      <c r="E4741" s="4" t="s">
        <v>11</v>
      </c>
    </row>
    <row r="4742" spans="1:8">
      <c r="A4742" t="n">
        <v>39302</v>
      </c>
      <c r="B4742" s="42" t="n">
        <v>61</v>
      </c>
      <c r="C4742" s="7" t="n">
        <v>6</v>
      </c>
      <c r="D4742" s="7" t="n">
        <v>11</v>
      </c>
      <c r="E4742" s="7" t="n">
        <v>1000</v>
      </c>
    </row>
    <row r="4743" spans="1:8">
      <c r="A4743" t="s">
        <v>4</v>
      </c>
      <c r="B4743" s="4" t="s">
        <v>5</v>
      </c>
      <c r="C4743" s="4" t="s">
        <v>7</v>
      </c>
      <c r="D4743" s="4" t="s">
        <v>11</v>
      </c>
      <c r="E4743" s="4" t="s">
        <v>8</v>
      </c>
      <c r="F4743" s="4" t="s">
        <v>8</v>
      </c>
      <c r="G4743" s="4" t="s">
        <v>8</v>
      </c>
      <c r="H4743" s="4" t="s">
        <v>8</v>
      </c>
    </row>
    <row r="4744" spans="1:8">
      <c r="A4744" t="n">
        <v>39309</v>
      </c>
      <c r="B4744" s="30" t="n">
        <v>51</v>
      </c>
      <c r="C4744" s="7" t="n">
        <v>3</v>
      </c>
      <c r="D4744" s="7" t="n">
        <v>7</v>
      </c>
      <c r="E4744" s="7" t="s">
        <v>286</v>
      </c>
      <c r="F4744" s="7" t="s">
        <v>62</v>
      </c>
      <c r="G4744" s="7" t="s">
        <v>61</v>
      </c>
      <c r="H4744" s="7" t="s">
        <v>62</v>
      </c>
    </row>
    <row r="4745" spans="1:8">
      <c r="A4745" t="s">
        <v>4</v>
      </c>
      <c r="B4745" s="4" t="s">
        <v>5</v>
      </c>
      <c r="C4745" s="4" t="s">
        <v>11</v>
      </c>
      <c r="D4745" s="4" t="s">
        <v>11</v>
      </c>
      <c r="E4745" s="4" t="s">
        <v>11</v>
      </c>
    </row>
    <row r="4746" spans="1:8">
      <c r="A4746" t="n">
        <v>39322</v>
      </c>
      <c r="B4746" s="42" t="n">
        <v>61</v>
      </c>
      <c r="C4746" s="7" t="n">
        <v>7</v>
      </c>
      <c r="D4746" s="7" t="n">
        <v>11</v>
      </c>
      <c r="E4746" s="7" t="n">
        <v>1000</v>
      </c>
    </row>
    <row r="4747" spans="1:8">
      <c r="A4747" t="s">
        <v>4</v>
      </c>
      <c r="B4747" s="4" t="s">
        <v>5</v>
      </c>
      <c r="C4747" s="4" t="s">
        <v>11</v>
      </c>
    </row>
    <row r="4748" spans="1:8">
      <c r="A4748" t="n">
        <v>39329</v>
      </c>
      <c r="B4748" s="26" t="n">
        <v>16</v>
      </c>
      <c r="C4748" s="7" t="n">
        <v>300</v>
      </c>
    </row>
    <row r="4749" spans="1:8">
      <c r="A4749" t="s">
        <v>4</v>
      </c>
      <c r="B4749" s="4" t="s">
        <v>5</v>
      </c>
      <c r="C4749" s="4" t="s">
        <v>7</v>
      </c>
      <c r="D4749" s="4" t="s">
        <v>11</v>
      </c>
      <c r="E4749" s="4" t="s">
        <v>8</v>
      </c>
      <c r="F4749" s="4" t="s">
        <v>8</v>
      </c>
      <c r="G4749" s="4" t="s">
        <v>8</v>
      </c>
      <c r="H4749" s="4" t="s">
        <v>8</v>
      </c>
    </row>
    <row r="4750" spans="1:8">
      <c r="A4750" t="n">
        <v>39332</v>
      </c>
      <c r="B4750" s="30" t="n">
        <v>51</v>
      </c>
      <c r="C4750" s="7" t="n">
        <v>3</v>
      </c>
      <c r="D4750" s="7" t="n">
        <v>8</v>
      </c>
      <c r="E4750" s="7" t="s">
        <v>286</v>
      </c>
      <c r="F4750" s="7" t="s">
        <v>62</v>
      </c>
      <c r="G4750" s="7" t="s">
        <v>61</v>
      </c>
      <c r="H4750" s="7" t="s">
        <v>62</v>
      </c>
    </row>
    <row r="4751" spans="1:8">
      <c r="A4751" t="s">
        <v>4</v>
      </c>
      <c r="B4751" s="4" t="s">
        <v>5</v>
      </c>
      <c r="C4751" s="4" t="s">
        <v>11</v>
      </c>
      <c r="D4751" s="4" t="s">
        <v>11</v>
      </c>
      <c r="E4751" s="4" t="s">
        <v>11</v>
      </c>
    </row>
    <row r="4752" spans="1:8">
      <c r="A4752" t="n">
        <v>39345</v>
      </c>
      <c r="B4752" s="42" t="n">
        <v>61</v>
      </c>
      <c r="C4752" s="7" t="n">
        <v>8</v>
      </c>
      <c r="D4752" s="7" t="n">
        <v>11</v>
      </c>
      <c r="E4752" s="7" t="n">
        <v>1000</v>
      </c>
    </row>
    <row r="4753" spans="1:8">
      <c r="A4753" t="s">
        <v>4</v>
      </c>
      <c r="B4753" s="4" t="s">
        <v>5</v>
      </c>
      <c r="C4753" s="4" t="s">
        <v>7</v>
      </c>
      <c r="D4753" s="4" t="s">
        <v>11</v>
      </c>
      <c r="E4753" s="4" t="s">
        <v>8</v>
      </c>
      <c r="F4753" s="4" t="s">
        <v>8</v>
      </c>
      <c r="G4753" s="4" t="s">
        <v>8</v>
      </c>
      <c r="H4753" s="4" t="s">
        <v>8</v>
      </c>
    </row>
    <row r="4754" spans="1:8">
      <c r="A4754" t="n">
        <v>39352</v>
      </c>
      <c r="B4754" s="30" t="n">
        <v>51</v>
      </c>
      <c r="C4754" s="7" t="n">
        <v>3</v>
      </c>
      <c r="D4754" s="7" t="n">
        <v>9</v>
      </c>
      <c r="E4754" s="7" t="s">
        <v>398</v>
      </c>
      <c r="F4754" s="7" t="s">
        <v>62</v>
      </c>
      <c r="G4754" s="7" t="s">
        <v>61</v>
      </c>
      <c r="H4754" s="7" t="s">
        <v>62</v>
      </c>
    </row>
    <row r="4755" spans="1:8">
      <c r="A4755" t="s">
        <v>4</v>
      </c>
      <c r="B4755" s="4" t="s">
        <v>5</v>
      </c>
      <c r="C4755" s="4" t="s">
        <v>11</v>
      </c>
      <c r="D4755" s="4" t="s">
        <v>11</v>
      </c>
      <c r="E4755" s="4" t="s">
        <v>11</v>
      </c>
    </row>
    <row r="4756" spans="1:8">
      <c r="A4756" t="n">
        <v>39365</v>
      </c>
      <c r="B4756" s="42" t="n">
        <v>61</v>
      </c>
      <c r="C4756" s="7" t="n">
        <v>9</v>
      </c>
      <c r="D4756" s="7" t="n">
        <v>11</v>
      </c>
      <c r="E4756" s="7" t="n">
        <v>1000</v>
      </c>
    </row>
    <row r="4757" spans="1:8">
      <c r="A4757" t="s">
        <v>4</v>
      </c>
      <c r="B4757" s="4" t="s">
        <v>5</v>
      </c>
      <c r="C4757" s="4" t="s">
        <v>7</v>
      </c>
      <c r="D4757" s="4" t="s">
        <v>11</v>
      </c>
    </row>
    <row r="4758" spans="1:8">
      <c r="A4758" t="n">
        <v>39372</v>
      </c>
      <c r="B4758" s="61" t="n">
        <v>45</v>
      </c>
      <c r="C4758" s="7" t="n">
        <v>7</v>
      </c>
      <c r="D4758" s="7" t="n">
        <v>255</v>
      </c>
    </row>
    <row r="4759" spans="1:8">
      <c r="A4759" t="s">
        <v>4</v>
      </c>
      <c r="B4759" s="4" t="s">
        <v>5</v>
      </c>
      <c r="C4759" s="4" t="s">
        <v>11</v>
      </c>
    </row>
    <row r="4760" spans="1:8">
      <c r="A4760" t="n">
        <v>39376</v>
      </c>
      <c r="B4760" s="26" t="n">
        <v>16</v>
      </c>
      <c r="C4760" s="7" t="n">
        <v>500</v>
      </c>
    </row>
    <row r="4761" spans="1:8">
      <c r="A4761" t="s">
        <v>4</v>
      </c>
      <c r="B4761" s="4" t="s">
        <v>5</v>
      </c>
      <c r="C4761" s="4" t="s">
        <v>11</v>
      </c>
      <c r="D4761" s="4" t="s">
        <v>7</v>
      </c>
      <c r="E4761" s="4" t="s">
        <v>15</v>
      </c>
      <c r="F4761" s="4" t="s">
        <v>11</v>
      </c>
    </row>
    <row r="4762" spans="1:8">
      <c r="A4762" t="n">
        <v>39379</v>
      </c>
      <c r="B4762" s="51" t="n">
        <v>59</v>
      </c>
      <c r="C4762" s="7" t="n">
        <v>0</v>
      </c>
      <c r="D4762" s="7" t="n">
        <v>8</v>
      </c>
      <c r="E4762" s="7" t="n">
        <v>0.150000005960464</v>
      </c>
      <c r="F4762" s="7" t="n">
        <v>0</v>
      </c>
    </row>
    <row r="4763" spans="1:8">
      <c r="A4763" t="s">
        <v>4</v>
      </c>
      <c r="B4763" s="4" t="s">
        <v>5</v>
      </c>
      <c r="C4763" s="4" t="s">
        <v>11</v>
      </c>
      <c r="D4763" s="4" t="s">
        <v>7</v>
      </c>
      <c r="E4763" s="4" t="s">
        <v>15</v>
      </c>
      <c r="F4763" s="4" t="s">
        <v>11</v>
      </c>
    </row>
    <row r="4764" spans="1:8">
      <c r="A4764" t="n">
        <v>39389</v>
      </c>
      <c r="B4764" s="51" t="n">
        <v>59</v>
      </c>
      <c r="C4764" s="7" t="n">
        <v>1</v>
      </c>
      <c r="D4764" s="7" t="n">
        <v>8</v>
      </c>
      <c r="E4764" s="7" t="n">
        <v>0.150000005960464</v>
      </c>
      <c r="F4764" s="7" t="n">
        <v>0</v>
      </c>
    </row>
    <row r="4765" spans="1:8">
      <c r="A4765" t="s">
        <v>4</v>
      </c>
      <c r="B4765" s="4" t="s">
        <v>5</v>
      </c>
      <c r="C4765" s="4" t="s">
        <v>11</v>
      </c>
      <c r="D4765" s="4" t="s">
        <v>7</v>
      </c>
      <c r="E4765" s="4" t="s">
        <v>15</v>
      </c>
      <c r="F4765" s="4" t="s">
        <v>11</v>
      </c>
    </row>
    <row r="4766" spans="1:8">
      <c r="A4766" t="n">
        <v>39399</v>
      </c>
      <c r="B4766" s="51" t="n">
        <v>59</v>
      </c>
      <c r="C4766" s="7" t="n">
        <v>2</v>
      </c>
      <c r="D4766" s="7" t="n">
        <v>8</v>
      </c>
      <c r="E4766" s="7" t="n">
        <v>0.150000005960464</v>
      </c>
      <c r="F4766" s="7" t="n">
        <v>0</v>
      </c>
    </row>
    <row r="4767" spans="1:8">
      <c r="A4767" t="s">
        <v>4</v>
      </c>
      <c r="B4767" s="4" t="s">
        <v>5</v>
      </c>
      <c r="C4767" s="4" t="s">
        <v>11</v>
      </c>
    </row>
    <row r="4768" spans="1:8">
      <c r="A4768" t="n">
        <v>39409</v>
      </c>
      <c r="B4768" s="26" t="n">
        <v>16</v>
      </c>
      <c r="C4768" s="7" t="n">
        <v>50</v>
      </c>
    </row>
    <row r="4769" spans="1:8">
      <c r="A4769" t="s">
        <v>4</v>
      </c>
      <c r="B4769" s="4" t="s">
        <v>5</v>
      </c>
      <c r="C4769" s="4" t="s">
        <v>11</v>
      </c>
      <c r="D4769" s="4" t="s">
        <v>7</v>
      </c>
      <c r="E4769" s="4" t="s">
        <v>15</v>
      </c>
      <c r="F4769" s="4" t="s">
        <v>11</v>
      </c>
    </row>
    <row r="4770" spans="1:8">
      <c r="A4770" t="n">
        <v>39412</v>
      </c>
      <c r="B4770" s="51" t="n">
        <v>59</v>
      </c>
      <c r="C4770" s="7" t="n">
        <v>3</v>
      </c>
      <c r="D4770" s="7" t="n">
        <v>8</v>
      </c>
      <c r="E4770" s="7" t="n">
        <v>0.150000005960464</v>
      </c>
      <c r="F4770" s="7" t="n">
        <v>0</v>
      </c>
    </row>
    <row r="4771" spans="1:8">
      <c r="A4771" t="s">
        <v>4</v>
      </c>
      <c r="B4771" s="4" t="s">
        <v>5</v>
      </c>
      <c r="C4771" s="4" t="s">
        <v>11</v>
      </c>
      <c r="D4771" s="4" t="s">
        <v>7</v>
      </c>
      <c r="E4771" s="4" t="s">
        <v>15</v>
      </c>
      <c r="F4771" s="4" t="s">
        <v>11</v>
      </c>
    </row>
    <row r="4772" spans="1:8">
      <c r="A4772" t="n">
        <v>39422</v>
      </c>
      <c r="B4772" s="51" t="n">
        <v>59</v>
      </c>
      <c r="C4772" s="7" t="n">
        <v>4</v>
      </c>
      <c r="D4772" s="7" t="n">
        <v>8</v>
      </c>
      <c r="E4772" s="7" t="n">
        <v>0.150000005960464</v>
      </c>
      <c r="F4772" s="7" t="n">
        <v>0</v>
      </c>
    </row>
    <row r="4773" spans="1:8">
      <c r="A4773" t="s">
        <v>4</v>
      </c>
      <c r="B4773" s="4" t="s">
        <v>5</v>
      </c>
      <c r="C4773" s="4" t="s">
        <v>11</v>
      </c>
      <c r="D4773" s="4" t="s">
        <v>7</v>
      </c>
      <c r="E4773" s="4" t="s">
        <v>15</v>
      </c>
      <c r="F4773" s="4" t="s">
        <v>11</v>
      </c>
    </row>
    <row r="4774" spans="1:8">
      <c r="A4774" t="n">
        <v>39432</v>
      </c>
      <c r="B4774" s="51" t="n">
        <v>59</v>
      </c>
      <c r="C4774" s="7" t="n">
        <v>5</v>
      </c>
      <c r="D4774" s="7" t="n">
        <v>8</v>
      </c>
      <c r="E4774" s="7" t="n">
        <v>0.150000005960464</v>
      </c>
      <c r="F4774" s="7" t="n">
        <v>0</v>
      </c>
    </row>
    <row r="4775" spans="1:8">
      <c r="A4775" t="s">
        <v>4</v>
      </c>
      <c r="B4775" s="4" t="s">
        <v>5</v>
      </c>
      <c r="C4775" s="4" t="s">
        <v>11</v>
      </c>
    </row>
    <row r="4776" spans="1:8">
      <c r="A4776" t="n">
        <v>39442</v>
      </c>
      <c r="B4776" s="26" t="n">
        <v>16</v>
      </c>
      <c r="C4776" s="7" t="n">
        <v>50</v>
      </c>
    </row>
    <row r="4777" spans="1:8">
      <c r="A4777" t="s">
        <v>4</v>
      </c>
      <c r="B4777" s="4" t="s">
        <v>5</v>
      </c>
      <c r="C4777" s="4" t="s">
        <v>11</v>
      </c>
      <c r="D4777" s="4" t="s">
        <v>7</v>
      </c>
      <c r="E4777" s="4" t="s">
        <v>15</v>
      </c>
      <c r="F4777" s="4" t="s">
        <v>11</v>
      </c>
    </row>
    <row r="4778" spans="1:8">
      <c r="A4778" t="n">
        <v>39445</v>
      </c>
      <c r="B4778" s="51" t="n">
        <v>59</v>
      </c>
      <c r="C4778" s="7" t="n">
        <v>6</v>
      </c>
      <c r="D4778" s="7" t="n">
        <v>8</v>
      </c>
      <c r="E4778" s="7" t="n">
        <v>0.150000005960464</v>
      </c>
      <c r="F4778" s="7" t="n">
        <v>0</v>
      </c>
    </row>
    <row r="4779" spans="1:8">
      <c r="A4779" t="s">
        <v>4</v>
      </c>
      <c r="B4779" s="4" t="s">
        <v>5</v>
      </c>
      <c r="C4779" s="4" t="s">
        <v>11</v>
      </c>
      <c r="D4779" s="4" t="s">
        <v>7</v>
      </c>
      <c r="E4779" s="4" t="s">
        <v>15</v>
      </c>
      <c r="F4779" s="4" t="s">
        <v>11</v>
      </c>
    </row>
    <row r="4780" spans="1:8">
      <c r="A4780" t="n">
        <v>39455</v>
      </c>
      <c r="B4780" s="51" t="n">
        <v>59</v>
      </c>
      <c r="C4780" s="7" t="n">
        <v>7</v>
      </c>
      <c r="D4780" s="7" t="n">
        <v>8</v>
      </c>
      <c r="E4780" s="7" t="n">
        <v>0.150000005960464</v>
      </c>
      <c r="F4780" s="7" t="n">
        <v>0</v>
      </c>
    </row>
    <row r="4781" spans="1:8">
      <c r="A4781" t="s">
        <v>4</v>
      </c>
      <c r="B4781" s="4" t="s">
        <v>5</v>
      </c>
      <c r="C4781" s="4" t="s">
        <v>11</v>
      </c>
      <c r="D4781" s="4" t="s">
        <v>7</v>
      </c>
      <c r="E4781" s="4" t="s">
        <v>15</v>
      </c>
      <c r="F4781" s="4" t="s">
        <v>11</v>
      </c>
    </row>
    <row r="4782" spans="1:8">
      <c r="A4782" t="n">
        <v>39465</v>
      </c>
      <c r="B4782" s="51" t="n">
        <v>59</v>
      </c>
      <c r="C4782" s="7" t="n">
        <v>8</v>
      </c>
      <c r="D4782" s="7" t="n">
        <v>8</v>
      </c>
      <c r="E4782" s="7" t="n">
        <v>0.150000005960464</v>
      </c>
      <c r="F4782" s="7" t="n">
        <v>0</v>
      </c>
    </row>
    <row r="4783" spans="1:8">
      <c r="A4783" t="s">
        <v>4</v>
      </c>
      <c r="B4783" s="4" t="s">
        <v>5</v>
      </c>
      <c r="C4783" s="4" t="s">
        <v>11</v>
      </c>
    </row>
    <row r="4784" spans="1:8">
      <c r="A4784" t="n">
        <v>39475</v>
      </c>
      <c r="B4784" s="26" t="n">
        <v>16</v>
      </c>
      <c r="C4784" s="7" t="n">
        <v>50</v>
      </c>
    </row>
    <row r="4785" spans="1:6">
      <c r="A4785" t="s">
        <v>4</v>
      </c>
      <c r="B4785" s="4" t="s">
        <v>5</v>
      </c>
      <c r="C4785" s="4" t="s">
        <v>11</v>
      </c>
      <c r="D4785" s="4" t="s">
        <v>7</v>
      </c>
      <c r="E4785" s="4" t="s">
        <v>15</v>
      </c>
      <c r="F4785" s="4" t="s">
        <v>11</v>
      </c>
    </row>
    <row r="4786" spans="1:6">
      <c r="A4786" t="n">
        <v>39478</v>
      </c>
      <c r="B4786" s="51" t="n">
        <v>59</v>
      </c>
      <c r="C4786" s="7" t="n">
        <v>9</v>
      </c>
      <c r="D4786" s="7" t="n">
        <v>8</v>
      </c>
      <c r="E4786" s="7" t="n">
        <v>0.150000005960464</v>
      </c>
      <c r="F4786" s="7" t="n">
        <v>0</v>
      </c>
    </row>
    <row r="4787" spans="1:6">
      <c r="A4787" t="s">
        <v>4</v>
      </c>
      <c r="B4787" s="4" t="s">
        <v>5</v>
      </c>
      <c r="C4787" s="4" t="s">
        <v>11</v>
      </c>
    </row>
    <row r="4788" spans="1:6">
      <c r="A4788" t="n">
        <v>39488</v>
      </c>
      <c r="B4788" s="26" t="n">
        <v>16</v>
      </c>
      <c r="C4788" s="7" t="n">
        <v>1300</v>
      </c>
    </row>
    <row r="4789" spans="1:6">
      <c r="A4789" t="s">
        <v>4</v>
      </c>
      <c r="B4789" s="4" t="s">
        <v>5</v>
      </c>
      <c r="C4789" s="4" t="s">
        <v>11</v>
      </c>
      <c r="D4789" s="4" t="s">
        <v>7</v>
      </c>
      <c r="E4789" s="4" t="s">
        <v>15</v>
      </c>
      <c r="F4789" s="4" t="s">
        <v>11</v>
      </c>
    </row>
    <row r="4790" spans="1:6">
      <c r="A4790" t="n">
        <v>39491</v>
      </c>
      <c r="B4790" s="51" t="n">
        <v>59</v>
      </c>
      <c r="C4790" s="7" t="n">
        <v>0</v>
      </c>
      <c r="D4790" s="7" t="n">
        <v>255</v>
      </c>
      <c r="E4790" s="7" t="n">
        <v>0</v>
      </c>
      <c r="F4790" s="7" t="n">
        <v>0</v>
      </c>
    </row>
    <row r="4791" spans="1:6">
      <c r="A4791" t="s">
        <v>4</v>
      </c>
      <c r="B4791" s="4" t="s">
        <v>5</v>
      </c>
      <c r="C4791" s="4" t="s">
        <v>11</v>
      </c>
      <c r="D4791" s="4" t="s">
        <v>7</v>
      </c>
      <c r="E4791" s="4" t="s">
        <v>15</v>
      </c>
      <c r="F4791" s="4" t="s">
        <v>11</v>
      </c>
    </row>
    <row r="4792" spans="1:6">
      <c r="A4792" t="n">
        <v>39501</v>
      </c>
      <c r="B4792" s="51" t="n">
        <v>59</v>
      </c>
      <c r="C4792" s="7" t="n">
        <v>1</v>
      </c>
      <c r="D4792" s="7" t="n">
        <v>255</v>
      </c>
      <c r="E4792" s="7" t="n">
        <v>0</v>
      </c>
      <c r="F4792" s="7" t="n">
        <v>0</v>
      </c>
    </row>
    <row r="4793" spans="1:6">
      <c r="A4793" t="s">
        <v>4</v>
      </c>
      <c r="B4793" s="4" t="s">
        <v>5</v>
      </c>
      <c r="C4793" s="4" t="s">
        <v>11</v>
      </c>
      <c r="D4793" s="4" t="s">
        <v>7</v>
      </c>
      <c r="E4793" s="4" t="s">
        <v>15</v>
      </c>
      <c r="F4793" s="4" t="s">
        <v>11</v>
      </c>
    </row>
    <row r="4794" spans="1:6">
      <c r="A4794" t="n">
        <v>39511</v>
      </c>
      <c r="B4794" s="51" t="n">
        <v>59</v>
      </c>
      <c r="C4794" s="7" t="n">
        <v>2</v>
      </c>
      <c r="D4794" s="7" t="n">
        <v>255</v>
      </c>
      <c r="E4794" s="7" t="n">
        <v>0</v>
      </c>
      <c r="F4794" s="7" t="n">
        <v>0</v>
      </c>
    </row>
    <row r="4795" spans="1:6">
      <c r="A4795" t="s">
        <v>4</v>
      </c>
      <c r="B4795" s="4" t="s">
        <v>5</v>
      </c>
      <c r="C4795" s="4" t="s">
        <v>11</v>
      </c>
      <c r="D4795" s="4" t="s">
        <v>7</v>
      </c>
      <c r="E4795" s="4" t="s">
        <v>15</v>
      </c>
      <c r="F4795" s="4" t="s">
        <v>11</v>
      </c>
    </row>
    <row r="4796" spans="1:6">
      <c r="A4796" t="n">
        <v>39521</v>
      </c>
      <c r="B4796" s="51" t="n">
        <v>59</v>
      </c>
      <c r="C4796" s="7" t="n">
        <v>3</v>
      </c>
      <c r="D4796" s="7" t="n">
        <v>255</v>
      </c>
      <c r="E4796" s="7" t="n">
        <v>0</v>
      </c>
      <c r="F4796" s="7" t="n">
        <v>0</v>
      </c>
    </row>
    <row r="4797" spans="1:6">
      <c r="A4797" t="s">
        <v>4</v>
      </c>
      <c r="B4797" s="4" t="s">
        <v>5</v>
      </c>
      <c r="C4797" s="4" t="s">
        <v>11</v>
      </c>
      <c r="D4797" s="4" t="s">
        <v>7</v>
      </c>
      <c r="E4797" s="4" t="s">
        <v>15</v>
      </c>
      <c r="F4797" s="4" t="s">
        <v>11</v>
      </c>
    </row>
    <row r="4798" spans="1:6">
      <c r="A4798" t="n">
        <v>39531</v>
      </c>
      <c r="B4798" s="51" t="n">
        <v>59</v>
      </c>
      <c r="C4798" s="7" t="n">
        <v>4</v>
      </c>
      <c r="D4798" s="7" t="n">
        <v>255</v>
      </c>
      <c r="E4798" s="7" t="n">
        <v>0</v>
      </c>
      <c r="F4798" s="7" t="n">
        <v>0</v>
      </c>
    </row>
    <row r="4799" spans="1:6">
      <c r="A4799" t="s">
        <v>4</v>
      </c>
      <c r="B4799" s="4" t="s">
        <v>5</v>
      </c>
      <c r="C4799" s="4" t="s">
        <v>11</v>
      </c>
      <c r="D4799" s="4" t="s">
        <v>7</v>
      </c>
      <c r="E4799" s="4" t="s">
        <v>15</v>
      </c>
      <c r="F4799" s="4" t="s">
        <v>11</v>
      </c>
    </row>
    <row r="4800" spans="1:6">
      <c r="A4800" t="n">
        <v>39541</v>
      </c>
      <c r="B4800" s="51" t="n">
        <v>59</v>
      </c>
      <c r="C4800" s="7" t="n">
        <v>5</v>
      </c>
      <c r="D4800" s="7" t="n">
        <v>255</v>
      </c>
      <c r="E4800" s="7" t="n">
        <v>0</v>
      </c>
      <c r="F4800" s="7" t="n">
        <v>0</v>
      </c>
    </row>
    <row r="4801" spans="1:6">
      <c r="A4801" t="s">
        <v>4</v>
      </c>
      <c r="B4801" s="4" t="s">
        <v>5</v>
      </c>
      <c r="C4801" s="4" t="s">
        <v>11</v>
      </c>
      <c r="D4801" s="4" t="s">
        <v>7</v>
      </c>
      <c r="E4801" s="4" t="s">
        <v>15</v>
      </c>
      <c r="F4801" s="4" t="s">
        <v>11</v>
      </c>
    </row>
    <row r="4802" spans="1:6">
      <c r="A4802" t="n">
        <v>39551</v>
      </c>
      <c r="B4802" s="51" t="n">
        <v>59</v>
      </c>
      <c r="C4802" s="7" t="n">
        <v>6</v>
      </c>
      <c r="D4802" s="7" t="n">
        <v>255</v>
      </c>
      <c r="E4802" s="7" t="n">
        <v>0</v>
      </c>
      <c r="F4802" s="7" t="n">
        <v>0</v>
      </c>
    </row>
    <row r="4803" spans="1:6">
      <c r="A4803" t="s">
        <v>4</v>
      </c>
      <c r="B4803" s="4" t="s">
        <v>5</v>
      </c>
      <c r="C4803" s="4" t="s">
        <v>11</v>
      </c>
      <c r="D4803" s="4" t="s">
        <v>7</v>
      </c>
      <c r="E4803" s="4" t="s">
        <v>15</v>
      </c>
      <c r="F4803" s="4" t="s">
        <v>11</v>
      </c>
    </row>
    <row r="4804" spans="1:6">
      <c r="A4804" t="n">
        <v>39561</v>
      </c>
      <c r="B4804" s="51" t="n">
        <v>59</v>
      </c>
      <c r="C4804" s="7" t="n">
        <v>7</v>
      </c>
      <c r="D4804" s="7" t="n">
        <v>255</v>
      </c>
      <c r="E4804" s="7" t="n">
        <v>0</v>
      </c>
      <c r="F4804" s="7" t="n">
        <v>0</v>
      </c>
    </row>
    <row r="4805" spans="1:6">
      <c r="A4805" t="s">
        <v>4</v>
      </c>
      <c r="B4805" s="4" t="s">
        <v>5</v>
      </c>
      <c r="C4805" s="4" t="s">
        <v>11</v>
      </c>
      <c r="D4805" s="4" t="s">
        <v>7</v>
      </c>
      <c r="E4805" s="4" t="s">
        <v>15</v>
      </c>
      <c r="F4805" s="4" t="s">
        <v>11</v>
      </c>
    </row>
    <row r="4806" spans="1:6">
      <c r="A4806" t="n">
        <v>39571</v>
      </c>
      <c r="B4806" s="51" t="n">
        <v>59</v>
      </c>
      <c r="C4806" s="7" t="n">
        <v>8</v>
      </c>
      <c r="D4806" s="7" t="n">
        <v>255</v>
      </c>
      <c r="E4806" s="7" t="n">
        <v>0</v>
      </c>
      <c r="F4806" s="7" t="n">
        <v>0</v>
      </c>
    </row>
    <row r="4807" spans="1:6">
      <c r="A4807" t="s">
        <v>4</v>
      </c>
      <c r="B4807" s="4" t="s">
        <v>5</v>
      </c>
      <c r="C4807" s="4" t="s">
        <v>11</v>
      </c>
      <c r="D4807" s="4" t="s">
        <v>7</v>
      </c>
      <c r="E4807" s="4" t="s">
        <v>15</v>
      </c>
      <c r="F4807" s="4" t="s">
        <v>11</v>
      </c>
    </row>
    <row r="4808" spans="1:6">
      <c r="A4808" t="n">
        <v>39581</v>
      </c>
      <c r="B4808" s="51" t="n">
        <v>59</v>
      </c>
      <c r="C4808" s="7" t="n">
        <v>9</v>
      </c>
      <c r="D4808" s="7" t="n">
        <v>255</v>
      </c>
      <c r="E4808" s="7" t="n">
        <v>0</v>
      </c>
      <c r="F4808" s="7" t="n">
        <v>0</v>
      </c>
    </row>
    <row r="4809" spans="1:6">
      <c r="A4809" t="s">
        <v>4</v>
      </c>
      <c r="B4809" s="4" t="s">
        <v>5</v>
      </c>
      <c r="C4809" s="4" t="s">
        <v>11</v>
      </c>
    </row>
    <row r="4810" spans="1:6">
      <c r="A4810" t="n">
        <v>39591</v>
      </c>
      <c r="B4810" s="26" t="n">
        <v>16</v>
      </c>
      <c r="C4810" s="7" t="n">
        <v>1000</v>
      </c>
    </row>
    <row r="4811" spans="1:6">
      <c r="A4811" t="s">
        <v>4</v>
      </c>
      <c r="B4811" s="4" t="s">
        <v>5</v>
      </c>
      <c r="C4811" s="4" t="s">
        <v>7</v>
      </c>
      <c r="D4811" s="4" t="s">
        <v>11</v>
      </c>
      <c r="E4811" s="4" t="s">
        <v>15</v>
      </c>
    </row>
    <row r="4812" spans="1:6">
      <c r="A4812" t="n">
        <v>39594</v>
      </c>
      <c r="B4812" s="28" t="n">
        <v>58</v>
      </c>
      <c r="C4812" s="7" t="n">
        <v>101</v>
      </c>
      <c r="D4812" s="7" t="n">
        <v>500</v>
      </c>
      <c r="E4812" s="7" t="n">
        <v>1</v>
      </c>
    </row>
    <row r="4813" spans="1:6">
      <c r="A4813" t="s">
        <v>4</v>
      </c>
      <c r="B4813" s="4" t="s">
        <v>5</v>
      </c>
      <c r="C4813" s="4" t="s">
        <v>7</v>
      </c>
      <c r="D4813" s="4" t="s">
        <v>11</v>
      </c>
    </row>
    <row r="4814" spans="1:6">
      <c r="A4814" t="n">
        <v>39602</v>
      </c>
      <c r="B4814" s="28" t="n">
        <v>58</v>
      </c>
      <c r="C4814" s="7" t="n">
        <v>254</v>
      </c>
      <c r="D4814" s="7" t="n">
        <v>0</v>
      </c>
    </row>
    <row r="4815" spans="1:6">
      <c r="A4815" t="s">
        <v>4</v>
      </c>
      <c r="B4815" s="4" t="s">
        <v>5</v>
      </c>
      <c r="C4815" s="4" t="s">
        <v>7</v>
      </c>
    </row>
    <row r="4816" spans="1:6">
      <c r="A4816" t="n">
        <v>39606</v>
      </c>
      <c r="B4816" s="61" t="n">
        <v>45</v>
      </c>
      <c r="C4816" s="7" t="n">
        <v>0</v>
      </c>
    </row>
    <row r="4817" spans="1:6">
      <c r="A4817" t="s">
        <v>4</v>
      </c>
      <c r="B4817" s="4" t="s">
        <v>5</v>
      </c>
      <c r="C4817" s="4" t="s">
        <v>7</v>
      </c>
      <c r="D4817" s="4" t="s">
        <v>7</v>
      </c>
      <c r="E4817" s="4" t="s">
        <v>15</v>
      </c>
      <c r="F4817" s="4" t="s">
        <v>15</v>
      </c>
      <c r="G4817" s="4" t="s">
        <v>15</v>
      </c>
      <c r="H4817" s="4" t="s">
        <v>11</v>
      </c>
    </row>
    <row r="4818" spans="1:6">
      <c r="A4818" t="n">
        <v>39608</v>
      </c>
      <c r="B4818" s="61" t="n">
        <v>45</v>
      </c>
      <c r="C4818" s="7" t="n">
        <v>2</v>
      </c>
      <c r="D4818" s="7" t="n">
        <v>3</v>
      </c>
      <c r="E4818" s="7" t="n">
        <v>-30.8999996185303</v>
      </c>
      <c r="F4818" s="7" t="n">
        <v>1.37999999523163</v>
      </c>
      <c r="G4818" s="7" t="n">
        <v>-52.7200012207031</v>
      </c>
      <c r="H4818" s="7" t="n">
        <v>0</v>
      </c>
    </row>
    <row r="4819" spans="1:6">
      <c r="A4819" t="s">
        <v>4</v>
      </c>
      <c r="B4819" s="4" t="s">
        <v>5</v>
      </c>
      <c r="C4819" s="4" t="s">
        <v>7</v>
      </c>
      <c r="D4819" s="4" t="s">
        <v>7</v>
      </c>
      <c r="E4819" s="4" t="s">
        <v>15</v>
      </c>
      <c r="F4819" s="4" t="s">
        <v>15</v>
      </c>
      <c r="G4819" s="4" t="s">
        <v>15</v>
      </c>
      <c r="H4819" s="4" t="s">
        <v>11</v>
      </c>
      <c r="I4819" s="4" t="s">
        <v>7</v>
      </c>
    </row>
    <row r="4820" spans="1:6">
      <c r="A4820" t="n">
        <v>39625</v>
      </c>
      <c r="B4820" s="61" t="n">
        <v>45</v>
      </c>
      <c r="C4820" s="7" t="n">
        <v>4</v>
      </c>
      <c r="D4820" s="7" t="n">
        <v>3</v>
      </c>
      <c r="E4820" s="7" t="n">
        <v>11.5100002288818</v>
      </c>
      <c r="F4820" s="7" t="n">
        <v>207.339996337891</v>
      </c>
      <c r="G4820" s="7" t="n">
        <v>0</v>
      </c>
      <c r="H4820" s="7" t="n">
        <v>0</v>
      </c>
      <c r="I4820" s="7" t="n">
        <v>0</v>
      </c>
    </row>
    <row r="4821" spans="1:6">
      <c r="A4821" t="s">
        <v>4</v>
      </c>
      <c r="B4821" s="4" t="s">
        <v>5</v>
      </c>
      <c r="C4821" s="4" t="s">
        <v>7</v>
      </c>
      <c r="D4821" s="4" t="s">
        <v>7</v>
      </c>
      <c r="E4821" s="4" t="s">
        <v>15</v>
      </c>
      <c r="F4821" s="4" t="s">
        <v>11</v>
      </c>
    </row>
    <row r="4822" spans="1:6">
      <c r="A4822" t="n">
        <v>39643</v>
      </c>
      <c r="B4822" s="61" t="n">
        <v>45</v>
      </c>
      <c r="C4822" s="7" t="n">
        <v>5</v>
      </c>
      <c r="D4822" s="7" t="n">
        <v>3</v>
      </c>
      <c r="E4822" s="7" t="n">
        <v>3.70000004768372</v>
      </c>
      <c r="F4822" s="7" t="n">
        <v>0</v>
      </c>
    </row>
    <row r="4823" spans="1:6">
      <c r="A4823" t="s">
        <v>4</v>
      </c>
      <c r="B4823" s="4" t="s">
        <v>5</v>
      </c>
      <c r="C4823" s="4" t="s">
        <v>7</v>
      </c>
      <c r="D4823" s="4" t="s">
        <v>7</v>
      </c>
      <c r="E4823" s="4" t="s">
        <v>15</v>
      </c>
      <c r="F4823" s="4" t="s">
        <v>11</v>
      </c>
    </row>
    <row r="4824" spans="1:6">
      <c r="A4824" t="n">
        <v>39652</v>
      </c>
      <c r="B4824" s="61" t="n">
        <v>45</v>
      </c>
      <c r="C4824" s="7" t="n">
        <v>11</v>
      </c>
      <c r="D4824" s="7" t="n">
        <v>3</v>
      </c>
      <c r="E4824" s="7" t="n">
        <v>32.7000007629395</v>
      </c>
      <c r="F4824" s="7" t="n">
        <v>0</v>
      </c>
    </row>
    <row r="4825" spans="1:6">
      <c r="A4825" t="s">
        <v>4</v>
      </c>
      <c r="B4825" s="4" t="s">
        <v>5</v>
      </c>
      <c r="C4825" s="4" t="s">
        <v>7</v>
      </c>
      <c r="D4825" s="4" t="s">
        <v>7</v>
      </c>
      <c r="E4825" s="4" t="s">
        <v>15</v>
      </c>
      <c r="F4825" s="4" t="s">
        <v>15</v>
      </c>
      <c r="G4825" s="4" t="s">
        <v>15</v>
      </c>
      <c r="H4825" s="4" t="s">
        <v>11</v>
      </c>
    </row>
    <row r="4826" spans="1:6">
      <c r="A4826" t="n">
        <v>39661</v>
      </c>
      <c r="B4826" s="61" t="n">
        <v>45</v>
      </c>
      <c r="C4826" s="7" t="n">
        <v>2</v>
      </c>
      <c r="D4826" s="7" t="n">
        <v>3</v>
      </c>
      <c r="E4826" s="7" t="n">
        <v>-30.8999996185303</v>
      </c>
      <c r="F4826" s="7" t="n">
        <v>1.37999999523163</v>
      </c>
      <c r="G4826" s="7" t="n">
        <v>-52.7200012207031</v>
      </c>
      <c r="H4826" s="7" t="n">
        <v>30000</v>
      </c>
    </row>
    <row r="4827" spans="1:6">
      <c r="A4827" t="s">
        <v>4</v>
      </c>
      <c r="B4827" s="4" t="s">
        <v>5</v>
      </c>
      <c r="C4827" s="4" t="s">
        <v>7</v>
      </c>
      <c r="D4827" s="4" t="s">
        <v>7</v>
      </c>
      <c r="E4827" s="4" t="s">
        <v>15</v>
      </c>
      <c r="F4827" s="4" t="s">
        <v>15</v>
      </c>
      <c r="G4827" s="4" t="s">
        <v>15</v>
      </c>
      <c r="H4827" s="4" t="s">
        <v>11</v>
      </c>
      <c r="I4827" s="4" t="s">
        <v>7</v>
      </c>
    </row>
    <row r="4828" spans="1:6">
      <c r="A4828" t="n">
        <v>39678</v>
      </c>
      <c r="B4828" s="61" t="n">
        <v>45</v>
      </c>
      <c r="C4828" s="7" t="n">
        <v>4</v>
      </c>
      <c r="D4828" s="7" t="n">
        <v>3</v>
      </c>
      <c r="E4828" s="7" t="n">
        <v>9.60999965667725</v>
      </c>
      <c r="F4828" s="7" t="n">
        <v>204.779998779297</v>
      </c>
      <c r="G4828" s="7" t="n">
        <v>0</v>
      </c>
      <c r="H4828" s="7" t="n">
        <v>30000</v>
      </c>
      <c r="I4828" s="7" t="n">
        <v>0</v>
      </c>
    </row>
    <row r="4829" spans="1:6">
      <c r="A4829" t="s">
        <v>4</v>
      </c>
      <c r="B4829" s="4" t="s">
        <v>5</v>
      </c>
      <c r="C4829" s="4" t="s">
        <v>7</v>
      </c>
      <c r="D4829" s="4" t="s">
        <v>7</v>
      </c>
      <c r="E4829" s="4" t="s">
        <v>15</v>
      </c>
      <c r="F4829" s="4" t="s">
        <v>11</v>
      </c>
    </row>
    <row r="4830" spans="1:6">
      <c r="A4830" t="n">
        <v>39696</v>
      </c>
      <c r="B4830" s="61" t="n">
        <v>45</v>
      </c>
      <c r="C4830" s="7" t="n">
        <v>5</v>
      </c>
      <c r="D4830" s="7" t="n">
        <v>3</v>
      </c>
      <c r="E4830" s="7" t="n">
        <v>3.70000004768372</v>
      </c>
      <c r="F4830" s="7" t="n">
        <v>30000</v>
      </c>
    </row>
    <row r="4831" spans="1:6">
      <c r="A4831" t="s">
        <v>4</v>
      </c>
      <c r="B4831" s="4" t="s">
        <v>5</v>
      </c>
      <c r="C4831" s="4" t="s">
        <v>7</v>
      </c>
      <c r="D4831" s="4" t="s">
        <v>7</v>
      </c>
      <c r="E4831" s="4" t="s">
        <v>15</v>
      </c>
      <c r="F4831" s="4" t="s">
        <v>11</v>
      </c>
    </row>
    <row r="4832" spans="1:6">
      <c r="A4832" t="n">
        <v>39705</v>
      </c>
      <c r="B4832" s="61" t="n">
        <v>45</v>
      </c>
      <c r="C4832" s="7" t="n">
        <v>11</v>
      </c>
      <c r="D4832" s="7" t="n">
        <v>3</v>
      </c>
      <c r="E4832" s="7" t="n">
        <v>32.7000007629395</v>
      </c>
      <c r="F4832" s="7" t="n">
        <v>30000</v>
      </c>
    </row>
    <row r="4833" spans="1:9">
      <c r="A4833" t="s">
        <v>4</v>
      </c>
      <c r="B4833" s="4" t="s">
        <v>5</v>
      </c>
      <c r="C4833" s="4" t="s">
        <v>7</v>
      </c>
      <c r="D4833" s="4" t="s">
        <v>7</v>
      </c>
      <c r="E4833" s="4" t="s">
        <v>15</v>
      </c>
      <c r="F4833" s="4" t="s">
        <v>15</v>
      </c>
      <c r="G4833" s="4" t="s">
        <v>15</v>
      </c>
      <c r="H4833" s="4" t="s">
        <v>11</v>
      </c>
    </row>
    <row r="4834" spans="1:9">
      <c r="A4834" t="n">
        <v>39714</v>
      </c>
      <c r="B4834" s="61" t="n">
        <v>45</v>
      </c>
      <c r="C4834" s="7" t="n">
        <v>2</v>
      </c>
      <c r="D4834" s="7" t="n">
        <v>3</v>
      </c>
      <c r="E4834" s="7" t="n">
        <v>-30.8999996185303</v>
      </c>
      <c r="F4834" s="7" t="n">
        <v>1.37999999523163</v>
      </c>
      <c r="G4834" s="7" t="n">
        <v>-52.7200012207031</v>
      </c>
      <c r="H4834" s="7" t="n">
        <v>0</v>
      </c>
    </row>
    <row r="4835" spans="1:9">
      <c r="A4835" t="s">
        <v>4</v>
      </c>
      <c r="B4835" s="4" t="s">
        <v>5</v>
      </c>
      <c r="C4835" s="4" t="s">
        <v>7</v>
      </c>
      <c r="D4835" s="4" t="s">
        <v>7</v>
      </c>
      <c r="E4835" s="4" t="s">
        <v>15</v>
      </c>
      <c r="F4835" s="4" t="s">
        <v>15</v>
      </c>
      <c r="G4835" s="4" t="s">
        <v>15</v>
      </c>
      <c r="H4835" s="4" t="s">
        <v>11</v>
      </c>
      <c r="I4835" s="4" t="s">
        <v>7</v>
      </c>
    </row>
    <row r="4836" spans="1:9">
      <c r="A4836" t="n">
        <v>39731</v>
      </c>
      <c r="B4836" s="61" t="n">
        <v>45</v>
      </c>
      <c r="C4836" s="7" t="n">
        <v>4</v>
      </c>
      <c r="D4836" s="7" t="n">
        <v>3</v>
      </c>
      <c r="E4836" s="7" t="n">
        <v>9.1899995803833</v>
      </c>
      <c r="F4836" s="7" t="n">
        <v>184.149993896484</v>
      </c>
      <c r="G4836" s="7" t="n">
        <v>0</v>
      </c>
      <c r="H4836" s="7" t="n">
        <v>0</v>
      </c>
      <c r="I4836" s="7" t="n">
        <v>0</v>
      </c>
    </row>
    <row r="4837" spans="1:9">
      <c r="A4837" t="s">
        <v>4</v>
      </c>
      <c r="B4837" s="4" t="s">
        <v>5</v>
      </c>
      <c r="C4837" s="4" t="s">
        <v>7</v>
      </c>
      <c r="D4837" s="4" t="s">
        <v>7</v>
      </c>
      <c r="E4837" s="4" t="s">
        <v>15</v>
      </c>
      <c r="F4837" s="4" t="s">
        <v>11</v>
      </c>
    </row>
    <row r="4838" spans="1:9">
      <c r="A4838" t="n">
        <v>39749</v>
      </c>
      <c r="B4838" s="61" t="n">
        <v>45</v>
      </c>
      <c r="C4838" s="7" t="n">
        <v>5</v>
      </c>
      <c r="D4838" s="7" t="n">
        <v>3</v>
      </c>
      <c r="E4838" s="7" t="n">
        <v>4</v>
      </c>
      <c r="F4838" s="7" t="n">
        <v>0</v>
      </c>
    </row>
    <row r="4839" spans="1:9">
      <c r="A4839" t="s">
        <v>4</v>
      </c>
      <c r="B4839" s="4" t="s">
        <v>5</v>
      </c>
      <c r="C4839" s="4" t="s">
        <v>7</v>
      </c>
      <c r="D4839" s="4" t="s">
        <v>7</v>
      </c>
      <c r="E4839" s="4" t="s">
        <v>15</v>
      </c>
      <c r="F4839" s="4" t="s">
        <v>11</v>
      </c>
    </row>
    <row r="4840" spans="1:9">
      <c r="A4840" t="n">
        <v>39758</v>
      </c>
      <c r="B4840" s="61" t="n">
        <v>45</v>
      </c>
      <c r="C4840" s="7" t="n">
        <v>11</v>
      </c>
      <c r="D4840" s="7" t="n">
        <v>3</v>
      </c>
      <c r="E4840" s="7" t="n">
        <v>32.7000007629395</v>
      </c>
      <c r="F4840" s="7" t="n">
        <v>0</v>
      </c>
    </row>
    <row r="4841" spans="1:9">
      <c r="A4841" t="s">
        <v>4</v>
      </c>
      <c r="B4841" s="4" t="s">
        <v>5</v>
      </c>
      <c r="C4841" s="4" t="s">
        <v>7</v>
      </c>
      <c r="D4841" s="4" t="s">
        <v>7</v>
      </c>
      <c r="E4841" s="4" t="s">
        <v>15</v>
      </c>
      <c r="F4841" s="4" t="s">
        <v>15</v>
      </c>
      <c r="G4841" s="4" t="s">
        <v>15</v>
      </c>
      <c r="H4841" s="4" t="s">
        <v>11</v>
      </c>
    </row>
    <row r="4842" spans="1:9">
      <c r="A4842" t="n">
        <v>39767</v>
      </c>
      <c r="B4842" s="61" t="n">
        <v>45</v>
      </c>
      <c r="C4842" s="7" t="n">
        <v>2</v>
      </c>
      <c r="D4842" s="7" t="n">
        <v>3</v>
      </c>
      <c r="E4842" s="7" t="n">
        <v>-30.8999996185303</v>
      </c>
      <c r="F4842" s="7" t="n">
        <v>1.37999999523163</v>
      </c>
      <c r="G4842" s="7" t="n">
        <v>-52.7200012207031</v>
      </c>
      <c r="H4842" s="7" t="n">
        <v>50000</v>
      </c>
    </row>
    <row r="4843" spans="1:9">
      <c r="A4843" t="s">
        <v>4</v>
      </c>
      <c r="B4843" s="4" t="s">
        <v>5</v>
      </c>
      <c r="C4843" s="4" t="s">
        <v>7</v>
      </c>
      <c r="D4843" s="4" t="s">
        <v>7</v>
      </c>
      <c r="E4843" s="4" t="s">
        <v>15</v>
      </c>
      <c r="F4843" s="4" t="s">
        <v>15</v>
      </c>
      <c r="G4843" s="4" t="s">
        <v>15</v>
      </c>
      <c r="H4843" s="4" t="s">
        <v>11</v>
      </c>
      <c r="I4843" s="4" t="s">
        <v>7</v>
      </c>
    </row>
    <row r="4844" spans="1:9">
      <c r="A4844" t="n">
        <v>39784</v>
      </c>
      <c r="B4844" s="61" t="n">
        <v>45</v>
      </c>
      <c r="C4844" s="7" t="n">
        <v>4</v>
      </c>
      <c r="D4844" s="7" t="n">
        <v>3</v>
      </c>
      <c r="E4844" s="7" t="n">
        <v>9.1899995803833</v>
      </c>
      <c r="F4844" s="7" t="n">
        <v>206.419998168945</v>
      </c>
      <c r="G4844" s="7" t="n">
        <v>0</v>
      </c>
      <c r="H4844" s="7" t="n">
        <v>50000</v>
      </c>
      <c r="I4844" s="7" t="n">
        <v>0</v>
      </c>
    </row>
    <row r="4845" spans="1:9">
      <c r="A4845" t="s">
        <v>4</v>
      </c>
      <c r="B4845" s="4" t="s">
        <v>5</v>
      </c>
      <c r="C4845" s="4" t="s">
        <v>7</v>
      </c>
      <c r="D4845" s="4" t="s">
        <v>7</v>
      </c>
      <c r="E4845" s="4" t="s">
        <v>15</v>
      </c>
      <c r="F4845" s="4" t="s">
        <v>11</v>
      </c>
    </row>
    <row r="4846" spans="1:9">
      <c r="A4846" t="n">
        <v>39802</v>
      </c>
      <c r="B4846" s="61" t="n">
        <v>45</v>
      </c>
      <c r="C4846" s="7" t="n">
        <v>5</v>
      </c>
      <c r="D4846" s="7" t="n">
        <v>3</v>
      </c>
      <c r="E4846" s="7" t="n">
        <v>4</v>
      </c>
      <c r="F4846" s="7" t="n">
        <v>50000</v>
      </c>
    </row>
    <row r="4847" spans="1:9">
      <c r="A4847" t="s">
        <v>4</v>
      </c>
      <c r="B4847" s="4" t="s">
        <v>5</v>
      </c>
      <c r="C4847" s="4" t="s">
        <v>7</v>
      </c>
      <c r="D4847" s="4" t="s">
        <v>7</v>
      </c>
      <c r="E4847" s="4" t="s">
        <v>15</v>
      </c>
      <c r="F4847" s="4" t="s">
        <v>11</v>
      </c>
    </row>
    <row r="4848" spans="1:9">
      <c r="A4848" t="n">
        <v>39811</v>
      </c>
      <c r="B4848" s="61" t="n">
        <v>45</v>
      </c>
      <c r="C4848" s="7" t="n">
        <v>11</v>
      </c>
      <c r="D4848" s="7" t="n">
        <v>3</v>
      </c>
      <c r="E4848" s="7" t="n">
        <v>32.7000007629395</v>
      </c>
      <c r="F4848" s="7" t="n">
        <v>50000</v>
      </c>
    </row>
    <row r="4849" spans="1:9">
      <c r="A4849" t="s">
        <v>4</v>
      </c>
      <c r="B4849" s="4" t="s">
        <v>5</v>
      </c>
      <c r="C4849" s="4" t="s">
        <v>7</v>
      </c>
      <c r="D4849" s="4" t="s">
        <v>11</v>
      </c>
      <c r="E4849" s="4" t="s">
        <v>8</v>
      </c>
      <c r="F4849" s="4" t="s">
        <v>8</v>
      </c>
      <c r="G4849" s="4" t="s">
        <v>8</v>
      </c>
      <c r="H4849" s="4" t="s">
        <v>8</v>
      </c>
    </row>
    <row r="4850" spans="1:9">
      <c r="A4850" t="n">
        <v>39820</v>
      </c>
      <c r="B4850" s="30" t="n">
        <v>51</v>
      </c>
      <c r="C4850" s="7" t="n">
        <v>3</v>
      </c>
      <c r="D4850" s="7" t="n">
        <v>0</v>
      </c>
      <c r="E4850" s="7" t="s">
        <v>62</v>
      </c>
      <c r="F4850" s="7" t="s">
        <v>62</v>
      </c>
      <c r="G4850" s="7" t="s">
        <v>61</v>
      </c>
      <c r="H4850" s="7" t="s">
        <v>62</v>
      </c>
    </row>
    <row r="4851" spans="1:9">
      <c r="A4851" t="s">
        <v>4</v>
      </c>
      <c r="B4851" s="4" t="s">
        <v>5</v>
      </c>
      <c r="C4851" s="4" t="s">
        <v>7</v>
      </c>
      <c r="D4851" s="4" t="s">
        <v>11</v>
      </c>
      <c r="E4851" s="4" t="s">
        <v>8</v>
      </c>
      <c r="F4851" s="4" t="s">
        <v>8</v>
      </c>
      <c r="G4851" s="4" t="s">
        <v>8</v>
      </c>
      <c r="H4851" s="4" t="s">
        <v>8</v>
      </c>
    </row>
    <row r="4852" spans="1:9">
      <c r="A4852" t="n">
        <v>39833</v>
      </c>
      <c r="B4852" s="30" t="n">
        <v>51</v>
      </c>
      <c r="C4852" s="7" t="n">
        <v>3</v>
      </c>
      <c r="D4852" s="7" t="n">
        <v>1</v>
      </c>
      <c r="E4852" s="7" t="s">
        <v>62</v>
      </c>
      <c r="F4852" s="7" t="s">
        <v>62</v>
      </c>
      <c r="G4852" s="7" t="s">
        <v>61</v>
      </c>
      <c r="H4852" s="7" t="s">
        <v>62</v>
      </c>
    </row>
    <row r="4853" spans="1:9">
      <c r="A4853" t="s">
        <v>4</v>
      </c>
      <c r="B4853" s="4" t="s">
        <v>5</v>
      </c>
      <c r="C4853" s="4" t="s">
        <v>7</v>
      </c>
      <c r="D4853" s="4" t="s">
        <v>11</v>
      </c>
      <c r="E4853" s="4" t="s">
        <v>8</v>
      </c>
      <c r="F4853" s="4" t="s">
        <v>8</v>
      </c>
      <c r="G4853" s="4" t="s">
        <v>8</v>
      </c>
      <c r="H4853" s="4" t="s">
        <v>8</v>
      </c>
    </row>
    <row r="4854" spans="1:9">
      <c r="A4854" t="n">
        <v>39846</v>
      </c>
      <c r="B4854" s="30" t="n">
        <v>51</v>
      </c>
      <c r="C4854" s="7" t="n">
        <v>3</v>
      </c>
      <c r="D4854" s="7" t="n">
        <v>2</v>
      </c>
      <c r="E4854" s="7" t="s">
        <v>62</v>
      </c>
      <c r="F4854" s="7" t="s">
        <v>62</v>
      </c>
      <c r="G4854" s="7" t="s">
        <v>61</v>
      </c>
      <c r="H4854" s="7" t="s">
        <v>62</v>
      </c>
    </row>
    <row r="4855" spans="1:9">
      <c r="A4855" t="s">
        <v>4</v>
      </c>
      <c r="B4855" s="4" t="s">
        <v>5</v>
      </c>
      <c r="C4855" s="4" t="s">
        <v>7</v>
      </c>
      <c r="D4855" s="4" t="s">
        <v>11</v>
      </c>
      <c r="E4855" s="4" t="s">
        <v>8</v>
      </c>
      <c r="F4855" s="4" t="s">
        <v>8</v>
      </c>
      <c r="G4855" s="4" t="s">
        <v>8</v>
      </c>
      <c r="H4855" s="4" t="s">
        <v>8</v>
      </c>
    </row>
    <row r="4856" spans="1:9">
      <c r="A4856" t="n">
        <v>39859</v>
      </c>
      <c r="B4856" s="30" t="n">
        <v>51</v>
      </c>
      <c r="C4856" s="7" t="n">
        <v>3</v>
      </c>
      <c r="D4856" s="7" t="n">
        <v>3</v>
      </c>
      <c r="E4856" s="7" t="s">
        <v>62</v>
      </c>
      <c r="F4856" s="7" t="s">
        <v>62</v>
      </c>
      <c r="G4856" s="7" t="s">
        <v>61</v>
      </c>
      <c r="H4856" s="7" t="s">
        <v>62</v>
      </c>
    </row>
    <row r="4857" spans="1:9">
      <c r="A4857" t="s">
        <v>4</v>
      </c>
      <c r="B4857" s="4" t="s">
        <v>5</v>
      </c>
      <c r="C4857" s="4" t="s">
        <v>7</v>
      </c>
      <c r="D4857" s="4" t="s">
        <v>11</v>
      </c>
      <c r="E4857" s="4" t="s">
        <v>8</v>
      </c>
      <c r="F4857" s="4" t="s">
        <v>8</v>
      </c>
      <c r="G4857" s="4" t="s">
        <v>8</v>
      </c>
      <c r="H4857" s="4" t="s">
        <v>8</v>
      </c>
    </row>
    <row r="4858" spans="1:9">
      <c r="A4858" t="n">
        <v>39872</v>
      </c>
      <c r="B4858" s="30" t="n">
        <v>51</v>
      </c>
      <c r="C4858" s="7" t="n">
        <v>3</v>
      </c>
      <c r="D4858" s="7" t="n">
        <v>4</v>
      </c>
      <c r="E4858" s="7" t="s">
        <v>62</v>
      </c>
      <c r="F4858" s="7" t="s">
        <v>62</v>
      </c>
      <c r="G4858" s="7" t="s">
        <v>61</v>
      </c>
      <c r="H4858" s="7" t="s">
        <v>62</v>
      </c>
    </row>
    <row r="4859" spans="1:9">
      <c r="A4859" t="s">
        <v>4</v>
      </c>
      <c r="B4859" s="4" t="s">
        <v>5</v>
      </c>
      <c r="C4859" s="4" t="s">
        <v>7</v>
      </c>
      <c r="D4859" s="4" t="s">
        <v>11</v>
      </c>
      <c r="E4859" s="4" t="s">
        <v>8</v>
      </c>
      <c r="F4859" s="4" t="s">
        <v>8</v>
      </c>
      <c r="G4859" s="4" t="s">
        <v>8</v>
      </c>
      <c r="H4859" s="4" t="s">
        <v>8</v>
      </c>
    </row>
    <row r="4860" spans="1:9">
      <c r="A4860" t="n">
        <v>39885</v>
      </c>
      <c r="B4860" s="30" t="n">
        <v>51</v>
      </c>
      <c r="C4860" s="7" t="n">
        <v>3</v>
      </c>
      <c r="D4860" s="7" t="n">
        <v>5</v>
      </c>
      <c r="E4860" s="7" t="s">
        <v>62</v>
      </c>
      <c r="F4860" s="7" t="s">
        <v>62</v>
      </c>
      <c r="G4860" s="7" t="s">
        <v>61</v>
      </c>
      <c r="H4860" s="7" t="s">
        <v>62</v>
      </c>
    </row>
    <row r="4861" spans="1:9">
      <c r="A4861" t="s">
        <v>4</v>
      </c>
      <c r="B4861" s="4" t="s">
        <v>5</v>
      </c>
      <c r="C4861" s="4" t="s">
        <v>7</v>
      </c>
      <c r="D4861" s="4" t="s">
        <v>11</v>
      </c>
      <c r="E4861" s="4" t="s">
        <v>8</v>
      </c>
      <c r="F4861" s="4" t="s">
        <v>8</v>
      </c>
      <c r="G4861" s="4" t="s">
        <v>8</v>
      </c>
      <c r="H4861" s="4" t="s">
        <v>8</v>
      </c>
    </row>
    <row r="4862" spans="1:9">
      <c r="A4862" t="n">
        <v>39898</v>
      </c>
      <c r="B4862" s="30" t="n">
        <v>51</v>
      </c>
      <c r="C4862" s="7" t="n">
        <v>3</v>
      </c>
      <c r="D4862" s="7" t="n">
        <v>6</v>
      </c>
      <c r="E4862" s="7" t="s">
        <v>62</v>
      </c>
      <c r="F4862" s="7" t="s">
        <v>62</v>
      </c>
      <c r="G4862" s="7" t="s">
        <v>61</v>
      </c>
      <c r="H4862" s="7" t="s">
        <v>62</v>
      </c>
    </row>
    <row r="4863" spans="1:9">
      <c r="A4863" t="s">
        <v>4</v>
      </c>
      <c r="B4863" s="4" t="s">
        <v>5</v>
      </c>
      <c r="C4863" s="4" t="s">
        <v>7</v>
      </c>
      <c r="D4863" s="4" t="s">
        <v>11</v>
      </c>
      <c r="E4863" s="4" t="s">
        <v>8</v>
      </c>
      <c r="F4863" s="4" t="s">
        <v>8</v>
      </c>
      <c r="G4863" s="4" t="s">
        <v>8</v>
      </c>
      <c r="H4863" s="4" t="s">
        <v>8</v>
      </c>
    </row>
    <row r="4864" spans="1:9">
      <c r="A4864" t="n">
        <v>39911</v>
      </c>
      <c r="B4864" s="30" t="n">
        <v>51</v>
      </c>
      <c r="C4864" s="7" t="n">
        <v>3</v>
      </c>
      <c r="D4864" s="7" t="n">
        <v>7</v>
      </c>
      <c r="E4864" s="7" t="s">
        <v>62</v>
      </c>
      <c r="F4864" s="7" t="s">
        <v>62</v>
      </c>
      <c r="G4864" s="7" t="s">
        <v>61</v>
      </c>
      <c r="H4864" s="7" t="s">
        <v>62</v>
      </c>
    </row>
    <row r="4865" spans="1:8">
      <c r="A4865" t="s">
        <v>4</v>
      </c>
      <c r="B4865" s="4" t="s">
        <v>5</v>
      </c>
      <c r="C4865" s="4" t="s">
        <v>7</v>
      </c>
      <c r="D4865" s="4" t="s">
        <v>11</v>
      </c>
      <c r="E4865" s="4" t="s">
        <v>8</v>
      </c>
      <c r="F4865" s="4" t="s">
        <v>8</v>
      </c>
      <c r="G4865" s="4" t="s">
        <v>8</v>
      </c>
      <c r="H4865" s="4" t="s">
        <v>8</v>
      </c>
    </row>
    <row r="4866" spans="1:8">
      <c r="A4866" t="n">
        <v>39924</v>
      </c>
      <c r="B4866" s="30" t="n">
        <v>51</v>
      </c>
      <c r="C4866" s="7" t="n">
        <v>3</v>
      </c>
      <c r="D4866" s="7" t="n">
        <v>8</v>
      </c>
      <c r="E4866" s="7" t="s">
        <v>62</v>
      </c>
      <c r="F4866" s="7" t="s">
        <v>62</v>
      </c>
      <c r="G4866" s="7" t="s">
        <v>61</v>
      </c>
      <c r="H4866" s="7" t="s">
        <v>62</v>
      </c>
    </row>
    <row r="4867" spans="1:8">
      <c r="A4867" t="s">
        <v>4</v>
      </c>
      <c r="B4867" s="4" t="s">
        <v>5</v>
      </c>
      <c r="C4867" s="4" t="s">
        <v>7</v>
      </c>
      <c r="D4867" s="4" t="s">
        <v>11</v>
      </c>
      <c r="E4867" s="4" t="s">
        <v>8</v>
      </c>
      <c r="F4867" s="4" t="s">
        <v>8</v>
      </c>
      <c r="G4867" s="4" t="s">
        <v>8</v>
      </c>
      <c r="H4867" s="4" t="s">
        <v>8</v>
      </c>
    </row>
    <row r="4868" spans="1:8">
      <c r="A4868" t="n">
        <v>39937</v>
      </c>
      <c r="B4868" s="30" t="n">
        <v>51</v>
      </c>
      <c r="C4868" s="7" t="n">
        <v>3</v>
      </c>
      <c r="D4868" s="7" t="n">
        <v>9</v>
      </c>
      <c r="E4868" s="7" t="s">
        <v>62</v>
      </c>
      <c r="F4868" s="7" t="s">
        <v>62</v>
      </c>
      <c r="G4868" s="7" t="s">
        <v>61</v>
      </c>
      <c r="H4868" s="7" t="s">
        <v>62</v>
      </c>
    </row>
    <row r="4869" spans="1:8">
      <c r="A4869" t="s">
        <v>4</v>
      </c>
      <c r="B4869" s="4" t="s">
        <v>5</v>
      </c>
      <c r="C4869" s="4" t="s">
        <v>11</v>
      </c>
      <c r="D4869" s="4" t="s">
        <v>11</v>
      </c>
      <c r="E4869" s="4" t="s">
        <v>11</v>
      </c>
    </row>
    <row r="4870" spans="1:8">
      <c r="A4870" t="n">
        <v>39950</v>
      </c>
      <c r="B4870" s="42" t="n">
        <v>61</v>
      </c>
      <c r="C4870" s="7" t="n">
        <v>0</v>
      </c>
      <c r="D4870" s="7" t="n">
        <v>1</v>
      </c>
      <c r="E4870" s="7" t="n">
        <v>0</v>
      </c>
    </row>
    <row r="4871" spans="1:8">
      <c r="A4871" t="s">
        <v>4</v>
      </c>
      <c r="B4871" s="4" t="s">
        <v>5</v>
      </c>
      <c r="C4871" s="4" t="s">
        <v>11</v>
      </c>
      <c r="D4871" s="4" t="s">
        <v>11</v>
      </c>
      <c r="E4871" s="4" t="s">
        <v>11</v>
      </c>
    </row>
    <row r="4872" spans="1:8">
      <c r="A4872" t="n">
        <v>39957</v>
      </c>
      <c r="B4872" s="42" t="n">
        <v>61</v>
      </c>
      <c r="C4872" s="7" t="n">
        <v>1</v>
      </c>
      <c r="D4872" s="7" t="n">
        <v>0</v>
      </c>
      <c r="E4872" s="7" t="n">
        <v>0</v>
      </c>
    </row>
    <row r="4873" spans="1:8">
      <c r="A4873" t="s">
        <v>4</v>
      </c>
      <c r="B4873" s="4" t="s">
        <v>5</v>
      </c>
      <c r="C4873" s="4" t="s">
        <v>11</v>
      </c>
      <c r="D4873" s="4" t="s">
        <v>11</v>
      </c>
      <c r="E4873" s="4" t="s">
        <v>11</v>
      </c>
    </row>
    <row r="4874" spans="1:8">
      <c r="A4874" t="n">
        <v>39964</v>
      </c>
      <c r="B4874" s="42" t="n">
        <v>61</v>
      </c>
      <c r="C4874" s="7" t="n">
        <v>2</v>
      </c>
      <c r="D4874" s="7" t="n">
        <v>0</v>
      </c>
      <c r="E4874" s="7" t="n">
        <v>0</v>
      </c>
    </row>
    <row r="4875" spans="1:8">
      <c r="A4875" t="s">
        <v>4</v>
      </c>
      <c r="B4875" s="4" t="s">
        <v>5</v>
      </c>
      <c r="C4875" s="4" t="s">
        <v>11</v>
      </c>
      <c r="D4875" s="4" t="s">
        <v>11</v>
      </c>
      <c r="E4875" s="4" t="s">
        <v>11</v>
      </c>
    </row>
    <row r="4876" spans="1:8">
      <c r="A4876" t="n">
        <v>39971</v>
      </c>
      <c r="B4876" s="42" t="n">
        <v>61</v>
      </c>
      <c r="C4876" s="7" t="n">
        <v>3</v>
      </c>
      <c r="D4876" s="7" t="n">
        <v>0</v>
      </c>
      <c r="E4876" s="7" t="n">
        <v>0</v>
      </c>
    </row>
    <row r="4877" spans="1:8">
      <c r="A4877" t="s">
        <v>4</v>
      </c>
      <c r="B4877" s="4" t="s">
        <v>5</v>
      </c>
      <c r="C4877" s="4" t="s">
        <v>11</v>
      </c>
      <c r="D4877" s="4" t="s">
        <v>11</v>
      </c>
      <c r="E4877" s="4" t="s">
        <v>11</v>
      </c>
    </row>
    <row r="4878" spans="1:8">
      <c r="A4878" t="n">
        <v>39978</v>
      </c>
      <c r="B4878" s="42" t="n">
        <v>61</v>
      </c>
      <c r="C4878" s="7" t="n">
        <v>4</v>
      </c>
      <c r="D4878" s="7" t="n">
        <v>0</v>
      </c>
      <c r="E4878" s="7" t="n">
        <v>0</v>
      </c>
    </row>
    <row r="4879" spans="1:8">
      <c r="A4879" t="s">
        <v>4</v>
      </c>
      <c r="B4879" s="4" t="s">
        <v>5</v>
      </c>
      <c r="C4879" s="4" t="s">
        <v>11</v>
      </c>
      <c r="D4879" s="4" t="s">
        <v>11</v>
      </c>
      <c r="E4879" s="4" t="s">
        <v>11</v>
      </c>
    </row>
    <row r="4880" spans="1:8">
      <c r="A4880" t="n">
        <v>39985</v>
      </c>
      <c r="B4880" s="42" t="n">
        <v>61</v>
      </c>
      <c r="C4880" s="7" t="n">
        <v>5</v>
      </c>
      <c r="D4880" s="7" t="n">
        <v>0</v>
      </c>
      <c r="E4880" s="7" t="n">
        <v>0</v>
      </c>
    </row>
    <row r="4881" spans="1:8">
      <c r="A4881" t="s">
        <v>4</v>
      </c>
      <c r="B4881" s="4" t="s">
        <v>5</v>
      </c>
      <c r="C4881" s="4" t="s">
        <v>11</v>
      </c>
      <c r="D4881" s="4" t="s">
        <v>11</v>
      </c>
      <c r="E4881" s="4" t="s">
        <v>11</v>
      </c>
    </row>
    <row r="4882" spans="1:8">
      <c r="A4882" t="n">
        <v>39992</v>
      </c>
      <c r="B4882" s="42" t="n">
        <v>61</v>
      </c>
      <c r="C4882" s="7" t="n">
        <v>6</v>
      </c>
      <c r="D4882" s="7" t="n">
        <v>0</v>
      </c>
      <c r="E4882" s="7" t="n">
        <v>0</v>
      </c>
    </row>
    <row r="4883" spans="1:8">
      <c r="A4883" t="s">
        <v>4</v>
      </c>
      <c r="B4883" s="4" t="s">
        <v>5</v>
      </c>
      <c r="C4883" s="4" t="s">
        <v>11</v>
      </c>
      <c r="D4883" s="4" t="s">
        <v>11</v>
      </c>
      <c r="E4883" s="4" t="s">
        <v>11</v>
      </c>
    </row>
    <row r="4884" spans="1:8">
      <c r="A4884" t="n">
        <v>39999</v>
      </c>
      <c r="B4884" s="42" t="n">
        <v>61</v>
      </c>
      <c r="C4884" s="7" t="n">
        <v>7</v>
      </c>
      <c r="D4884" s="7" t="n">
        <v>0</v>
      </c>
      <c r="E4884" s="7" t="n">
        <v>0</v>
      </c>
    </row>
    <row r="4885" spans="1:8">
      <c r="A4885" t="s">
        <v>4</v>
      </c>
      <c r="B4885" s="4" t="s">
        <v>5</v>
      </c>
      <c r="C4885" s="4" t="s">
        <v>11</v>
      </c>
      <c r="D4885" s="4" t="s">
        <v>11</v>
      </c>
      <c r="E4885" s="4" t="s">
        <v>11</v>
      </c>
    </row>
    <row r="4886" spans="1:8">
      <c r="A4886" t="n">
        <v>40006</v>
      </c>
      <c r="B4886" s="42" t="n">
        <v>61</v>
      </c>
      <c r="C4886" s="7" t="n">
        <v>8</v>
      </c>
      <c r="D4886" s="7" t="n">
        <v>0</v>
      </c>
      <c r="E4886" s="7" t="n">
        <v>0</v>
      </c>
    </row>
    <row r="4887" spans="1:8">
      <c r="A4887" t="s">
        <v>4</v>
      </c>
      <c r="B4887" s="4" t="s">
        <v>5</v>
      </c>
      <c r="C4887" s="4" t="s">
        <v>11</v>
      </c>
      <c r="D4887" s="4" t="s">
        <v>11</v>
      </c>
      <c r="E4887" s="4" t="s">
        <v>11</v>
      </c>
    </row>
    <row r="4888" spans="1:8">
      <c r="A4888" t="n">
        <v>40013</v>
      </c>
      <c r="B4888" s="42" t="n">
        <v>61</v>
      </c>
      <c r="C4888" s="7" t="n">
        <v>9</v>
      </c>
      <c r="D4888" s="7" t="n">
        <v>0</v>
      </c>
      <c r="E4888" s="7" t="n">
        <v>0</v>
      </c>
    </row>
    <row r="4889" spans="1:8">
      <c r="A4889" t="s">
        <v>4</v>
      </c>
      <c r="B4889" s="4" t="s">
        <v>5</v>
      </c>
      <c r="C4889" s="4" t="s">
        <v>11</v>
      </c>
      <c r="D4889" s="4" t="s">
        <v>7</v>
      </c>
      <c r="E4889" s="4" t="s">
        <v>8</v>
      </c>
      <c r="F4889" s="4" t="s">
        <v>15</v>
      </c>
      <c r="G4889" s="4" t="s">
        <v>15</v>
      </c>
      <c r="H4889" s="4" t="s">
        <v>15</v>
      </c>
    </row>
    <row r="4890" spans="1:8">
      <c r="A4890" t="n">
        <v>40020</v>
      </c>
      <c r="B4890" s="40" t="n">
        <v>48</v>
      </c>
      <c r="C4890" s="7" t="n">
        <v>3</v>
      </c>
      <c r="D4890" s="7" t="n">
        <v>0</v>
      </c>
      <c r="E4890" s="7" t="s">
        <v>189</v>
      </c>
      <c r="F4890" s="7" t="n">
        <v>-1</v>
      </c>
      <c r="G4890" s="7" t="n">
        <v>1</v>
      </c>
      <c r="H4890" s="7" t="n">
        <v>0</v>
      </c>
    </row>
    <row r="4891" spans="1:8">
      <c r="A4891" t="s">
        <v>4</v>
      </c>
      <c r="B4891" s="4" t="s">
        <v>5</v>
      </c>
      <c r="C4891" s="4" t="s">
        <v>11</v>
      </c>
    </row>
    <row r="4892" spans="1:8">
      <c r="A4892" t="n">
        <v>40048</v>
      </c>
      <c r="B4892" s="26" t="n">
        <v>16</v>
      </c>
      <c r="C4892" s="7" t="n">
        <v>500</v>
      </c>
    </row>
    <row r="4893" spans="1:8">
      <c r="A4893" t="s">
        <v>4</v>
      </c>
      <c r="B4893" s="4" t="s">
        <v>5</v>
      </c>
      <c r="C4893" s="4" t="s">
        <v>7</v>
      </c>
      <c r="D4893" s="4" t="s">
        <v>11</v>
      </c>
      <c r="E4893" s="4" t="s">
        <v>8</v>
      </c>
    </row>
    <row r="4894" spans="1:8">
      <c r="A4894" t="n">
        <v>40051</v>
      </c>
      <c r="B4894" s="30" t="n">
        <v>51</v>
      </c>
      <c r="C4894" s="7" t="n">
        <v>4</v>
      </c>
      <c r="D4894" s="7" t="n">
        <v>3</v>
      </c>
      <c r="E4894" s="7" t="s">
        <v>399</v>
      </c>
    </row>
    <row r="4895" spans="1:8">
      <c r="A4895" t="s">
        <v>4</v>
      </c>
      <c r="B4895" s="4" t="s">
        <v>5</v>
      </c>
      <c r="C4895" s="4" t="s">
        <v>11</v>
      </c>
    </row>
    <row r="4896" spans="1:8">
      <c r="A4896" t="n">
        <v>40065</v>
      </c>
      <c r="B4896" s="26" t="n">
        <v>16</v>
      </c>
      <c r="C4896" s="7" t="n">
        <v>0</v>
      </c>
    </row>
    <row r="4897" spans="1:8">
      <c r="A4897" t="s">
        <v>4</v>
      </c>
      <c r="B4897" s="4" t="s">
        <v>5</v>
      </c>
      <c r="C4897" s="4" t="s">
        <v>11</v>
      </c>
      <c r="D4897" s="4" t="s">
        <v>7</v>
      </c>
      <c r="E4897" s="4" t="s">
        <v>17</v>
      </c>
      <c r="F4897" s="4" t="s">
        <v>42</v>
      </c>
      <c r="G4897" s="4" t="s">
        <v>7</v>
      </c>
      <c r="H4897" s="4" t="s">
        <v>7</v>
      </c>
      <c r="I4897" s="4" t="s">
        <v>7</v>
      </c>
      <c r="J4897" s="4" t="s">
        <v>17</v>
      </c>
      <c r="K4897" s="4" t="s">
        <v>42</v>
      </c>
      <c r="L4897" s="4" t="s">
        <v>7</v>
      </c>
      <c r="M4897" s="4" t="s">
        <v>7</v>
      </c>
    </row>
    <row r="4898" spans="1:8">
      <c r="A4898" t="n">
        <v>40068</v>
      </c>
      <c r="B4898" s="31" t="n">
        <v>26</v>
      </c>
      <c r="C4898" s="7" t="n">
        <v>3</v>
      </c>
      <c r="D4898" s="7" t="n">
        <v>17</v>
      </c>
      <c r="E4898" s="7" t="n">
        <v>2469</v>
      </c>
      <c r="F4898" s="7" t="s">
        <v>400</v>
      </c>
      <c r="G4898" s="7" t="n">
        <v>2</v>
      </c>
      <c r="H4898" s="7" t="n">
        <v>3</v>
      </c>
      <c r="I4898" s="7" t="n">
        <v>17</v>
      </c>
      <c r="J4898" s="7" t="n">
        <v>2470</v>
      </c>
      <c r="K4898" s="7" t="s">
        <v>401</v>
      </c>
      <c r="L4898" s="7" t="n">
        <v>2</v>
      </c>
      <c r="M4898" s="7" t="n">
        <v>0</v>
      </c>
    </row>
    <row r="4899" spans="1:8">
      <c r="A4899" t="s">
        <v>4</v>
      </c>
      <c r="B4899" s="4" t="s">
        <v>5</v>
      </c>
    </row>
    <row r="4900" spans="1:8">
      <c r="A4900" t="n">
        <v>40257</v>
      </c>
      <c r="B4900" s="24" t="n">
        <v>28</v>
      </c>
    </row>
    <row r="4901" spans="1:8">
      <c r="A4901" t="s">
        <v>4</v>
      </c>
      <c r="B4901" s="4" t="s">
        <v>5</v>
      </c>
      <c r="C4901" s="4" t="s">
        <v>11</v>
      </c>
      <c r="D4901" s="4" t="s">
        <v>7</v>
      </c>
    </row>
    <row r="4902" spans="1:8">
      <c r="A4902" t="n">
        <v>40258</v>
      </c>
      <c r="B4902" s="33" t="n">
        <v>89</v>
      </c>
      <c r="C4902" s="7" t="n">
        <v>65533</v>
      </c>
      <c r="D4902" s="7" t="n">
        <v>1</v>
      </c>
    </row>
    <row r="4903" spans="1:8">
      <c r="A4903" t="s">
        <v>4</v>
      </c>
      <c r="B4903" s="4" t="s">
        <v>5</v>
      </c>
      <c r="C4903" s="4" t="s">
        <v>11</v>
      </c>
      <c r="D4903" s="4" t="s">
        <v>11</v>
      </c>
      <c r="E4903" s="4" t="s">
        <v>11</v>
      </c>
    </row>
    <row r="4904" spans="1:8">
      <c r="A4904" t="n">
        <v>40262</v>
      </c>
      <c r="B4904" s="42" t="n">
        <v>61</v>
      </c>
      <c r="C4904" s="7" t="n">
        <v>8</v>
      </c>
      <c r="D4904" s="7" t="n">
        <v>3</v>
      </c>
      <c r="E4904" s="7" t="n">
        <v>1000</v>
      </c>
    </row>
    <row r="4905" spans="1:8">
      <c r="A4905" t="s">
        <v>4</v>
      </c>
      <c r="B4905" s="4" t="s">
        <v>5</v>
      </c>
      <c r="C4905" s="4" t="s">
        <v>7</v>
      </c>
      <c r="D4905" s="4" t="s">
        <v>11</v>
      </c>
      <c r="E4905" s="4" t="s">
        <v>8</v>
      </c>
    </row>
    <row r="4906" spans="1:8">
      <c r="A4906" t="n">
        <v>40269</v>
      </c>
      <c r="B4906" s="30" t="n">
        <v>51</v>
      </c>
      <c r="C4906" s="7" t="n">
        <v>4</v>
      </c>
      <c r="D4906" s="7" t="n">
        <v>8</v>
      </c>
      <c r="E4906" s="7" t="s">
        <v>118</v>
      </c>
    </row>
    <row r="4907" spans="1:8">
      <c r="A4907" t="s">
        <v>4</v>
      </c>
      <c r="B4907" s="4" t="s">
        <v>5</v>
      </c>
      <c r="C4907" s="4" t="s">
        <v>11</v>
      </c>
    </row>
    <row r="4908" spans="1:8">
      <c r="A4908" t="n">
        <v>40283</v>
      </c>
      <c r="B4908" s="26" t="n">
        <v>16</v>
      </c>
      <c r="C4908" s="7" t="n">
        <v>0</v>
      </c>
    </row>
    <row r="4909" spans="1:8">
      <c r="A4909" t="s">
        <v>4</v>
      </c>
      <c r="B4909" s="4" t="s">
        <v>5</v>
      </c>
      <c r="C4909" s="4" t="s">
        <v>11</v>
      </c>
      <c r="D4909" s="4" t="s">
        <v>7</v>
      </c>
      <c r="E4909" s="4" t="s">
        <v>17</v>
      </c>
      <c r="F4909" s="4" t="s">
        <v>42</v>
      </c>
      <c r="G4909" s="4" t="s">
        <v>7</v>
      </c>
      <c r="H4909" s="4" t="s">
        <v>7</v>
      </c>
    </row>
    <row r="4910" spans="1:8">
      <c r="A4910" t="n">
        <v>40286</v>
      </c>
      <c r="B4910" s="31" t="n">
        <v>26</v>
      </c>
      <c r="C4910" s="7" t="n">
        <v>8</v>
      </c>
      <c r="D4910" s="7" t="n">
        <v>17</v>
      </c>
      <c r="E4910" s="7" t="n">
        <v>9430</v>
      </c>
      <c r="F4910" s="7" t="s">
        <v>402</v>
      </c>
      <c r="G4910" s="7" t="n">
        <v>2</v>
      </c>
      <c r="H4910" s="7" t="n">
        <v>0</v>
      </c>
    </row>
    <row r="4911" spans="1:8">
      <c r="A4911" t="s">
        <v>4</v>
      </c>
      <c r="B4911" s="4" t="s">
        <v>5</v>
      </c>
      <c r="C4911" s="4" t="s">
        <v>11</v>
      </c>
    </row>
    <row r="4912" spans="1:8">
      <c r="A4912" t="n">
        <v>40425</v>
      </c>
      <c r="B4912" s="26" t="n">
        <v>16</v>
      </c>
      <c r="C4912" s="7" t="n">
        <v>1500</v>
      </c>
    </row>
    <row r="4913" spans="1:13">
      <c r="A4913" t="s">
        <v>4</v>
      </c>
      <c r="B4913" s="4" t="s">
        <v>5</v>
      </c>
      <c r="C4913" s="4" t="s">
        <v>7</v>
      </c>
      <c r="D4913" s="4" t="s">
        <v>11</v>
      </c>
      <c r="E4913" s="4" t="s">
        <v>8</v>
      </c>
      <c r="F4913" s="4" t="s">
        <v>8</v>
      </c>
      <c r="G4913" s="4" t="s">
        <v>8</v>
      </c>
      <c r="H4913" s="4" t="s">
        <v>8</v>
      </c>
    </row>
    <row r="4914" spans="1:13">
      <c r="A4914" t="n">
        <v>40428</v>
      </c>
      <c r="B4914" s="30" t="n">
        <v>51</v>
      </c>
      <c r="C4914" s="7" t="n">
        <v>3</v>
      </c>
      <c r="D4914" s="7" t="n">
        <v>8</v>
      </c>
      <c r="E4914" s="7" t="s">
        <v>62</v>
      </c>
      <c r="F4914" s="7" t="s">
        <v>18</v>
      </c>
      <c r="G4914" s="7" t="s">
        <v>61</v>
      </c>
      <c r="H4914" s="7" t="s">
        <v>62</v>
      </c>
    </row>
    <row r="4915" spans="1:13">
      <c r="A4915" t="s">
        <v>4</v>
      </c>
      <c r="B4915" s="4" t="s">
        <v>5</v>
      </c>
    </row>
    <row r="4916" spans="1:13">
      <c r="A4916" t="n">
        <v>40440</v>
      </c>
      <c r="B4916" s="24" t="n">
        <v>28</v>
      </c>
    </row>
    <row r="4917" spans="1:13">
      <c r="A4917" t="s">
        <v>4</v>
      </c>
      <c r="B4917" s="4" t="s">
        <v>5</v>
      </c>
      <c r="C4917" s="4" t="s">
        <v>11</v>
      </c>
      <c r="D4917" s="4" t="s">
        <v>11</v>
      </c>
      <c r="E4917" s="4" t="s">
        <v>11</v>
      </c>
    </row>
    <row r="4918" spans="1:13">
      <c r="A4918" t="n">
        <v>40441</v>
      </c>
      <c r="B4918" s="42" t="n">
        <v>61</v>
      </c>
      <c r="C4918" s="7" t="n">
        <v>1</v>
      </c>
      <c r="D4918" s="7" t="n">
        <v>8</v>
      </c>
      <c r="E4918" s="7" t="n">
        <v>1000</v>
      </c>
    </row>
    <row r="4919" spans="1:13">
      <c r="A4919" t="s">
        <v>4</v>
      </c>
      <c r="B4919" s="4" t="s">
        <v>5</v>
      </c>
      <c r="C4919" s="4" t="s">
        <v>11</v>
      </c>
      <c r="D4919" s="4" t="s">
        <v>7</v>
      </c>
      <c r="E4919" s="4" t="s">
        <v>8</v>
      </c>
      <c r="F4919" s="4" t="s">
        <v>15</v>
      </c>
      <c r="G4919" s="4" t="s">
        <v>15</v>
      </c>
      <c r="H4919" s="4" t="s">
        <v>15</v>
      </c>
    </row>
    <row r="4920" spans="1:13">
      <c r="A4920" t="n">
        <v>40448</v>
      </c>
      <c r="B4920" s="40" t="n">
        <v>48</v>
      </c>
      <c r="C4920" s="7" t="n">
        <v>1</v>
      </c>
      <c r="D4920" s="7" t="n">
        <v>0</v>
      </c>
      <c r="E4920" s="7" t="s">
        <v>191</v>
      </c>
      <c r="F4920" s="7" t="n">
        <v>-1</v>
      </c>
      <c r="G4920" s="7" t="n">
        <v>1</v>
      </c>
      <c r="H4920" s="7" t="n">
        <v>0</v>
      </c>
    </row>
    <row r="4921" spans="1:13">
      <c r="A4921" t="s">
        <v>4</v>
      </c>
      <c r="B4921" s="4" t="s">
        <v>5</v>
      </c>
      <c r="C4921" s="4" t="s">
        <v>11</v>
      </c>
    </row>
    <row r="4922" spans="1:13">
      <c r="A4922" t="n">
        <v>40478</v>
      </c>
      <c r="B4922" s="26" t="n">
        <v>16</v>
      </c>
      <c r="C4922" s="7" t="n">
        <v>500</v>
      </c>
    </row>
    <row r="4923" spans="1:13">
      <c r="A4923" t="s">
        <v>4</v>
      </c>
      <c r="B4923" s="4" t="s">
        <v>5</v>
      </c>
      <c r="C4923" s="4" t="s">
        <v>7</v>
      </c>
      <c r="D4923" s="4" t="s">
        <v>11</v>
      </c>
      <c r="E4923" s="4" t="s">
        <v>8</v>
      </c>
    </row>
    <row r="4924" spans="1:13">
      <c r="A4924" t="n">
        <v>40481</v>
      </c>
      <c r="B4924" s="30" t="n">
        <v>51</v>
      </c>
      <c r="C4924" s="7" t="n">
        <v>4</v>
      </c>
      <c r="D4924" s="7" t="n">
        <v>1</v>
      </c>
      <c r="E4924" s="7" t="s">
        <v>336</v>
      </c>
    </row>
    <row r="4925" spans="1:13">
      <c r="A4925" t="s">
        <v>4</v>
      </c>
      <c r="B4925" s="4" t="s">
        <v>5</v>
      </c>
      <c r="C4925" s="4" t="s">
        <v>11</v>
      </c>
    </row>
    <row r="4926" spans="1:13">
      <c r="A4926" t="n">
        <v>40494</v>
      </c>
      <c r="B4926" s="26" t="n">
        <v>16</v>
      </c>
      <c r="C4926" s="7" t="n">
        <v>0</v>
      </c>
    </row>
    <row r="4927" spans="1:13">
      <c r="A4927" t="s">
        <v>4</v>
      </c>
      <c r="B4927" s="4" t="s">
        <v>5</v>
      </c>
      <c r="C4927" s="4" t="s">
        <v>11</v>
      </c>
      <c r="D4927" s="4" t="s">
        <v>7</v>
      </c>
      <c r="E4927" s="4" t="s">
        <v>17</v>
      </c>
      <c r="F4927" s="4" t="s">
        <v>42</v>
      </c>
      <c r="G4927" s="4" t="s">
        <v>7</v>
      </c>
      <c r="H4927" s="4" t="s">
        <v>7</v>
      </c>
    </row>
    <row r="4928" spans="1:13">
      <c r="A4928" t="n">
        <v>40497</v>
      </c>
      <c r="B4928" s="31" t="n">
        <v>26</v>
      </c>
      <c r="C4928" s="7" t="n">
        <v>1</v>
      </c>
      <c r="D4928" s="7" t="n">
        <v>17</v>
      </c>
      <c r="E4928" s="7" t="n">
        <v>1495</v>
      </c>
      <c r="F4928" s="7" t="s">
        <v>403</v>
      </c>
      <c r="G4928" s="7" t="n">
        <v>2</v>
      </c>
      <c r="H4928" s="7" t="n">
        <v>0</v>
      </c>
    </row>
    <row r="4929" spans="1:8">
      <c r="A4929" t="s">
        <v>4</v>
      </c>
      <c r="B4929" s="4" t="s">
        <v>5</v>
      </c>
    </row>
    <row r="4930" spans="1:8">
      <c r="A4930" t="n">
        <v>40620</v>
      </c>
      <c r="B4930" s="24" t="n">
        <v>28</v>
      </c>
    </row>
    <row r="4931" spans="1:8">
      <c r="A4931" t="s">
        <v>4</v>
      </c>
      <c r="B4931" s="4" t="s">
        <v>5</v>
      </c>
      <c r="C4931" s="4" t="s">
        <v>11</v>
      </c>
      <c r="D4931" s="4" t="s">
        <v>11</v>
      </c>
      <c r="E4931" s="4" t="s">
        <v>11</v>
      </c>
    </row>
    <row r="4932" spans="1:8">
      <c r="A4932" t="n">
        <v>40621</v>
      </c>
      <c r="B4932" s="42" t="n">
        <v>61</v>
      </c>
      <c r="C4932" s="7" t="n">
        <v>9</v>
      </c>
      <c r="D4932" s="7" t="n">
        <v>65533</v>
      </c>
      <c r="E4932" s="7" t="n">
        <v>1000</v>
      </c>
    </row>
    <row r="4933" spans="1:8">
      <c r="A4933" t="s">
        <v>4</v>
      </c>
      <c r="B4933" s="4" t="s">
        <v>5</v>
      </c>
      <c r="C4933" s="4" t="s">
        <v>11</v>
      </c>
    </row>
    <row r="4934" spans="1:8">
      <c r="A4934" t="n">
        <v>40628</v>
      </c>
      <c r="B4934" s="26" t="n">
        <v>16</v>
      </c>
      <c r="C4934" s="7" t="n">
        <v>300</v>
      </c>
    </row>
    <row r="4935" spans="1:8">
      <c r="A4935" t="s">
        <v>4</v>
      </c>
      <c r="B4935" s="4" t="s">
        <v>5</v>
      </c>
      <c r="C4935" s="4" t="s">
        <v>11</v>
      </c>
      <c r="D4935" s="4" t="s">
        <v>7</v>
      </c>
      <c r="E4935" s="4" t="s">
        <v>8</v>
      </c>
      <c r="F4935" s="4" t="s">
        <v>15</v>
      </c>
      <c r="G4935" s="4" t="s">
        <v>15</v>
      </c>
      <c r="H4935" s="4" t="s">
        <v>15</v>
      </c>
    </row>
    <row r="4936" spans="1:8">
      <c r="A4936" t="n">
        <v>40631</v>
      </c>
      <c r="B4936" s="40" t="n">
        <v>48</v>
      </c>
      <c r="C4936" s="7" t="n">
        <v>9</v>
      </c>
      <c r="D4936" s="7" t="n">
        <v>0</v>
      </c>
      <c r="E4936" s="7" t="s">
        <v>197</v>
      </c>
      <c r="F4936" s="7" t="n">
        <v>-1</v>
      </c>
      <c r="G4936" s="7" t="n">
        <v>1</v>
      </c>
      <c r="H4936" s="7" t="n">
        <v>0</v>
      </c>
    </row>
    <row r="4937" spans="1:8">
      <c r="A4937" t="s">
        <v>4</v>
      </c>
      <c r="B4937" s="4" t="s">
        <v>5</v>
      </c>
      <c r="C4937" s="4" t="s">
        <v>11</v>
      </c>
    </row>
    <row r="4938" spans="1:8">
      <c r="A4938" t="n">
        <v>40657</v>
      </c>
      <c r="B4938" s="26" t="n">
        <v>16</v>
      </c>
      <c r="C4938" s="7" t="n">
        <v>500</v>
      </c>
    </row>
    <row r="4939" spans="1:8">
      <c r="A4939" t="s">
        <v>4</v>
      </c>
      <c r="B4939" s="4" t="s">
        <v>5</v>
      </c>
      <c r="C4939" s="4" t="s">
        <v>7</v>
      </c>
      <c r="D4939" s="4" t="s">
        <v>11</v>
      </c>
      <c r="E4939" s="4" t="s">
        <v>8</v>
      </c>
    </row>
    <row r="4940" spans="1:8">
      <c r="A4940" t="n">
        <v>40660</v>
      </c>
      <c r="B4940" s="30" t="n">
        <v>51</v>
      </c>
      <c r="C4940" s="7" t="n">
        <v>4</v>
      </c>
      <c r="D4940" s="7" t="n">
        <v>9</v>
      </c>
      <c r="E4940" s="7" t="s">
        <v>282</v>
      </c>
    </row>
    <row r="4941" spans="1:8">
      <c r="A4941" t="s">
        <v>4</v>
      </c>
      <c r="B4941" s="4" t="s">
        <v>5</v>
      </c>
      <c r="C4941" s="4" t="s">
        <v>11</v>
      </c>
    </row>
    <row r="4942" spans="1:8">
      <c r="A4942" t="n">
        <v>40674</v>
      </c>
      <c r="B4942" s="26" t="n">
        <v>16</v>
      </c>
      <c r="C4942" s="7" t="n">
        <v>0</v>
      </c>
    </row>
    <row r="4943" spans="1:8">
      <c r="A4943" t="s">
        <v>4</v>
      </c>
      <c r="B4943" s="4" t="s">
        <v>5</v>
      </c>
      <c r="C4943" s="4" t="s">
        <v>11</v>
      </c>
      <c r="D4943" s="4" t="s">
        <v>7</v>
      </c>
      <c r="E4943" s="4" t="s">
        <v>17</v>
      </c>
      <c r="F4943" s="4" t="s">
        <v>42</v>
      </c>
      <c r="G4943" s="4" t="s">
        <v>7</v>
      </c>
      <c r="H4943" s="4" t="s">
        <v>7</v>
      </c>
    </row>
    <row r="4944" spans="1:8">
      <c r="A4944" t="n">
        <v>40677</v>
      </c>
      <c r="B4944" s="31" t="n">
        <v>26</v>
      </c>
      <c r="C4944" s="7" t="n">
        <v>9</v>
      </c>
      <c r="D4944" s="7" t="n">
        <v>17</v>
      </c>
      <c r="E4944" s="7" t="n">
        <v>5440</v>
      </c>
      <c r="F4944" s="7" t="s">
        <v>404</v>
      </c>
      <c r="G4944" s="7" t="n">
        <v>2</v>
      </c>
      <c r="H4944" s="7" t="n">
        <v>0</v>
      </c>
    </row>
    <row r="4945" spans="1:8">
      <c r="A4945" t="s">
        <v>4</v>
      </c>
      <c r="B4945" s="4" t="s">
        <v>5</v>
      </c>
    </row>
    <row r="4946" spans="1:8">
      <c r="A4946" t="n">
        <v>40803</v>
      </c>
      <c r="B4946" s="24" t="n">
        <v>28</v>
      </c>
    </row>
    <row r="4947" spans="1:8">
      <c r="A4947" t="s">
        <v>4</v>
      </c>
      <c r="B4947" s="4" t="s">
        <v>5</v>
      </c>
      <c r="C4947" s="4" t="s">
        <v>11</v>
      </c>
      <c r="D4947" s="4" t="s">
        <v>11</v>
      </c>
      <c r="E4947" s="4" t="s">
        <v>11</v>
      </c>
    </row>
    <row r="4948" spans="1:8">
      <c r="A4948" t="n">
        <v>40804</v>
      </c>
      <c r="B4948" s="42" t="n">
        <v>61</v>
      </c>
      <c r="C4948" s="7" t="n">
        <v>6</v>
      </c>
      <c r="D4948" s="7" t="n">
        <v>9</v>
      </c>
      <c r="E4948" s="7" t="n">
        <v>1000</v>
      </c>
    </row>
    <row r="4949" spans="1:8">
      <c r="A4949" t="s">
        <v>4</v>
      </c>
      <c r="B4949" s="4" t="s">
        <v>5</v>
      </c>
      <c r="C4949" s="4" t="s">
        <v>11</v>
      </c>
    </row>
    <row r="4950" spans="1:8">
      <c r="A4950" t="n">
        <v>40811</v>
      </c>
      <c r="B4950" s="26" t="n">
        <v>16</v>
      </c>
      <c r="C4950" s="7" t="n">
        <v>300</v>
      </c>
    </row>
    <row r="4951" spans="1:8">
      <c r="A4951" t="s">
        <v>4</v>
      </c>
      <c r="B4951" s="4" t="s">
        <v>5</v>
      </c>
      <c r="C4951" s="4" t="s">
        <v>7</v>
      </c>
      <c r="D4951" s="4" t="s">
        <v>11</v>
      </c>
      <c r="E4951" s="4" t="s">
        <v>8</v>
      </c>
    </row>
    <row r="4952" spans="1:8">
      <c r="A4952" t="n">
        <v>40814</v>
      </c>
      <c r="B4952" s="30" t="n">
        <v>51</v>
      </c>
      <c r="C4952" s="7" t="n">
        <v>4</v>
      </c>
      <c r="D4952" s="7" t="n">
        <v>6</v>
      </c>
      <c r="E4952" s="7" t="s">
        <v>297</v>
      </c>
    </row>
    <row r="4953" spans="1:8">
      <c r="A4953" t="s">
        <v>4</v>
      </c>
      <c r="B4953" s="4" t="s">
        <v>5</v>
      </c>
      <c r="C4953" s="4" t="s">
        <v>11</v>
      </c>
    </row>
    <row r="4954" spans="1:8">
      <c r="A4954" t="n">
        <v>40828</v>
      </c>
      <c r="B4954" s="26" t="n">
        <v>16</v>
      </c>
      <c r="C4954" s="7" t="n">
        <v>0</v>
      </c>
    </row>
    <row r="4955" spans="1:8">
      <c r="A4955" t="s">
        <v>4</v>
      </c>
      <c r="B4955" s="4" t="s">
        <v>5</v>
      </c>
      <c r="C4955" s="4" t="s">
        <v>11</v>
      </c>
      <c r="D4955" s="4" t="s">
        <v>7</v>
      </c>
      <c r="E4955" s="4" t="s">
        <v>17</v>
      </c>
      <c r="F4955" s="4" t="s">
        <v>42</v>
      </c>
      <c r="G4955" s="4" t="s">
        <v>7</v>
      </c>
      <c r="H4955" s="4" t="s">
        <v>7</v>
      </c>
    </row>
    <row r="4956" spans="1:8">
      <c r="A4956" t="n">
        <v>40831</v>
      </c>
      <c r="B4956" s="31" t="n">
        <v>26</v>
      </c>
      <c r="C4956" s="7" t="n">
        <v>6</v>
      </c>
      <c r="D4956" s="7" t="n">
        <v>17</v>
      </c>
      <c r="E4956" s="7" t="n">
        <v>8515</v>
      </c>
      <c r="F4956" s="7" t="s">
        <v>405</v>
      </c>
      <c r="G4956" s="7" t="n">
        <v>2</v>
      </c>
      <c r="H4956" s="7" t="n">
        <v>0</v>
      </c>
    </row>
    <row r="4957" spans="1:8">
      <c r="A4957" t="s">
        <v>4</v>
      </c>
      <c r="B4957" s="4" t="s">
        <v>5</v>
      </c>
    </row>
    <row r="4958" spans="1:8">
      <c r="A4958" t="n">
        <v>40873</v>
      </c>
      <c r="B4958" s="24" t="n">
        <v>28</v>
      </c>
    </row>
    <row r="4959" spans="1:8">
      <c r="A4959" t="s">
        <v>4</v>
      </c>
      <c r="B4959" s="4" t="s">
        <v>5</v>
      </c>
      <c r="C4959" s="4" t="s">
        <v>11</v>
      </c>
      <c r="D4959" s="4" t="s">
        <v>7</v>
      </c>
    </row>
    <row r="4960" spans="1:8">
      <c r="A4960" t="n">
        <v>40874</v>
      </c>
      <c r="B4960" s="33" t="n">
        <v>89</v>
      </c>
      <c r="C4960" s="7" t="n">
        <v>65533</v>
      </c>
      <c r="D4960" s="7" t="n">
        <v>1</v>
      </c>
    </row>
    <row r="4961" spans="1:8">
      <c r="A4961" t="s">
        <v>4</v>
      </c>
      <c r="B4961" s="4" t="s">
        <v>5</v>
      </c>
      <c r="C4961" s="4" t="s">
        <v>7</v>
      </c>
      <c r="D4961" s="4" t="s">
        <v>11</v>
      </c>
      <c r="E4961" s="4" t="s">
        <v>8</v>
      </c>
    </row>
    <row r="4962" spans="1:8">
      <c r="A4962" t="n">
        <v>40878</v>
      </c>
      <c r="B4962" s="30" t="n">
        <v>51</v>
      </c>
      <c r="C4962" s="7" t="n">
        <v>4</v>
      </c>
      <c r="D4962" s="7" t="n">
        <v>5</v>
      </c>
      <c r="E4962" s="7" t="s">
        <v>278</v>
      </c>
    </row>
    <row r="4963" spans="1:8">
      <c r="A4963" t="s">
        <v>4</v>
      </c>
      <c r="B4963" s="4" t="s">
        <v>5</v>
      </c>
      <c r="C4963" s="4" t="s">
        <v>11</v>
      </c>
    </row>
    <row r="4964" spans="1:8">
      <c r="A4964" t="n">
        <v>40891</v>
      </c>
      <c r="B4964" s="26" t="n">
        <v>16</v>
      </c>
      <c r="C4964" s="7" t="n">
        <v>0</v>
      </c>
    </row>
    <row r="4965" spans="1:8">
      <c r="A4965" t="s">
        <v>4</v>
      </c>
      <c r="B4965" s="4" t="s">
        <v>5</v>
      </c>
      <c r="C4965" s="4" t="s">
        <v>11</v>
      </c>
      <c r="D4965" s="4" t="s">
        <v>7</v>
      </c>
      <c r="E4965" s="4" t="s">
        <v>17</v>
      </c>
      <c r="F4965" s="4" t="s">
        <v>42</v>
      </c>
      <c r="G4965" s="4" t="s">
        <v>7</v>
      </c>
      <c r="H4965" s="4" t="s">
        <v>7</v>
      </c>
    </row>
    <row r="4966" spans="1:8">
      <c r="A4966" t="n">
        <v>40894</v>
      </c>
      <c r="B4966" s="31" t="n">
        <v>26</v>
      </c>
      <c r="C4966" s="7" t="n">
        <v>5</v>
      </c>
      <c r="D4966" s="7" t="n">
        <v>17</v>
      </c>
      <c r="E4966" s="7" t="n">
        <v>3495</v>
      </c>
      <c r="F4966" s="7" t="s">
        <v>406</v>
      </c>
      <c r="G4966" s="7" t="n">
        <v>2</v>
      </c>
      <c r="H4966" s="7" t="n">
        <v>0</v>
      </c>
    </row>
    <row r="4967" spans="1:8">
      <c r="A4967" t="s">
        <v>4</v>
      </c>
      <c r="B4967" s="4" t="s">
        <v>5</v>
      </c>
    </row>
    <row r="4968" spans="1:8">
      <c r="A4968" t="n">
        <v>40961</v>
      </c>
      <c r="B4968" s="24" t="n">
        <v>28</v>
      </c>
    </row>
    <row r="4969" spans="1:8">
      <c r="A4969" t="s">
        <v>4</v>
      </c>
      <c r="B4969" s="4" t="s">
        <v>5</v>
      </c>
      <c r="C4969" s="4" t="s">
        <v>11</v>
      </c>
      <c r="D4969" s="4" t="s">
        <v>7</v>
      </c>
    </row>
    <row r="4970" spans="1:8">
      <c r="A4970" t="n">
        <v>40962</v>
      </c>
      <c r="B4970" s="33" t="n">
        <v>89</v>
      </c>
      <c r="C4970" s="7" t="n">
        <v>65533</v>
      </c>
      <c r="D4970" s="7" t="n">
        <v>1</v>
      </c>
    </row>
    <row r="4971" spans="1:8">
      <c r="A4971" t="s">
        <v>4</v>
      </c>
      <c r="B4971" s="4" t="s">
        <v>5</v>
      </c>
      <c r="C4971" s="4" t="s">
        <v>7</v>
      </c>
      <c r="D4971" s="4" t="s">
        <v>11</v>
      </c>
      <c r="E4971" s="4" t="s">
        <v>8</v>
      </c>
      <c r="F4971" s="4" t="s">
        <v>8</v>
      </c>
      <c r="G4971" s="4" t="s">
        <v>8</v>
      </c>
      <c r="H4971" s="4" t="s">
        <v>8</v>
      </c>
    </row>
    <row r="4972" spans="1:8">
      <c r="A4972" t="n">
        <v>40966</v>
      </c>
      <c r="B4972" s="30" t="n">
        <v>51</v>
      </c>
      <c r="C4972" s="7" t="n">
        <v>3</v>
      </c>
      <c r="D4972" s="7" t="n">
        <v>9</v>
      </c>
      <c r="E4972" s="7" t="s">
        <v>326</v>
      </c>
      <c r="F4972" s="7" t="s">
        <v>62</v>
      </c>
      <c r="G4972" s="7" t="s">
        <v>61</v>
      </c>
      <c r="H4972" s="7" t="s">
        <v>62</v>
      </c>
    </row>
    <row r="4973" spans="1:8">
      <c r="A4973" t="s">
        <v>4</v>
      </c>
      <c r="B4973" s="4" t="s">
        <v>5</v>
      </c>
      <c r="C4973" s="4" t="s">
        <v>11</v>
      </c>
      <c r="D4973" s="4" t="s">
        <v>11</v>
      </c>
      <c r="E4973" s="4" t="s">
        <v>11</v>
      </c>
    </row>
    <row r="4974" spans="1:8">
      <c r="A4974" t="n">
        <v>40979</v>
      </c>
      <c r="B4974" s="42" t="n">
        <v>61</v>
      </c>
      <c r="C4974" s="7" t="n">
        <v>0</v>
      </c>
      <c r="D4974" s="7" t="n">
        <v>5</v>
      </c>
      <c r="E4974" s="7" t="n">
        <v>1000</v>
      </c>
    </row>
    <row r="4975" spans="1:8">
      <c r="A4975" t="s">
        <v>4</v>
      </c>
      <c r="B4975" s="4" t="s">
        <v>5</v>
      </c>
      <c r="C4975" s="4" t="s">
        <v>11</v>
      </c>
      <c r="D4975" s="4" t="s">
        <v>7</v>
      </c>
      <c r="E4975" s="4" t="s">
        <v>8</v>
      </c>
      <c r="F4975" s="4" t="s">
        <v>15</v>
      </c>
      <c r="G4975" s="4" t="s">
        <v>15</v>
      </c>
      <c r="H4975" s="4" t="s">
        <v>15</v>
      </c>
    </row>
    <row r="4976" spans="1:8">
      <c r="A4976" t="n">
        <v>40986</v>
      </c>
      <c r="B4976" s="40" t="n">
        <v>48</v>
      </c>
      <c r="C4976" s="7" t="n">
        <v>0</v>
      </c>
      <c r="D4976" s="7" t="n">
        <v>0</v>
      </c>
      <c r="E4976" s="7" t="s">
        <v>188</v>
      </c>
      <c r="F4976" s="7" t="n">
        <v>-1</v>
      </c>
      <c r="G4976" s="7" t="n">
        <v>1</v>
      </c>
      <c r="H4976" s="7" t="n">
        <v>0</v>
      </c>
    </row>
    <row r="4977" spans="1:8">
      <c r="A4977" t="s">
        <v>4</v>
      </c>
      <c r="B4977" s="4" t="s">
        <v>5</v>
      </c>
      <c r="C4977" s="4" t="s">
        <v>7</v>
      </c>
      <c r="D4977" s="4" t="s">
        <v>11</v>
      </c>
      <c r="E4977" s="4" t="s">
        <v>8</v>
      </c>
    </row>
    <row r="4978" spans="1:8">
      <c r="A4978" t="n">
        <v>41017</v>
      </c>
      <c r="B4978" s="30" t="n">
        <v>51</v>
      </c>
      <c r="C4978" s="7" t="n">
        <v>4</v>
      </c>
      <c r="D4978" s="7" t="n">
        <v>0</v>
      </c>
      <c r="E4978" s="7" t="s">
        <v>317</v>
      </c>
    </row>
    <row r="4979" spans="1:8">
      <c r="A4979" t="s">
        <v>4</v>
      </c>
      <c r="B4979" s="4" t="s">
        <v>5</v>
      </c>
      <c r="C4979" s="4" t="s">
        <v>11</v>
      </c>
    </row>
    <row r="4980" spans="1:8">
      <c r="A4980" t="n">
        <v>41031</v>
      </c>
      <c r="B4980" s="26" t="n">
        <v>16</v>
      </c>
      <c r="C4980" s="7" t="n">
        <v>0</v>
      </c>
    </row>
    <row r="4981" spans="1:8">
      <c r="A4981" t="s">
        <v>4</v>
      </c>
      <c r="B4981" s="4" t="s">
        <v>5</v>
      </c>
      <c r="C4981" s="4" t="s">
        <v>11</v>
      </c>
      <c r="D4981" s="4" t="s">
        <v>7</v>
      </c>
      <c r="E4981" s="4" t="s">
        <v>17</v>
      </c>
      <c r="F4981" s="4" t="s">
        <v>42</v>
      </c>
      <c r="G4981" s="4" t="s">
        <v>7</v>
      </c>
      <c r="H4981" s="4" t="s">
        <v>7</v>
      </c>
      <c r="I4981" s="4" t="s">
        <v>7</v>
      </c>
      <c r="J4981" s="4" t="s">
        <v>17</v>
      </c>
      <c r="K4981" s="4" t="s">
        <v>42</v>
      </c>
      <c r="L4981" s="4" t="s">
        <v>7</v>
      </c>
      <c r="M4981" s="4" t="s">
        <v>7</v>
      </c>
    </row>
    <row r="4982" spans="1:8">
      <c r="A4982" t="n">
        <v>41034</v>
      </c>
      <c r="B4982" s="31" t="n">
        <v>26</v>
      </c>
      <c r="C4982" s="7" t="n">
        <v>0</v>
      </c>
      <c r="D4982" s="7" t="n">
        <v>17</v>
      </c>
      <c r="E4982" s="7" t="n">
        <v>53299</v>
      </c>
      <c r="F4982" s="7" t="s">
        <v>407</v>
      </c>
      <c r="G4982" s="7" t="n">
        <v>2</v>
      </c>
      <c r="H4982" s="7" t="n">
        <v>3</v>
      </c>
      <c r="I4982" s="7" t="n">
        <v>17</v>
      </c>
      <c r="J4982" s="7" t="n">
        <v>53300</v>
      </c>
      <c r="K4982" s="7" t="s">
        <v>408</v>
      </c>
      <c r="L4982" s="7" t="n">
        <v>2</v>
      </c>
      <c r="M4982" s="7" t="n">
        <v>0</v>
      </c>
    </row>
    <row r="4983" spans="1:8">
      <c r="A4983" t="s">
        <v>4</v>
      </c>
      <c r="B4983" s="4" t="s">
        <v>5</v>
      </c>
    </row>
    <row r="4984" spans="1:8">
      <c r="A4984" t="n">
        <v>41278</v>
      </c>
      <c r="B4984" s="24" t="n">
        <v>28</v>
      </c>
    </row>
    <row r="4985" spans="1:8">
      <c r="A4985" t="s">
        <v>4</v>
      </c>
      <c r="B4985" s="4" t="s">
        <v>5</v>
      </c>
      <c r="C4985" s="4" t="s">
        <v>11</v>
      </c>
      <c r="D4985" s="4" t="s">
        <v>7</v>
      </c>
    </row>
    <row r="4986" spans="1:8">
      <c r="A4986" t="n">
        <v>41279</v>
      </c>
      <c r="B4986" s="33" t="n">
        <v>89</v>
      </c>
      <c r="C4986" s="7" t="n">
        <v>65533</v>
      </c>
      <c r="D4986" s="7" t="n">
        <v>1</v>
      </c>
    </row>
    <row r="4987" spans="1:8">
      <c r="A4987" t="s">
        <v>4</v>
      </c>
      <c r="B4987" s="4" t="s">
        <v>5</v>
      </c>
      <c r="C4987" s="4" t="s">
        <v>7</v>
      </c>
      <c r="D4987" s="4" t="s">
        <v>11</v>
      </c>
      <c r="E4987" s="4" t="s">
        <v>8</v>
      </c>
    </row>
    <row r="4988" spans="1:8">
      <c r="A4988" t="n">
        <v>41283</v>
      </c>
      <c r="B4988" s="30" t="n">
        <v>51</v>
      </c>
      <c r="C4988" s="7" t="n">
        <v>4</v>
      </c>
      <c r="D4988" s="7" t="n">
        <v>4</v>
      </c>
      <c r="E4988" s="7" t="s">
        <v>336</v>
      </c>
    </row>
    <row r="4989" spans="1:8">
      <c r="A4989" t="s">
        <v>4</v>
      </c>
      <c r="B4989" s="4" t="s">
        <v>5</v>
      </c>
      <c r="C4989" s="4" t="s">
        <v>11</v>
      </c>
    </row>
    <row r="4990" spans="1:8">
      <c r="A4990" t="n">
        <v>41296</v>
      </c>
      <c r="B4990" s="26" t="n">
        <v>16</v>
      </c>
      <c r="C4990" s="7" t="n">
        <v>0</v>
      </c>
    </row>
    <row r="4991" spans="1:8">
      <c r="A4991" t="s">
        <v>4</v>
      </c>
      <c r="B4991" s="4" t="s">
        <v>5</v>
      </c>
      <c r="C4991" s="4" t="s">
        <v>11</v>
      </c>
      <c r="D4991" s="4" t="s">
        <v>7</v>
      </c>
      <c r="E4991" s="4" t="s">
        <v>17</v>
      </c>
      <c r="F4991" s="4" t="s">
        <v>42</v>
      </c>
      <c r="G4991" s="4" t="s">
        <v>7</v>
      </c>
      <c r="H4991" s="4" t="s">
        <v>7</v>
      </c>
    </row>
    <row r="4992" spans="1:8">
      <c r="A4992" t="n">
        <v>41299</v>
      </c>
      <c r="B4992" s="31" t="n">
        <v>26</v>
      </c>
      <c r="C4992" s="7" t="n">
        <v>4</v>
      </c>
      <c r="D4992" s="7" t="n">
        <v>17</v>
      </c>
      <c r="E4992" s="7" t="n">
        <v>7483</v>
      </c>
      <c r="F4992" s="7" t="s">
        <v>409</v>
      </c>
      <c r="G4992" s="7" t="n">
        <v>2</v>
      </c>
      <c r="H4992" s="7" t="n">
        <v>0</v>
      </c>
    </row>
    <row r="4993" spans="1:13">
      <c r="A4993" t="s">
        <v>4</v>
      </c>
      <c r="B4993" s="4" t="s">
        <v>5</v>
      </c>
    </row>
    <row r="4994" spans="1:13">
      <c r="A4994" t="n">
        <v>41345</v>
      </c>
      <c r="B4994" s="24" t="n">
        <v>28</v>
      </c>
    </row>
    <row r="4995" spans="1:13">
      <c r="A4995" t="s">
        <v>4</v>
      </c>
      <c r="B4995" s="4" t="s">
        <v>5</v>
      </c>
      <c r="C4995" s="4" t="s">
        <v>11</v>
      </c>
      <c r="D4995" s="4" t="s">
        <v>7</v>
      </c>
    </row>
    <row r="4996" spans="1:13">
      <c r="A4996" t="n">
        <v>41346</v>
      </c>
      <c r="B4996" s="33" t="n">
        <v>89</v>
      </c>
      <c r="C4996" s="7" t="n">
        <v>65533</v>
      </c>
      <c r="D4996" s="7" t="n">
        <v>1</v>
      </c>
    </row>
    <row r="4997" spans="1:13">
      <c r="A4997" t="s">
        <v>4</v>
      </c>
      <c r="B4997" s="4" t="s">
        <v>5</v>
      </c>
      <c r="C4997" s="4" t="s">
        <v>11</v>
      </c>
      <c r="D4997" s="4" t="s">
        <v>7</v>
      </c>
      <c r="E4997" s="4" t="s">
        <v>8</v>
      </c>
      <c r="F4997" s="4" t="s">
        <v>15</v>
      </c>
      <c r="G4997" s="4" t="s">
        <v>15</v>
      </c>
      <c r="H4997" s="4" t="s">
        <v>15</v>
      </c>
    </row>
    <row r="4998" spans="1:13">
      <c r="A4998" t="n">
        <v>41350</v>
      </c>
      <c r="B4998" s="40" t="n">
        <v>48</v>
      </c>
      <c r="C4998" s="7" t="n">
        <v>2</v>
      </c>
      <c r="D4998" s="7" t="n">
        <v>0</v>
      </c>
      <c r="E4998" s="7" t="s">
        <v>194</v>
      </c>
      <c r="F4998" s="7" t="n">
        <v>-1</v>
      </c>
      <c r="G4998" s="7" t="n">
        <v>1</v>
      </c>
      <c r="H4998" s="7" t="n">
        <v>0</v>
      </c>
    </row>
    <row r="4999" spans="1:13">
      <c r="A4999" t="s">
        <v>4</v>
      </c>
      <c r="B4999" s="4" t="s">
        <v>5</v>
      </c>
      <c r="C4999" s="4" t="s">
        <v>7</v>
      </c>
      <c r="D4999" s="4" t="s">
        <v>11</v>
      </c>
      <c r="E4999" s="4" t="s">
        <v>8</v>
      </c>
    </row>
    <row r="5000" spans="1:13">
      <c r="A5000" t="n">
        <v>41384</v>
      </c>
      <c r="B5000" s="30" t="n">
        <v>51</v>
      </c>
      <c r="C5000" s="7" t="n">
        <v>4</v>
      </c>
      <c r="D5000" s="7" t="n">
        <v>2</v>
      </c>
      <c r="E5000" s="7" t="s">
        <v>267</v>
      </c>
    </row>
    <row r="5001" spans="1:13">
      <c r="A5001" t="s">
        <v>4</v>
      </c>
      <c r="B5001" s="4" t="s">
        <v>5</v>
      </c>
      <c r="C5001" s="4" t="s">
        <v>11</v>
      </c>
    </row>
    <row r="5002" spans="1:13">
      <c r="A5002" t="n">
        <v>41398</v>
      </c>
      <c r="B5002" s="26" t="n">
        <v>16</v>
      </c>
      <c r="C5002" s="7" t="n">
        <v>0</v>
      </c>
    </row>
    <row r="5003" spans="1:13">
      <c r="A5003" t="s">
        <v>4</v>
      </c>
      <c r="B5003" s="4" t="s">
        <v>5</v>
      </c>
      <c r="C5003" s="4" t="s">
        <v>11</v>
      </c>
      <c r="D5003" s="4" t="s">
        <v>7</v>
      </c>
      <c r="E5003" s="4" t="s">
        <v>17</v>
      </c>
      <c r="F5003" s="4" t="s">
        <v>42</v>
      </c>
      <c r="G5003" s="4" t="s">
        <v>7</v>
      </c>
      <c r="H5003" s="4" t="s">
        <v>7</v>
      </c>
    </row>
    <row r="5004" spans="1:13">
      <c r="A5004" t="n">
        <v>41401</v>
      </c>
      <c r="B5004" s="31" t="n">
        <v>26</v>
      </c>
      <c r="C5004" s="7" t="n">
        <v>2</v>
      </c>
      <c r="D5004" s="7" t="n">
        <v>17</v>
      </c>
      <c r="E5004" s="7" t="n">
        <v>6500</v>
      </c>
      <c r="F5004" s="7" t="s">
        <v>410</v>
      </c>
      <c r="G5004" s="7" t="n">
        <v>2</v>
      </c>
      <c r="H5004" s="7" t="n">
        <v>0</v>
      </c>
    </row>
    <row r="5005" spans="1:13">
      <c r="A5005" t="s">
        <v>4</v>
      </c>
      <c r="B5005" s="4" t="s">
        <v>5</v>
      </c>
    </row>
    <row r="5006" spans="1:13">
      <c r="A5006" t="n">
        <v>41450</v>
      </c>
      <c r="B5006" s="24" t="n">
        <v>28</v>
      </c>
    </row>
    <row r="5007" spans="1:13">
      <c r="A5007" t="s">
        <v>4</v>
      </c>
      <c r="B5007" s="4" t="s">
        <v>5</v>
      </c>
      <c r="C5007" s="4" t="s">
        <v>11</v>
      </c>
      <c r="D5007" s="4" t="s">
        <v>11</v>
      </c>
      <c r="E5007" s="4" t="s">
        <v>11</v>
      </c>
    </row>
    <row r="5008" spans="1:13">
      <c r="A5008" t="n">
        <v>41451</v>
      </c>
      <c r="B5008" s="42" t="n">
        <v>61</v>
      </c>
      <c r="C5008" s="7" t="n">
        <v>1</v>
      </c>
      <c r="D5008" s="7" t="n">
        <v>0</v>
      </c>
      <c r="E5008" s="7" t="n">
        <v>1000</v>
      </c>
    </row>
    <row r="5009" spans="1:8">
      <c r="A5009" t="s">
        <v>4</v>
      </c>
      <c r="B5009" s="4" t="s">
        <v>5</v>
      </c>
      <c r="C5009" s="4" t="s">
        <v>7</v>
      </c>
      <c r="D5009" s="4" t="s">
        <v>11</v>
      </c>
      <c r="E5009" s="4" t="s">
        <v>8</v>
      </c>
    </row>
    <row r="5010" spans="1:8">
      <c r="A5010" t="n">
        <v>41458</v>
      </c>
      <c r="B5010" s="30" t="n">
        <v>51</v>
      </c>
      <c r="C5010" s="7" t="n">
        <v>4</v>
      </c>
      <c r="D5010" s="7" t="n">
        <v>1</v>
      </c>
      <c r="E5010" s="7" t="s">
        <v>334</v>
      </c>
    </row>
    <row r="5011" spans="1:8">
      <c r="A5011" t="s">
        <v>4</v>
      </c>
      <c r="B5011" s="4" t="s">
        <v>5</v>
      </c>
      <c r="C5011" s="4" t="s">
        <v>11</v>
      </c>
    </row>
    <row r="5012" spans="1:8">
      <c r="A5012" t="n">
        <v>41471</v>
      </c>
      <c r="B5012" s="26" t="n">
        <v>16</v>
      </c>
      <c r="C5012" s="7" t="n">
        <v>0</v>
      </c>
    </row>
    <row r="5013" spans="1:8">
      <c r="A5013" t="s">
        <v>4</v>
      </c>
      <c r="B5013" s="4" t="s">
        <v>5</v>
      </c>
      <c r="C5013" s="4" t="s">
        <v>11</v>
      </c>
      <c r="D5013" s="4" t="s">
        <v>7</v>
      </c>
      <c r="E5013" s="4" t="s">
        <v>17</v>
      </c>
      <c r="F5013" s="4" t="s">
        <v>42</v>
      </c>
      <c r="G5013" s="4" t="s">
        <v>7</v>
      </c>
      <c r="H5013" s="4" t="s">
        <v>7</v>
      </c>
    </row>
    <row r="5014" spans="1:8">
      <c r="A5014" t="n">
        <v>41474</v>
      </c>
      <c r="B5014" s="31" t="n">
        <v>26</v>
      </c>
      <c r="C5014" s="7" t="n">
        <v>1</v>
      </c>
      <c r="D5014" s="7" t="n">
        <v>17</v>
      </c>
      <c r="E5014" s="7" t="n">
        <v>1496</v>
      </c>
      <c r="F5014" s="7" t="s">
        <v>411</v>
      </c>
      <c r="G5014" s="7" t="n">
        <v>2</v>
      </c>
      <c r="H5014" s="7" t="n">
        <v>0</v>
      </c>
    </row>
    <row r="5015" spans="1:8">
      <c r="A5015" t="s">
        <v>4</v>
      </c>
      <c r="B5015" s="4" t="s">
        <v>5</v>
      </c>
    </row>
    <row r="5016" spans="1:8">
      <c r="A5016" t="n">
        <v>41545</v>
      </c>
      <c r="B5016" s="24" t="n">
        <v>28</v>
      </c>
    </row>
    <row r="5017" spans="1:8">
      <c r="A5017" t="s">
        <v>4</v>
      </c>
      <c r="B5017" s="4" t="s">
        <v>5</v>
      </c>
      <c r="C5017" s="4" t="s">
        <v>7</v>
      </c>
      <c r="D5017" s="4" t="s">
        <v>11</v>
      </c>
      <c r="E5017" s="4" t="s">
        <v>15</v>
      </c>
    </row>
    <row r="5018" spans="1:8">
      <c r="A5018" t="n">
        <v>41546</v>
      </c>
      <c r="B5018" s="28" t="n">
        <v>58</v>
      </c>
      <c r="C5018" s="7" t="n">
        <v>0</v>
      </c>
      <c r="D5018" s="7" t="n">
        <v>1000</v>
      </c>
      <c r="E5018" s="7" t="n">
        <v>1</v>
      </c>
    </row>
    <row r="5019" spans="1:8">
      <c r="A5019" t="s">
        <v>4</v>
      </c>
      <c r="B5019" s="4" t="s">
        <v>5</v>
      </c>
      <c r="C5019" s="4" t="s">
        <v>7</v>
      </c>
      <c r="D5019" s="4" t="s">
        <v>11</v>
      </c>
    </row>
    <row r="5020" spans="1:8">
      <c r="A5020" t="n">
        <v>41554</v>
      </c>
      <c r="B5020" s="28" t="n">
        <v>58</v>
      </c>
      <c r="C5020" s="7" t="n">
        <v>255</v>
      </c>
      <c r="D5020" s="7" t="n">
        <v>0</v>
      </c>
    </row>
    <row r="5021" spans="1:8">
      <c r="A5021" t="s">
        <v>4</v>
      </c>
      <c r="B5021" s="4" t="s">
        <v>5</v>
      </c>
      <c r="C5021" s="4" t="s">
        <v>7</v>
      </c>
      <c r="D5021" s="4" t="s">
        <v>8</v>
      </c>
      <c r="E5021" s="4" t="s">
        <v>15</v>
      </c>
      <c r="F5021" s="4" t="s">
        <v>15</v>
      </c>
      <c r="G5021" s="4" t="s">
        <v>15</v>
      </c>
    </row>
    <row r="5022" spans="1:8">
      <c r="A5022" t="n">
        <v>41558</v>
      </c>
      <c r="B5022" s="17" t="n">
        <v>94</v>
      </c>
      <c r="C5022" s="7" t="n">
        <v>2</v>
      </c>
      <c r="D5022" s="7" t="s">
        <v>215</v>
      </c>
      <c r="E5022" s="7" t="n">
        <v>-30</v>
      </c>
      <c r="F5022" s="7" t="n">
        <v>0</v>
      </c>
      <c r="G5022" s="7" t="n">
        <v>-58.0999984741211</v>
      </c>
    </row>
    <row r="5023" spans="1:8">
      <c r="A5023" t="s">
        <v>4</v>
      </c>
      <c r="B5023" s="4" t="s">
        <v>5</v>
      </c>
      <c r="C5023" s="4" t="s">
        <v>7</v>
      </c>
      <c r="D5023" s="4" t="s">
        <v>8</v>
      </c>
      <c r="E5023" s="4" t="s">
        <v>15</v>
      </c>
      <c r="F5023" s="4" t="s">
        <v>15</v>
      </c>
      <c r="G5023" s="4" t="s">
        <v>15</v>
      </c>
    </row>
    <row r="5024" spans="1:8">
      <c r="A5024" t="n">
        <v>41581</v>
      </c>
      <c r="B5024" s="17" t="n">
        <v>94</v>
      </c>
      <c r="C5024" s="7" t="n">
        <v>2</v>
      </c>
      <c r="D5024" s="7" t="s">
        <v>216</v>
      </c>
      <c r="E5024" s="7" t="n">
        <v>-28.2999992370605</v>
      </c>
      <c r="F5024" s="7" t="n">
        <v>0</v>
      </c>
      <c r="G5024" s="7" t="n">
        <v>-52.5999984741211</v>
      </c>
    </row>
    <row r="5025" spans="1:8">
      <c r="A5025" t="s">
        <v>4</v>
      </c>
      <c r="B5025" s="4" t="s">
        <v>5</v>
      </c>
      <c r="C5025" s="4" t="s">
        <v>7</v>
      </c>
      <c r="D5025" s="4" t="s">
        <v>8</v>
      </c>
      <c r="E5025" s="4" t="s">
        <v>15</v>
      </c>
      <c r="F5025" s="4" t="s">
        <v>15</v>
      </c>
      <c r="G5025" s="4" t="s">
        <v>15</v>
      </c>
    </row>
    <row r="5026" spans="1:8">
      <c r="A5026" t="n">
        <v>41604</v>
      </c>
      <c r="B5026" s="17" t="n">
        <v>94</v>
      </c>
      <c r="C5026" s="7" t="n">
        <v>2</v>
      </c>
      <c r="D5026" s="7" t="s">
        <v>217</v>
      </c>
      <c r="E5026" s="7" t="n">
        <v>-30</v>
      </c>
      <c r="F5026" s="7" t="n">
        <v>0</v>
      </c>
      <c r="G5026" s="7" t="n">
        <v>-52.5999984741211</v>
      </c>
    </row>
    <row r="5027" spans="1:8">
      <c r="A5027" t="s">
        <v>4</v>
      </c>
      <c r="B5027" s="4" t="s">
        <v>5</v>
      </c>
      <c r="C5027" s="4" t="s">
        <v>7</v>
      </c>
      <c r="D5027" s="4" t="s">
        <v>8</v>
      </c>
      <c r="E5027" s="4" t="s">
        <v>15</v>
      </c>
      <c r="F5027" s="4" t="s">
        <v>15</v>
      </c>
      <c r="G5027" s="4" t="s">
        <v>15</v>
      </c>
    </row>
    <row r="5028" spans="1:8">
      <c r="A5028" t="n">
        <v>41627</v>
      </c>
      <c r="B5028" s="17" t="n">
        <v>94</v>
      </c>
      <c r="C5028" s="7" t="n">
        <v>2</v>
      </c>
      <c r="D5028" s="7" t="s">
        <v>218</v>
      </c>
      <c r="E5028" s="7" t="n">
        <v>-26.6000003814697</v>
      </c>
      <c r="F5028" s="7" t="n">
        <v>0</v>
      </c>
      <c r="G5028" s="7" t="n">
        <v>-55</v>
      </c>
    </row>
    <row r="5029" spans="1:8">
      <c r="A5029" t="s">
        <v>4</v>
      </c>
      <c r="B5029" s="4" t="s">
        <v>5</v>
      </c>
      <c r="C5029" s="4" t="s">
        <v>7</v>
      </c>
      <c r="D5029" s="4" t="s">
        <v>8</v>
      </c>
      <c r="E5029" s="4" t="s">
        <v>15</v>
      </c>
      <c r="F5029" s="4" t="s">
        <v>15</v>
      </c>
      <c r="G5029" s="4" t="s">
        <v>15</v>
      </c>
    </row>
    <row r="5030" spans="1:8">
      <c r="A5030" t="n">
        <v>41650</v>
      </c>
      <c r="B5030" s="17" t="n">
        <v>94</v>
      </c>
      <c r="C5030" s="7" t="n">
        <v>2</v>
      </c>
      <c r="D5030" s="7" t="s">
        <v>219</v>
      </c>
      <c r="E5030" s="7" t="n">
        <v>-31.7000007629395</v>
      </c>
      <c r="F5030" s="7" t="n">
        <v>0</v>
      </c>
      <c r="G5030" s="7" t="n">
        <v>-52.5999984741211</v>
      </c>
    </row>
    <row r="5031" spans="1:8">
      <c r="A5031" t="s">
        <v>4</v>
      </c>
      <c r="B5031" s="4" t="s">
        <v>5</v>
      </c>
      <c r="C5031" s="4" t="s">
        <v>7</v>
      </c>
      <c r="D5031" s="4" t="s">
        <v>8</v>
      </c>
      <c r="E5031" s="4" t="s">
        <v>15</v>
      </c>
      <c r="F5031" s="4" t="s">
        <v>15</v>
      </c>
      <c r="G5031" s="4" t="s">
        <v>15</v>
      </c>
    </row>
    <row r="5032" spans="1:8">
      <c r="A5032" t="n">
        <v>41673</v>
      </c>
      <c r="B5032" s="17" t="n">
        <v>94</v>
      </c>
      <c r="C5032" s="7" t="n">
        <v>2</v>
      </c>
      <c r="D5032" s="7" t="s">
        <v>220</v>
      </c>
      <c r="E5032" s="7" t="n">
        <v>-33.4000015258789</v>
      </c>
      <c r="F5032" s="7" t="n">
        <v>0</v>
      </c>
      <c r="G5032" s="7" t="n">
        <v>-52.5999984741211</v>
      </c>
    </row>
    <row r="5033" spans="1:8">
      <c r="A5033" t="s">
        <v>4</v>
      </c>
      <c r="B5033" s="4" t="s">
        <v>5</v>
      </c>
      <c r="C5033" s="4" t="s">
        <v>7</v>
      </c>
      <c r="D5033" s="4" t="s">
        <v>8</v>
      </c>
      <c r="E5033" s="4" t="s">
        <v>15</v>
      </c>
      <c r="F5033" s="4" t="s">
        <v>15</v>
      </c>
      <c r="G5033" s="4" t="s">
        <v>15</v>
      </c>
    </row>
    <row r="5034" spans="1:8">
      <c r="A5034" t="n">
        <v>41696</v>
      </c>
      <c r="B5034" s="17" t="n">
        <v>94</v>
      </c>
      <c r="C5034" s="7" t="n">
        <v>2</v>
      </c>
      <c r="D5034" s="7" t="s">
        <v>221</v>
      </c>
      <c r="E5034" s="7" t="n">
        <v>-33.4000015258789</v>
      </c>
      <c r="F5034" s="7" t="n">
        <v>0</v>
      </c>
      <c r="G5034" s="7" t="n">
        <v>-50.2000007629395</v>
      </c>
    </row>
    <row r="5035" spans="1:8">
      <c r="A5035" t="s">
        <v>4</v>
      </c>
      <c r="B5035" s="4" t="s">
        <v>5</v>
      </c>
      <c r="C5035" s="4" t="s">
        <v>7</v>
      </c>
      <c r="D5035" s="4" t="s">
        <v>8</v>
      </c>
      <c r="E5035" s="4" t="s">
        <v>15</v>
      </c>
      <c r="F5035" s="4" t="s">
        <v>15</v>
      </c>
      <c r="G5035" s="4" t="s">
        <v>15</v>
      </c>
    </row>
    <row r="5036" spans="1:8">
      <c r="A5036" t="n">
        <v>41719</v>
      </c>
      <c r="B5036" s="17" t="n">
        <v>94</v>
      </c>
      <c r="C5036" s="7" t="n">
        <v>2</v>
      </c>
      <c r="D5036" s="7" t="s">
        <v>222</v>
      </c>
      <c r="E5036" s="7" t="n">
        <v>-26.6000003814697</v>
      </c>
      <c r="F5036" s="7" t="n">
        <v>0</v>
      </c>
      <c r="G5036" s="7" t="n">
        <v>-52.5999984741211</v>
      </c>
    </row>
    <row r="5037" spans="1:8">
      <c r="A5037" t="s">
        <v>4</v>
      </c>
      <c r="B5037" s="4" t="s">
        <v>5</v>
      </c>
      <c r="C5037" s="4" t="s">
        <v>7</v>
      </c>
      <c r="D5037" s="4" t="s">
        <v>8</v>
      </c>
      <c r="E5037" s="4" t="s">
        <v>15</v>
      </c>
      <c r="F5037" s="4" t="s">
        <v>15</v>
      </c>
      <c r="G5037" s="4" t="s">
        <v>15</v>
      </c>
    </row>
    <row r="5038" spans="1:8">
      <c r="A5038" t="n">
        <v>41742</v>
      </c>
      <c r="B5038" s="17" t="n">
        <v>94</v>
      </c>
      <c r="C5038" s="7" t="n">
        <v>2</v>
      </c>
      <c r="D5038" s="7" t="s">
        <v>223</v>
      </c>
      <c r="E5038" s="7" t="n">
        <v>-28.2999992370605</v>
      </c>
      <c r="F5038" s="7" t="n">
        <v>0</v>
      </c>
      <c r="G5038" s="7" t="n">
        <v>-55</v>
      </c>
    </row>
    <row r="5039" spans="1:8">
      <c r="A5039" t="s">
        <v>4</v>
      </c>
      <c r="B5039" s="4" t="s">
        <v>5</v>
      </c>
      <c r="C5039" s="4" t="s">
        <v>7</v>
      </c>
      <c r="D5039" s="4" t="s">
        <v>8</v>
      </c>
      <c r="E5039" s="4" t="s">
        <v>15</v>
      </c>
      <c r="F5039" s="4" t="s">
        <v>15</v>
      </c>
      <c r="G5039" s="4" t="s">
        <v>15</v>
      </c>
    </row>
    <row r="5040" spans="1:8">
      <c r="A5040" t="n">
        <v>41765</v>
      </c>
      <c r="B5040" s="17" t="n">
        <v>94</v>
      </c>
      <c r="C5040" s="7" t="n">
        <v>2</v>
      </c>
      <c r="D5040" s="7" t="s">
        <v>224</v>
      </c>
      <c r="E5040" s="7" t="n">
        <v>-30</v>
      </c>
      <c r="F5040" s="7" t="n">
        <v>0</v>
      </c>
      <c r="G5040" s="7" t="n">
        <v>-55</v>
      </c>
    </row>
    <row r="5041" spans="1:7">
      <c r="A5041" t="s">
        <v>4</v>
      </c>
      <c r="B5041" s="4" t="s">
        <v>5</v>
      </c>
      <c r="C5041" s="4" t="s">
        <v>7</v>
      </c>
      <c r="D5041" s="4" t="s">
        <v>8</v>
      </c>
      <c r="E5041" s="4" t="s">
        <v>15</v>
      </c>
      <c r="F5041" s="4" t="s">
        <v>15</v>
      </c>
      <c r="G5041" s="4" t="s">
        <v>15</v>
      </c>
    </row>
    <row r="5042" spans="1:7">
      <c r="A5042" t="n">
        <v>41788</v>
      </c>
      <c r="B5042" s="17" t="n">
        <v>94</v>
      </c>
      <c r="C5042" s="7" t="n">
        <v>2</v>
      </c>
      <c r="D5042" s="7" t="s">
        <v>225</v>
      </c>
      <c r="E5042" s="7" t="n">
        <v>-31.7000007629395</v>
      </c>
      <c r="F5042" s="7" t="n">
        <v>0</v>
      </c>
      <c r="G5042" s="7" t="n">
        <v>-55</v>
      </c>
    </row>
    <row r="5043" spans="1:7">
      <c r="A5043" t="s">
        <v>4</v>
      </c>
      <c r="B5043" s="4" t="s">
        <v>5</v>
      </c>
      <c r="C5043" s="4" t="s">
        <v>7</v>
      </c>
      <c r="D5043" s="4" t="s">
        <v>8</v>
      </c>
      <c r="E5043" s="4" t="s">
        <v>15</v>
      </c>
      <c r="F5043" s="4" t="s">
        <v>15</v>
      </c>
      <c r="G5043" s="4" t="s">
        <v>15</v>
      </c>
    </row>
    <row r="5044" spans="1:7">
      <c r="A5044" t="n">
        <v>41811</v>
      </c>
      <c r="B5044" s="17" t="n">
        <v>94</v>
      </c>
      <c r="C5044" s="7" t="n">
        <v>2</v>
      </c>
      <c r="D5044" s="7" t="s">
        <v>226</v>
      </c>
      <c r="E5044" s="7" t="n">
        <v>-33.4000015258789</v>
      </c>
      <c r="F5044" s="7" t="n">
        <v>0</v>
      </c>
      <c r="G5044" s="7" t="n">
        <v>-55</v>
      </c>
    </row>
    <row r="5045" spans="1:7">
      <c r="A5045" t="s">
        <v>4</v>
      </c>
      <c r="B5045" s="4" t="s">
        <v>5</v>
      </c>
      <c r="C5045" s="4" t="s">
        <v>7</v>
      </c>
      <c r="D5045" s="4" t="s">
        <v>8</v>
      </c>
      <c r="E5045" s="4" t="s">
        <v>15</v>
      </c>
      <c r="F5045" s="4" t="s">
        <v>15</v>
      </c>
      <c r="G5045" s="4" t="s">
        <v>15</v>
      </c>
    </row>
    <row r="5046" spans="1:7">
      <c r="A5046" t="n">
        <v>41834</v>
      </c>
      <c r="B5046" s="17" t="n">
        <v>94</v>
      </c>
      <c r="C5046" s="7" t="n">
        <v>2</v>
      </c>
      <c r="D5046" s="7" t="s">
        <v>227</v>
      </c>
      <c r="E5046" s="7" t="n">
        <v>-28.2999992370605</v>
      </c>
      <c r="F5046" s="7" t="n">
        <v>0</v>
      </c>
      <c r="G5046" s="7" t="n">
        <v>-51.9500007629395</v>
      </c>
    </row>
    <row r="5047" spans="1:7">
      <c r="A5047" t="s">
        <v>4</v>
      </c>
      <c r="B5047" s="4" t="s">
        <v>5</v>
      </c>
      <c r="C5047" s="4" t="s">
        <v>7</v>
      </c>
      <c r="D5047" s="4" t="s">
        <v>8</v>
      </c>
      <c r="E5047" s="4" t="s">
        <v>15</v>
      </c>
      <c r="F5047" s="4" t="s">
        <v>15</v>
      </c>
      <c r="G5047" s="4" t="s">
        <v>15</v>
      </c>
    </row>
    <row r="5048" spans="1:7">
      <c r="A5048" t="n">
        <v>41858</v>
      </c>
      <c r="B5048" s="17" t="n">
        <v>94</v>
      </c>
      <c r="C5048" s="7" t="n">
        <v>2</v>
      </c>
      <c r="D5048" s="7" t="s">
        <v>228</v>
      </c>
      <c r="E5048" s="7" t="n">
        <v>-30</v>
      </c>
      <c r="F5048" s="7" t="n">
        <v>0</v>
      </c>
      <c r="G5048" s="7" t="n">
        <v>-51.9500007629395</v>
      </c>
    </row>
    <row r="5049" spans="1:7">
      <c r="A5049" t="s">
        <v>4</v>
      </c>
      <c r="B5049" s="4" t="s">
        <v>5</v>
      </c>
      <c r="C5049" s="4" t="s">
        <v>7</v>
      </c>
      <c r="D5049" s="4" t="s">
        <v>8</v>
      </c>
      <c r="E5049" s="4" t="s">
        <v>15</v>
      </c>
      <c r="F5049" s="4" t="s">
        <v>15</v>
      </c>
      <c r="G5049" s="4" t="s">
        <v>15</v>
      </c>
    </row>
    <row r="5050" spans="1:7">
      <c r="A5050" t="n">
        <v>41882</v>
      </c>
      <c r="B5050" s="17" t="n">
        <v>94</v>
      </c>
      <c r="C5050" s="7" t="n">
        <v>2</v>
      </c>
      <c r="D5050" s="7" t="s">
        <v>229</v>
      </c>
      <c r="E5050" s="7" t="n">
        <v>-26.6000003814697</v>
      </c>
      <c r="F5050" s="7" t="n">
        <v>0</v>
      </c>
      <c r="G5050" s="7" t="n">
        <v>-54.3499984741211</v>
      </c>
    </row>
    <row r="5051" spans="1:7">
      <c r="A5051" t="s">
        <v>4</v>
      </c>
      <c r="B5051" s="4" t="s">
        <v>5</v>
      </c>
      <c r="C5051" s="4" t="s">
        <v>7</v>
      </c>
      <c r="D5051" s="4" t="s">
        <v>8</v>
      </c>
      <c r="E5051" s="4" t="s">
        <v>15</v>
      </c>
      <c r="F5051" s="4" t="s">
        <v>15</v>
      </c>
      <c r="G5051" s="4" t="s">
        <v>15</v>
      </c>
    </row>
    <row r="5052" spans="1:7">
      <c r="A5052" t="n">
        <v>41906</v>
      </c>
      <c r="B5052" s="17" t="n">
        <v>94</v>
      </c>
      <c r="C5052" s="7" t="n">
        <v>2</v>
      </c>
      <c r="D5052" s="7" t="s">
        <v>230</v>
      </c>
      <c r="E5052" s="7" t="n">
        <v>-31.7000007629395</v>
      </c>
      <c r="F5052" s="7" t="n">
        <v>0</v>
      </c>
      <c r="G5052" s="7" t="n">
        <v>-51.9500007629395</v>
      </c>
    </row>
    <row r="5053" spans="1:7">
      <c r="A5053" t="s">
        <v>4</v>
      </c>
      <c r="B5053" s="4" t="s">
        <v>5</v>
      </c>
      <c r="C5053" s="4" t="s">
        <v>7</v>
      </c>
      <c r="D5053" s="4" t="s">
        <v>8</v>
      </c>
      <c r="E5053" s="4" t="s">
        <v>15</v>
      </c>
      <c r="F5053" s="4" t="s">
        <v>15</v>
      </c>
      <c r="G5053" s="4" t="s">
        <v>15</v>
      </c>
    </row>
    <row r="5054" spans="1:7">
      <c r="A5054" t="n">
        <v>41930</v>
      </c>
      <c r="B5054" s="17" t="n">
        <v>94</v>
      </c>
      <c r="C5054" s="7" t="n">
        <v>2</v>
      </c>
      <c r="D5054" s="7" t="s">
        <v>231</v>
      </c>
      <c r="E5054" s="7" t="n">
        <v>-33.4000015258789</v>
      </c>
      <c r="F5054" s="7" t="n">
        <v>0</v>
      </c>
      <c r="G5054" s="7" t="n">
        <v>-51.9500007629395</v>
      </c>
    </row>
    <row r="5055" spans="1:7">
      <c r="A5055" t="s">
        <v>4</v>
      </c>
      <c r="B5055" s="4" t="s">
        <v>5</v>
      </c>
      <c r="C5055" s="4" t="s">
        <v>7</v>
      </c>
      <c r="D5055" s="4" t="s">
        <v>8</v>
      </c>
      <c r="E5055" s="4" t="s">
        <v>15</v>
      </c>
      <c r="F5055" s="4" t="s">
        <v>15</v>
      </c>
      <c r="G5055" s="4" t="s">
        <v>15</v>
      </c>
    </row>
    <row r="5056" spans="1:7">
      <c r="A5056" t="n">
        <v>41954</v>
      </c>
      <c r="B5056" s="17" t="n">
        <v>94</v>
      </c>
      <c r="C5056" s="7" t="n">
        <v>2</v>
      </c>
      <c r="D5056" s="7" t="s">
        <v>232</v>
      </c>
      <c r="E5056" s="7" t="n">
        <v>-33.4000015258789</v>
      </c>
      <c r="F5056" s="7" t="n">
        <v>0</v>
      </c>
      <c r="G5056" s="7" t="n">
        <v>-49.5499992370605</v>
      </c>
    </row>
    <row r="5057" spans="1:7">
      <c r="A5057" t="s">
        <v>4</v>
      </c>
      <c r="B5057" s="4" t="s">
        <v>5</v>
      </c>
      <c r="C5057" s="4" t="s">
        <v>7</v>
      </c>
      <c r="D5057" s="4" t="s">
        <v>8</v>
      </c>
      <c r="E5057" s="4" t="s">
        <v>15</v>
      </c>
      <c r="F5057" s="4" t="s">
        <v>15</v>
      </c>
      <c r="G5057" s="4" t="s">
        <v>15</v>
      </c>
    </row>
    <row r="5058" spans="1:7">
      <c r="A5058" t="n">
        <v>41978</v>
      </c>
      <c r="B5058" s="17" t="n">
        <v>94</v>
      </c>
      <c r="C5058" s="7" t="n">
        <v>2</v>
      </c>
      <c r="D5058" s="7" t="s">
        <v>233</v>
      </c>
      <c r="E5058" s="7" t="n">
        <v>-26.6000003814697</v>
      </c>
      <c r="F5058" s="7" t="n">
        <v>0</v>
      </c>
      <c r="G5058" s="7" t="n">
        <v>-51.9500007629395</v>
      </c>
    </row>
    <row r="5059" spans="1:7">
      <c r="A5059" t="s">
        <v>4</v>
      </c>
      <c r="B5059" s="4" t="s">
        <v>5</v>
      </c>
      <c r="C5059" s="4" t="s">
        <v>7</v>
      </c>
      <c r="D5059" s="4" t="s">
        <v>8</v>
      </c>
      <c r="E5059" s="4" t="s">
        <v>15</v>
      </c>
      <c r="F5059" s="4" t="s">
        <v>15</v>
      </c>
      <c r="G5059" s="4" t="s">
        <v>15</v>
      </c>
    </row>
    <row r="5060" spans="1:7">
      <c r="A5060" t="n">
        <v>42002</v>
      </c>
      <c r="B5060" s="17" t="n">
        <v>94</v>
      </c>
      <c r="C5060" s="7" t="n">
        <v>2</v>
      </c>
      <c r="D5060" s="7" t="s">
        <v>234</v>
      </c>
      <c r="E5060" s="7" t="n">
        <v>-28.2999992370605</v>
      </c>
      <c r="F5060" s="7" t="n">
        <v>0</v>
      </c>
      <c r="G5060" s="7" t="n">
        <v>-54.3499984741211</v>
      </c>
    </row>
    <row r="5061" spans="1:7">
      <c r="A5061" t="s">
        <v>4</v>
      </c>
      <c r="B5061" s="4" t="s">
        <v>5</v>
      </c>
      <c r="C5061" s="4" t="s">
        <v>7</v>
      </c>
      <c r="D5061" s="4" t="s">
        <v>8</v>
      </c>
      <c r="E5061" s="4" t="s">
        <v>15</v>
      </c>
      <c r="F5061" s="4" t="s">
        <v>15</v>
      </c>
      <c r="G5061" s="4" t="s">
        <v>15</v>
      </c>
    </row>
    <row r="5062" spans="1:7">
      <c r="A5062" t="n">
        <v>42026</v>
      </c>
      <c r="B5062" s="17" t="n">
        <v>94</v>
      </c>
      <c r="C5062" s="7" t="n">
        <v>2</v>
      </c>
      <c r="D5062" s="7" t="s">
        <v>235</v>
      </c>
      <c r="E5062" s="7" t="n">
        <v>-30</v>
      </c>
      <c r="F5062" s="7" t="n">
        <v>0</v>
      </c>
      <c r="G5062" s="7" t="n">
        <v>-54.3499984741211</v>
      </c>
    </row>
    <row r="5063" spans="1:7">
      <c r="A5063" t="s">
        <v>4</v>
      </c>
      <c r="B5063" s="4" t="s">
        <v>5</v>
      </c>
      <c r="C5063" s="4" t="s">
        <v>7</v>
      </c>
      <c r="D5063" s="4" t="s">
        <v>8</v>
      </c>
      <c r="E5063" s="4" t="s">
        <v>15</v>
      </c>
      <c r="F5063" s="4" t="s">
        <v>15</v>
      </c>
      <c r="G5063" s="4" t="s">
        <v>15</v>
      </c>
    </row>
    <row r="5064" spans="1:7">
      <c r="A5064" t="n">
        <v>42050</v>
      </c>
      <c r="B5064" s="17" t="n">
        <v>94</v>
      </c>
      <c r="C5064" s="7" t="n">
        <v>2</v>
      </c>
      <c r="D5064" s="7" t="s">
        <v>236</v>
      </c>
      <c r="E5064" s="7" t="n">
        <v>-31.7000007629395</v>
      </c>
      <c r="F5064" s="7" t="n">
        <v>0</v>
      </c>
      <c r="G5064" s="7" t="n">
        <v>-54.3499984741211</v>
      </c>
    </row>
    <row r="5065" spans="1:7">
      <c r="A5065" t="s">
        <v>4</v>
      </c>
      <c r="B5065" s="4" t="s">
        <v>5</v>
      </c>
      <c r="C5065" s="4" t="s">
        <v>7</v>
      </c>
      <c r="D5065" s="4" t="s">
        <v>8</v>
      </c>
      <c r="E5065" s="4" t="s">
        <v>15</v>
      </c>
      <c r="F5065" s="4" t="s">
        <v>15</v>
      </c>
      <c r="G5065" s="4" t="s">
        <v>15</v>
      </c>
    </row>
    <row r="5066" spans="1:7">
      <c r="A5066" t="n">
        <v>42074</v>
      </c>
      <c r="B5066" s="17" t="n">
        <v>94</v>
      </c>
      <c r="C5066" s="7" t="n">
        <v>2</v>
      </c>
      <c r="D5066" s="7" t="s">
        <v>237</v>
      </c>
      <c r="E5066" s="7" t="n">
        <v>-33.4000015258789</v>
      </c>
      <c r="F5066" s="7" t="n">
        <v>0</v>
      </c>
      <c r="G5066" s="7" t="n">
        <v>-54.3499984741211</v>
      </c>
    </row>
    <row r="5067" spans="1:7">
      <c r="A5067" t="s">
        <v>4</v>
      </c>
      <c r="B5067" s="4" t="s">
        <v>5</v>
      </c>
      <c r="C5067" s="4" t="s">
        <v>7</v>
      </c>
      <c r="D5067" s="4" t="s">
        <v>8</v>
      </c>
      <c r="E5067" s="4" t="s">
        <v>15</v>
      </c>
      <c r="F5067" s="4" t="s">
        <v>15</v>
      </c>
      <c r="G5067" s="4" t="s">
        <v>15</v>
      </c>
    </row>
    <row r="5068" spans="1:7">
      <c r="A5068" t="n">
        <v>42098</v>
      </c>
      <c r="B5068" s="17" t="n">
        <v>94</v>
      </c>
      <c r="C5068" s="7" t="n">
        <v>3</v>
      </c>
      <c r="D5068" s="7" t="s">
        <v>227</v>
      </c>
      <c r="E5068" s="7" t="n">
        <v>0</v>
      </c>
      <c r="F5068" s="7" t="n">
        <v>180</v>
      </c>
      <c r="G5068" s="7" t="n">
        <v>0</v>
      </c>
    </row>
    <row r="5069" spans="1:7">
      <c r="A5069" t="s">
        <v>4</v>
      </c>
      <c r="B5069" s="4" t="s">
        <v>5</v>
      </c>
      <c r="C5069" s="4" t="s">
        <v>7</v>
      </c>
      <c r="D5069" s="4" t="s">
        <v>8</v>
      </c>
      <c r="E5069" s="4" t="s">
        <v>15</v>
      </c>
      <c r="F5069" s="4" t="s">
        <v>15</v>
      </c>
      <c r="G5069" s="4" t="s">
        <v>15</v>
      </c>
    </row>
    <row r="5070" spans="1:7">
      <c r="A5070" t="n">
        <v>42122</v>
      </c>
      <c r="B5070" s="17" t="n">
        <v>94</v>
      </c>
      <c r="C5070" s="7" t="n">
        <v>3</v>
      </c>
      <c r="D5070" s="7" t="s">
        <v>228</v>
      </c>
      <c r="E5070" s="7" t="n">
        <v>0</v>
      </c>
      <c r="F5070" s="7" t="n">
        <v>180</v>
      </c>
      <c r="G5070" s="7" t="n">
        <v>0</v>
      </c>
    </row>
    <row r="5071" spans="1:7">
      <c r="A5071" t="s">
        <v>4</v>
      </c>
      <c r="B5071" s="4" t="s">
        <v>5</v>
      </c>
      <c r="C5071" s="4" t="s">
        <v>7</v>
      </c>
      <c r="D5071" s="4" t="s">
        <v>8</v>
      </c>
      <c r="E5071" s="4" t="s">
        <v>15</v>
      </c>
      <c r="F5071" s="4" t="s">
        <v>15</v>
      </c>
      <c r="G5071" s="4" t="s">
        <v>15</v>
      </c>
    </row>
    <row r="5072" spans="1:7">
      <c r="A5072" t="n">
        <v>42146</v>
      </c>
      <c r="B5072" s="17" t="n">
        <v>94</v>
      </c>
      <c r="C5072" s="7" t="n">
        <v>3</v>
      </c>
      <c r="D5072" s="7" t="s">
        <v>229</v>
      </c>
      <c r="E5072" s="7" t="n">
        <v>0</v>
      </c>
      <c r="F5072" s="7" t="n">
        <v>180</v>
      </c>
      <c r="G5072" s="7" t="n">
        <v>0</v>
      </c>
    </row>
    <row r="5073" spans="1:7">
      <c r="A5073" t="s">
        <v>4</v>
      </c>
      <c r="B5073" s="4" t="s">
        <v>5</v>
      </c>
      <c r="C5073" s="4" t="s">
        <v>7</v>
      </c>
      <c r="D5073" s="4" t="s">
        <v>8</v>
      </c>
      <c r="E5073" s="4" t="s">
        <v>15</v>
      </c>
      <c r="F5073" s="4" t="s">
        <v>15</v>
      </c>
      <c r="G5073" s="4" t="s">
        <v>15</v>
      </c>
    </row>
    <row r="5074" spans="1:7">
      <c r="A5074" t="n">
        <v>42170</v>
      </c>
      <c r="B5074" s="17" t="n">
        <v>94</v>
      </c>
      <c r="C5074" s="7" t="n">
        <v>3</v>
      </c>
      <c r="D5074" s="7" t="s">
        <v>230</v>
      </c>
      <c r="E5074" s="7" t="n">
        <v>0</v>
      </c>
      <c r="F5074" s="7" t="n">
        <v>180</v>
      </c>
      <c r="G5074" s="7" t="n">
        <v>0</v>
      </c>
    </row>
    <row r="5075" spans="1:7">
      <c r="A5075" t="s">
        <v>4</v>
      </c>
      <c r="B5075" s="4" t="s">
        <v>5</v>
      </c>
      <c r="C5075" s="4" t="s">
        <v>7</v>
      </c>
      <c r="D5075" s="4" t="s">
        <v>8</v>
      </c>
      <c r="E5075" s="4" t="s">
        <v>15</v>
      </c>
      <c r="F5075" s="4" t="s">
        <v>15</v>
      </c>
      <c r="G5075" s="4" t="s">
        <v>15</v>
      </c>
    </row>
    <row r="5076" spans="1:7">
      <c r="A5076" t="n">
        <v>42194</v>
      </c>
      <c r="B5076" s="17" t="n">
        <v>94</v>
      </c>
      <c r="C5076" s="7" t="n">
        <v>3</v>
      </c>
      <c r="D5076" s="7" t="s">
        <v>231</v>
      </c>
      <c r="E5076" s="7" t="n">
        <v>0</v>
      </c>
      <c r="F5076" s="7" t="n">
        <v>180</v>
      </c>
      <c r="G5076" s="7" t="n">
        <v>0</v>
      </c>
    </row>
    <row r="5077" spans="1:7">
      <c r="A5077" t="s">
        <v>4</v>
      </c>
      <c r="B5077" s="4" t="s">
        <v>5</v>
      </c>
      <c r="C5077" s="4" t="s">
        <v>7</v>
      </c>
      <c r="D5077" s="4" t="s">
        <v>8</v>
      </c>
      <c r="E5077" s="4" t="s">
        <v>15</v>
      </c>
      <c r="F5077" s="4" t="s">
        <v>15</v>
      </c>
      <c r="G5077" s="4" t="s">
        <v>15</v>
      </c>
    </row>
    <row r="5078" spans="1:7">
      <c r="A5078" t="n">
        <v>42218</v>
      </c>
      <c r="B5078" s="17" t="n">
        <v>94</v>
      </c>
      <c r="C5078" s="7" t="n">
        <v>3</v>
      </c>
      <c r="D5078" s="7" t="s">
        <v>232</v>
      </c>
      <c r="E5078" s="7" t="n">
        <v>0</v>
      </c>
      <c r="F5078" s="7" t="n">
        <v>180</v>
      </c>
      <c r="G5078" s="7" t="n">
        <v>0</v>
      </c>
    </row>
    <row r="5079" spans="1:7">
      <c r="A5079" t="s">
        <v>4</v>
      </c>
      <c r="B5079" s="4" t="s">
        <v>5</v>
      </c>
      <c r="C5079" s="4" t="s">
        <v>7</v>
      </c>
      <c r="D5079" s="4" t="s">
        <v>8</v>
      </c>
      <c r="E5079" s="4" t="s">
        <v>15</v>
      </c>
      <c r="F5079" s="4" t="s">
        <v>15</v>
      </c>
      <c r="G5079" s="4" t="s">
        <v>15</v>
      </c>
    </row>
    <row r="5080" spans="1:7">
      <c r="A5080" t="n">
        <v>42242</v>
      </c>
      <c r="B5080" s="17" t="n">
        <v>94</v>
      </c>
      <c r="C5080" s="7" t="n">
        <v>3</v>
      </c>
      <c r="D5080" s="7" t="s">
        <v>233</v>
      </c>
      <c r="E5080" s="7" t="n">
        <v>0</v>
      </c>
      <c r="F5080" s="7" t="n">
        <v>180</v>
      </c>
      <c r="G5080" s="7" t="n">
        <v>0</v>
      </c>
    </row>
    <row r="5081" spans="1:7">
      <c r="A5081" t="s">
        <v>4</v>
      </c>
      <c r="B5081" s="4" t="s">
        <v>5</v>
      </c>
      <c r="C5081" s="4" t="s">
        <v>7</v>
      </c>
      <c r="D5081" s="4" t="s">
        <v>8</v>
      </c>
      <c r="E5081" s="4" t="s">
        <v>15</v>
      </c>
      <c r="F5081" s="4" t="s">
        <v>15</v>
      </c>
      <c r="G5081" s="4" t="s">
        <v>15</v>
      </c>
    </row>
    <row r="5082" spans="1:7">
      <c r="A5082" t="n">
        <v>42266</v>
      </c>
      <c r="B5082" s="17" t="n">
        <v>94</v>
      </c>
      <c r="C5082" s="7" t="n">
        <v>3</v>
      </c>
      <c r="D5082" s="7" t="s">
        <v>234</v>
      </c>
      <c r="E5082" s="7" t="n">
        <v>0</v>
      </c>
      <c r="F5082" s="7" t="n">
        <v>180</v>
      </c>
      <c r="G5082" s="7" t="n">
        <v>0</v>
      </c>
    </row>
    <row r="5083" spans="1:7">
      <c r="A5083" t="s">
        <v>4</v>
      </c>
      <c r="B5083" s="4" t="s">
        <v>5</v>
      </c>
      <c r="C5083" s="4" t="s">
        <v>7</v>
      </c>
      <c r="D5083" s="4" t="s">
        <v>8</v>
      </c>
      <c r="E5083" s="4" t="s">
        <v>15</v>
      </c>
      <c r="F5083" s="4" t="s">
        <v>15</v>
      </c>
      <c r="G5083" s="4" t="s">
        <v>15</v>
      </c>
    </row>
    <row r="5084" spans="1:7">
      <c r="A5084" t="n">
        <v>42290</v>
      </c>
      <c r="B5084" s="17" t="n">
        <v>94</v>
      </c>
      <c r="C5084" s="7" t="n">
        <v>3</v>
      </c>
      <c r="D5084" s="7" t="s">
        <v>235</v>
      </c>
      <c r="E5084" s="7" t="n">
        <v>0</v>
      </c>
      <c r="F5084" s="7" t="n">
        <v>180</v>
      </c>
      <c r="G5084" s="7" t="n">
        <v>0</v>
      </c>
    </row>
    <row r="5085" spans="1:7">
      <c r="A5085" t="s">
        <v>4</v>
      </c>
      <c r="B5085" s="4" t="s">
        <v>5</v>
      </c>
      <c r="C5085" s="4" t="s">
        <v>7</v>
      </c>
      <c r="D5085" s="4" t="s">
        <v>8</v>
      </c>
      <c r="E5085" s="4" t="s">
        <v>15</v>
      </c>
      <c r="F5085" s="4" t="s">
        <v>15</v>
      </c>
      <c r="G5085" s="4" t="s">
        <v>15</v>
      </c>
    </row>
    <row r="5086" spans="1:7">
      <c r="A5086" t="n">
        <v>42314</v>
      </c>
      <c r="B5086" s="17" t="n">
        <v>94</v>
      </c>
      <c r="C5086" s="7" t="n">
        <v>3</v>
      </c>
      <c r="D5086" s="7" t="s">
        <v>236</v>
      </c>
      <c r="E5086" s="7" t="n">
        <v>0</v>
      </c>
      <c r="F5086" s="7" t="n">
        <v>180</v>
      </c>
      <c r="G5086" s="7" t="n">
        <v>0</v>
      </c>
    </row>
    <row r="5087" spans="1:7">
      <c r="A5087" t="s">
        <v>4</v>
      </c>
      <c r="B5087" s="4" t="s">
        <v>5</v>
      </c>
      <c r="C5087" s="4" t="s">
        <v>7</v>
      </c>
      <c r="D5087" s="4" t="s">
        <v>8</v>
      </c>
      <c r="E5087" s="4" t="s">
        <v>15</v>
      </c>
      <c r="F5087" s="4" t="s">
        <v>15</v>
      </c>
      <c r="G5087" s="4" t="s">
        <v>15</v>
      </c>
    </row>
    <row r="5088" spans="1:7">
      <c r="A5088" t="n">
        <v>42338</v>
      </c>
      <c r="B5088" s="17" t="n">
        <v>94</v>
      </c>
      <c r="C5088" s="7" t="n">
        <v>3</v>
      </c>
      <c r="D5088" s="7" t="s">
        <v>237</v>
      </c>
      <c r="E5088" s="7" t="n">
        <v>0</v>
      </c>
      <c r="F5088" s="7" t="n">
        <v>180</v>
      </c>
      <c r="G5088" s="7" t="n">
        <v>0</v>
      </c>
    </row>
    <row r="5089" spans="1:7">
      <c r="A5089" t="s">
        <v>4</v>
      </c>
      <c r="B5089" s="4" t="s">
        <v>5</v>
      </c>
      <c r="C5089" s="4" t="s">
        <v>11</v>
      </c>
      <c r="D5089" s="4" t="s">
        <v>11</v>
      </c>
      <c r="E5089" s="4" t="s">
        <v>11</v>
      </c>
    </row>
    <row r="5090" spans="1:7">
      <c r="A5090" t="n">
        <v>42362</v>
      </c>
      <c r="B5090" s="42" t="n">
        <v>61</v>
      </c>
      <c r="C5090" s="7" t="n">
        <v>0</v>
      </c>
      <c r="D5090" s="7" t="n">
        <v>65533</v>
      </c>
      <c r="E5090" s="7" t="n">
        <v>0</v>
      </c>
    </row>
    <row r="5091" spans="1:7">
      <c r="A5091" t="s">
        <v>4</v>
      </c>
      <c r="B5091" s="4" t="s">
        <v>5</v>
      </c>
      <c r="C5091" s="4" t="s">
        <v>11</v>
      </c>
      <c r="D5091" s="4" t="s">
        <v>11</v>
      </c>
      <c r="E5091" s="4" t="s">
        <v>11</v>
      </c>
    </row>
    <row r="5092" spans="1:7">
      <c r="A5092" t="n">
        <v>42369</v>
      </c>
      <c r="B5092" s="42" t="n">
        <v>61</v>
      </c>
      <c r="C5092" s="7" t="n">
        <v>1</v>
      </c>
      <c r="D5092" s="7" t="n">
        <v>65533</v>
      </c>
      <c r="E5092" s="7" t="n">
        <v>0</v>
      </c>
    </row>
    <row r="5093" spans="1:7">
      <c r="A5093" t="s">
        <v>4</v>
      </c>
      <c r="B5093" s="4" t="s">
        <v>5</v>
      </c>
      <c r="C5093" s="4" t="s">
        <v>11</v>
      </c>
      <c r="D5093" s="4" t="s">
        <v>11</v>
      </c>
      <c r="E5093" s="4" t="s">
        <v>11</v>
      </c>
    </row>
    <row r="5094" spans="1:7">
      <c r="A5094" t="n">
        <v>42376</v>
      </c>
      <c r="B5094" s="42" t="n">
        <v>61</v>
      </c>
      <c r="C5094" s="7" t="n">
        <v>2</v>
      </c>
      <c r="D5094" s="7" t="n">
        <v>65533</v>
      </c>
      <c r="E5094" s="7" t="n">
        <v>0</v>
      </c>
    </row>
    <row r="5095" spans="1:7">
      <c r="A5095" t="s">
        <v>4</v>
      </c>
      <c r="B5095" s="4" t="s">
        <v>5</v>
      </c>
      <c r="C5095" s="4" t="s">
        <v>11</v>
      </c>
      <c r="D5095" s="4" t="s">
        <v>11</v>
      </c>
      <c r="E5095" s="4" t="s">
        <v>11</v>
      </c>
    </row>
    <row r="5096" spans="1:7">
      <c r="A5096" t="n">
        <v>42383</v>
      </c>
      <c r="B5096" s="42" t="n">
        <v>61</v>
      </c>
      <c r="C5096" s="7" t="n">
        <v>3</v>
      </c>
      <c r="D5096" s="7" t="n">
        <v>65533</v>
      </c>
      <c r="E5096" s="7" t="n">
        <v>0</v>
      </c>
    </row>
    <row r="5097" spans="1:7">
      <c r="A5097" t="s">
        <v>4</v>
      </c>
      <c r="B5097" s="4" t="s">
        <v>5</v>
      </c>
      <c r="C5097" s="4" t="s">
        <v>11</v>
      </c>
      <c r="D5097" s="4" t="s">
        <v>11</v>
      </c>
      <c r="E5097" s="4" t="s">
        <v>11</v>
      </c>
    </row>
    <row r="5098" spans="1:7">
      <c r="A5098" t="n">
        <v>42390</v>
      </c>
      <c r="B5098" s="42" t="n">
        <v>61</v>
      </c>
      <c r="C5098" s="7" t="n">
        <v>4</v>
      </c>
      <c r="D5098" s="7" t="n">
        <v>65533</v>
      </c>
      <c r="E5098" s="7" t="n">
        <v>0</v>
      </c>
    </row>
    <row r="5099" spans="1:7">
      <c r="A5099" t="s">
        <v>4</v>
      </c>
      <c r="B5099" s="4" t="s">
        <v>5</v>
      </c>
      <c r="C5099" s="4" t="s">
        <v>11</v>
      </c>
      <c r="D5099" s="4" t="s">
        <v>11</v>
      </c>
      <c r="E5099" s="4" t="s">
        <v>11</v>
      </c>
    </row>
    <row r="5100" spans="1:7">
      <c r="A5100" t="n">
        <v>42397</v>
      </c>
      <c r="B5100" s="42" t="n">
        <v>61</v>
      </c>
      <c r="C5100" s="7" t="n">
        <v>5</v>
      </c>
      <c r="D5100" s="7" t="n">
        <v>65533</v>
      </c>
      <c r="E5100" s="7" t="n">
        <v>0</v>
      </c>
    </row>
    <row r="5101" spans="1:7">
      <c r="A5101" t="s">
        <v>4</v>
      </c>
      <c r="B5101" s="4" t="s">
        <v>5</v>
      </c>
      <c r="C5101" s="4" t="s">
        <v>11</v>
      </c>
      <c r="D5101" s="4" t="s">
        <v>11</v>
      </c>
      <c r="E5101" s="4" t="s">
        <v>11</v>
      </c>
    </row>
    <row r="5102" spans="1:7">
      <c r="A5102" t="n">
        <v>42404</v>
      </c>
      <c r="B5102" s="42" t="n">
        <v>61</v>
      </c>
      <c r="C5102" s="7" t="n">
        <v>6</v>
      </c>
      <c r="D5102" s="7" t="n">
        <v>65533</v>
      </c>
      <c r="E5102" s="7" t="n">
        <v>0</v>
      </c>
    </row>
    <row r="5103" spans="1:7">
      <c r="A5103" t="s">
        <v>4</v>
      </c>
      <c r="B5103" s="4" t="s">
        <v>5</v>
      </c>
      <c r="C5103" s="4" t="s">
        <v>11</v>
      </c>
      <c r="D5103" s="4" t="s">
        <v>11</v>
      </c>
      <c r="E5103" s="4" t="s">
        <v>11</v>
      </c>
    </row>
    <row r="5104" spans="1:7">
      <c r="A5104" t="n">
        <v>42411</v>
      </c>
      <c r="B5104" s="42" t="n">
        <v>61</v>
      </c>
      <c r="C5104" s="7" t="n">
        <v>7</v>
      </c>
      <c r="D5104" s="7" t="n">
        <v>65533</v>
      </c>
      <c r="E5104" s="7" t="n">
        <v>0</v>
      </c>
    </row>
    <row r="5105" spans="1:5">
      <c r="A5105" t="s">
        <v>4</v>
      </c>
      <c r="B5105" s="4" t="s">
        <v>5</v>
      </c>
      <c r="C5105" s="4" t="s">
        <v>11</v>
      </c>
      <c r="D5105" s="4" t="s">
        <v>11</v>
      </c>
      <c r="E5105" s="4" t="s">
        <v>11</v>
      </c>
    </row>
    <row r="5106" spans="1:5">
      <c r="A5106" t="n">
        <v>42418</v>
      </c>
      <c r="B5106" s="42" t="n">
        <v>61</v>
      </c>
      <c r="C5106" s="7" t="n">
        <v>8</v>
      </c>
      <c r="D5106" s="7" t="n">
        <v>65533</v>
      </c>
      <c r="E5106" s="7" t="n">
        <v>0</v>
      </c>
    </row>
    <row r="5107" spans="1:5">
      <c r="A5107" t="s">
        <v>4</v>
      </c>
      <c r="B5107" s="4" t="s">
        <v>5</v>
      </c>
      <c r="C5107" s="4" t="s">
        <v>11</v>
      </c>
      <c r="D5107" s="4" t="s">
        <v>11</v>
      </c>
      <c r="E5107" s="4" t="s">
        <v>11</v>
      </c>
    </row>
    <row r="5108" spans="1:5">
      <c r="A5108" t="n">
        <v>42425</v>
      </c>
      <c r="B5108" s="42" t="n">
        <v>61</v>
      </c>
      <c r="C5108" s="7" t="n">
        <v>9</v>
      </c>
      <c r="D5108" s="7" t="n">
        <v>65533</v>
      </c>
      <c r="E5108" s="7" t="n">
        <v>0</v>
      </c>
    </row>
    <row r="5109" spans="1:5">
      <c r="A5109" t="s">
        <v>4</v>
      </c>
      <c r="B5109" s="4" t="s">
        <v>5</v>
      </c>
      <c r="C5109" s="4" t="s">
        <v>11</v>
      </c>
      <c r="D5109" s="4" t="s">
        <v>17</v>
      </c>
    </row>
    <row r="5110" spans="1:5">
      <c r="A5110" t="n">
        <v>42432</v>
      </c>
      <c r="B5110" s="41" t="n">
        <v>43</v>
      </c>
      <c r="C5110" s="7" t="n">
        <v>1</v>
      </c>
      <c r="D5110" s="7" t="n">
        <v>128</v>
      </c>
    </row>
    <row r="5111" spans="1:5">
      <c r="A5111" t="s">
        <v>4</v>
      </c>
      <c r="B5111" s="4" t="s">
        <v>5</v>
      </c>
      <c r="C5111" s="4" t="s">
        <v>11</v>
      </c>
      <c r="D5111" s="4" t="s">
        <v>17</v>
      </c>
    </row>
    <row r="5112" spans="1:5">
      <c r="A5112" t="n">
        <v>42439</v>
      </c>
      <c r="B5112" s="41" t="n">
        <v>43</v>
      </c>
      <c r="C5112" s="7" t="n">
        <v>1</v>
      </c>
      <c r="D5112" s="7" t="n">
        <v>32</v>
      </c>
    </row>
    <row r="5113" spans="1:5">
      <c r="A5113" t="s">
        <v>4</v>
      </c>
      <c r="B5113" s="4" t="s">
        <v>5</v>
      </c>
      <c r="C5113" s="4" t="s">
        <v>11</v>
      </c>
      <c r="D5113" s="4" t="s">
        <v>17</v>
      </c>
    </row>
    <row r="5114" spans="1:5">
      <c r="A5114" t="n">
        <v>42446</v>
      </c>
      <c r="B5114" s="41" t="n">
        <v>43</v>
      </c>
      <c r="C5114" s="7" t="n">
        <v>2</v>
      </c>
      <c r="D5114" s="7" t="n">
        <v>128</v>
      </c>
    </row>
    <row r="5115" spans="1:5">
      <c r="A5115" t="s">
        <v>4</v>
      </c>
      <c r="B5115" s="4" t="s">
        <v>5</v>
      </c>
      <c r="C5115" s="4" t="s">
        <v>11</v>
      </c>
      <c r="D5115" s="4" t="s">
        <v>17</v>
      </c>
    </row>
    <row r="5116" spans="1:5">
      <c r="A5116" t="n">
        <v>42453</v>
      </c>
      <c r="B5116" s="41" t="n">
        <v>43</v>
      </c>
      <c r="C5116" s="7" t="n">
        <v>2</v>
      </c>
      <c r="D5116" s="7" t="n">
        <v>32</v>
      </c>
    </row>
    <row r="5117" spans="1:5">
      <c r="A5117" t="s">
        <v>4</v>
      </c>
      <c r="B5117" s="4" t="s">
        <v>5</v>
      </c>
      <c r="C5117" s="4" t="s">
        <v>11</v>
      </c>
      <c r="D5117" s="4" t="s">
        <v>17</v>
      </c>
    </row>
    <row r="5118" spans="1:5">
      <c r="A5118" t="n">
        <v>42460</v>
      </c>
      <c r="B5118" s="41" t="n">
        <v>43</v>
      </c>
      <c r="C5118" s="7" t="n">
        <v>3</v>
      </c>
      <c r="D5118" s="7" t="n">
        <v>128</v>
      </c>
    </row>
    <row r="5119" spans="1:5">
      <c r="A5119" t="s">
        <v>4</v>
      </c>
      <c r="B5119" s="4" t="s">
        <v>5</v>
      </c>
      <c r="C5119" s="4" t="s">
        <v>11</v>
      </c>
      <c r="D5119" s="4" t="s">
        <v>17</v>
      </c>
    </row>
    <row r="5120" spans="1:5">
      <c r="A5120" t="n">
        <v>42467</v>
      </c>
      <c r="B5120" s="41" t="n">
        <v>43</v>
      </c>
      <c r="C5120" s="7" t="n">
        <v>3</v>
      </c>
      <c r="D5120" s="7" t="n">
        <v>32</v>
      </c>
    </row>
    <row r="5121" spans="1:5">
      <c r="A5121" t="s">
        <v>4</v>
      </c>
      <c r="B5121" s="4" t="s">
        <v>5</v>
      </c>
      <c r="C5121" s="4" t="s">
        <v>11</v>
      </c>
      <c r="D5121" s="4" t="s">
        <v>17</v>
      </c>
    </row>
    <row r="5122" spans="1:5">
      <c r="A5122" t="n">
        <v>42474</v>
      </c>
      <c r="B5122" s="41" t="n">
        <v>43</v>
      </c>
      <c r="C5122" s="7" t="n">
        <v>4</v>
      </c>
      <c r="D5122" s="7" t="n">
        <v>128</v>
      </c>
    </row>
    <row r="5123" spans="1:5">
      <c r="A5123" t="s">
        <v>4</v>
      </c>
      <c r="B5123" s="4" t="s">
        <v>5</v>
      </c>
      <c r="C5123" s="4" t="s">
        <v>11</v>
      </c>
      <c r="D5123" s="4" t="s">
        <v>17</v>
      </c>
    </row>
    <row r="5124" spans="1:5">
      <c r="A5124" t="n">
        <v>42481</v>
      </c>
      <c r="B5124" s="41" t="n">
        <v>43</v>
      </c>
      <c r="C5124" s="7" t="n">
        <v>4</v>
      </c>
      <c r="D5124" s="7" t="n">
        <v>32</v>
      </c>
    </row>
    <row r="5125" spans="1:5">
      <c r="A5125" t="s">
        <v>4</v>
      </c>
      <c r="B5125" s="4" t="s">
        <v>5</v>
      </c>
      <c r="C5125" s="4" t="s">
        <v>7</v>
      </c>
      <c r="D5125" s="4" t="s">
        <v>11</v>
      </c>
      <c r="E5125" s="4" t="s">
        <v>8</v>
      </c>
      <c r="F5125" s="4" t="s">
        <v>8</v>
      </c>
      <c r="G5125" s="4" t="s">
        <v>8</v>
      </c>
      <c r="H5125" s="4" t="s">
        <v>8</v>
      </c>
    </row>
    <row r="5126" spans="1:5">
      <c r="A5126" t="n">
        <v>42488</v>
      </c>
      <c r="B5126" s="30" t="n">
        <v>51</v>
      </c>
      <c r="C5126" s="7" t="n">
        <v>3</v>
      </c>
      <c r="D5126" s="7" t="n">
        <v>0</v>
      </c>
      <c r="E5126" s="7" t="s">
        <v>62</v>
      </c>
      <c r="F5126" s="7" t="s">
        <v>62</v>
      </c>
      <c r="G5126" s="7" t="s">
        <v>61</v>
      </c>
      <c r="H5126" s="7" t="s">
        <v>62</v>
      </c>
    </row>
    <row r="5127" spans="1:5">
      <c r="A5127" t="s">
        <v>4</v>
      </c>
      <c r="B5127" s="4" t="s">
        <v>5</v>
      </c>
      <c r="C5127" s="4" t="s">
        <v>7</v>
      </c>
      <c r="D5127" s="4" t="s">
        <v>11</v>
      </c>
      <c r="E5127" s="4" t="s">
        <v>8</v>
      </c>
      <c r="F5127" s="4" t="s">
        <v>8</v>
      </c>
      <c r="G5127" s="4" t="s">
        <v>8</v>
      </c>
      <c r="H5127" s="4" t="s">
        <v>8</v>
      </c>
    </row>
    <row r="5128" spans="1:5">
      <c r="A5128" t="n">
        <v>42501</v>
      </c>
      <c r="B5128" s="30" t="n">
        <v>51</v>
      </c>
      <c r="C5128" s="7" t="n">
        <v>3</v>
      </c>
      <c r="D5128" s="7" t="n">
        <v>1</v>
      </c>
      <c r="E5128" s="7" t="s">
        <v>62</v>
      </c>
      <c r="F5128" s="7" t="s">
        <v>62</v>
      </c>
      <c r="G5128" s="7" t="s">
        <v>61</v>
      </c>
      <c r="H5128" s="7" t="s">
        <v>62</v>
      </c>
    </row>
    <row r="5129" spans="1:5">
      <c r="A5129" t="s">
        <v>4</v>
      </c>
      <c r="B5129" s="4" t="s">
        <v>5</v>
      </c>
      <c r="C5129" s="4" t="s">
        <v>7</v>
      </c>
      <c r="D5129" s="4" t="s">
        <v>11</v>
      </c>
      <c r="E5129" s="4" t="s">
        <v>8</v>
      </c>
      <c r="F5129" s="4" t="s">
        <v>8</v>
      </c>
      <c r="G5129" s="4" t="s">
        <v>8</v>
      </c>
      <c r="H5129" s="4" t="s">
        <v>8</v>
      </c>
    </row>
    <row r="5130" spans="1:5">
      <c r="A5130" t="n">
        <v>42514</v>
      </c>
      <c r="B5130" s="30" t="n">
        <v>51</v>
      </c>
      <c r="C5130" s="7" t="n">
        <v>3</v>
      </c>
      <c r="D5130" s="7" t="n">
        <v>2</v>
      </c>
      <c r="E5130" s="7" t="s">
        <v>62</v>
      </c>
      <c r="F5130" s="7" t="s">
        <v>62</v>
      </c>
      <c r="G5130" s="7" t="s">
        <v>61</v>
      </c>
      <c r="H5130" s="7" t="s">
        <v>62</v>
      </c>
    </row>
    <row r="5131" spans="1:5">
      <c r="A5131" t="s">
        <v>4</v>
      </c>
      <c r="B5131" s="4" t="s">
        <v>5</v>
      </c>
      <c r="C5131" s="4" t="s">
        <v>7</v>
      </c>
      <c r="D5131" s="4" t="s">
        <v>11</v>
      </c>
      <c r="E5131" s="4" t="s">
        <v>8</v>
      </c>
      <c r="F5131" s="4" t="s">
        <v>8</v>
      </c>
      <c r="G5131" s="4" t="s">
        <v>8</v>
      </c>
      <c r="H5131" s="4" t="s">
        <v>8</v>
      </c>
    </row>
    <row r="5132" spans="1:5">
      <c r="A5132" t="n">
        <v>42527</v>
      </c>
      <c r="B5132" s="30" t="n">
        <v>51</v>
      </c>
      <c r="C5132" s="7" t="n">
        <v>3</v>
      </c>
      <c r="D5132" s="7" t="n">
        <v>3</v>
      </c>
      <c r="E5132" s="7" t="s">
        <v>62</v>
      </c>
      <c r="F5132" s="7" t="s">
        <v>62</v>
      </c>
      <c r="G5132" s="7" t="s">
        <v>61</v>
      </c>
      <c r="H5132" s="7" t="s">
        <v>62</v>
      </c>
    </row>
    <row r="5133" spans="1:5">
      <c r="A5133" t="s">
        <v>4</v>
      </c>
      <c r="B5133" s="4" t="s">
        <v>5</v>
      </c>
      <c r="C5133" s="4" t="s">
        <v>7</v>
      </c>
      <c r="D5133" s="4" t="s">
        <v>11</v>
      </c>
      <c r="E5133" s="4" t="s">
        <v>8</v>
      </c>
      <c r="F5133" s="4" t="s">
        <v>8</v>
      </c>
      <c r="G5133" s="4" t="s">
        <v>8</v>
      </c>
      <c r="H5133" s="4" t="s">
        <v>8</v>
      </c>
    </row>
    <row r="5134" spans="1:5">
      <c r="A5134" t="n">
        <v>42540</v>
      </c>
      <c r="B5134" s="30" t="n">
        <v>51</v>
      </c>
      <c r="C5134" s="7" t="n">
        <v>3</v>
      </c>
      <c r="D5134" s="7" t="n">
        <v>4</v>
      </c>
      <c r="E5134" s="7" t="s">
        <v>62</v>
      </c>
      <c r="F5134" s="7" t="s">
        <v>62</v>
      </c>
      <c r="G5134" s="7" t="s">
        <v>61</v>
      </c>
      <c r="H5134" s="7" t="s">
        <v>62</v>
      </c>
    </row>
    <row r="5135" spans="1:5">
      <c r="A5135" t="s">
        <v>4</v>
      </c>
      <c r="B5135" s="4" t="s">
        <v>5</v>
      </c>
      <c r="C5135" s="4" t="s">
        <v>7</v>
      </c>
      <c r="D5135" s="4" t="s">
        <v>11</v>
      </c>
      <c r="E5135" s="4" t="s">
        <v>8</v>
      </c>
      <c r="F5135" s="4" t="s">
        <v>8</v>
      </c>
      <c r="G5135" s="4" t="s">
        <v>8</v>
      </c>
      <c r="H5135" s="4" t="s">
        <v>8</v>
      </c>
    </row>
    <row r="5136" spans="1:5">
      <c r="A5136" t="n">
        <v>42553</v>
      </c>
      <c r="B5136" s="30" t="n">
        <v>51</v>
      </c>
      <c r="C5136" s="7" t="n">
        <v>3</v>
      </c>
      <c r="D5136" s="7" t="n">
        <v>5</v>
      </c>
      <c r="E5136" s="7" t="s">
        <v>62</v>
      </c>
      <c r="F5136" s="7" t="s">
        <v>62</v>
      </c>
      <c r="G5136" s="7" t="s">
        <v>61</v>
      </c>
      <c r="H5136" s="7" t="s">
        <v>62</v>
      </c>
    </row>
    <row r="5137" spans="1:8">
      <c r="A5137" t="s">
        <v>4</v>
      </c>
      <c r="B5137" s="4" t="s">
        <v>5</v>
      </c>
      <c r="C5137" s="4" t="s">
        <v>7</v>
      </c>
      <c r="D5137" s="4" t="s">
        <v>11</v>
      </c>
      <c r="E5137" s="4" t="s">
        <v>8</v>
      </c>
      <c r="F5137" s="4" t="s">
        <v>8</v>
      </c>
      <c r="G5137" s="4" t="s">
        <v>8</v>
      </c>
      <c r="H5137" s="4" t="s">
        <v>8</v>
      </c>
    </row>
    <row r="5138" spans="1:8">
      <c r="A5138" t="n">
        <v>42566</v>
      </c>
      <c r="B5138" s="30" t="n">
        <v>51</v>
      </c>
      <c r="C5138" s="7" t="n">
        <v>3</v>
      </c>
      <c r="D5138" s="7" t="n">
        <v>6</v>
      </c>
      <c r="E5138" s="7" t="s">
        <v>62</v>
      </c>
      <c r="F5138" s="7" t="s">
        <v>62</v>
      </c>
      <c r="G5138" s="7" t="s">
        <v>61</v>
      </c>
      <c r="H5138" s="7" t="s">
        <v>62</v>
      </c>
    </row>
    <row r="5139" spans="1:8">
      <c r="A5139" t="s">
        <v>4</v>
      </c>
      <c r="B5139" s="4" t="s">
        <v>5</v>
      </c>
      <c r="C5139" s="4" t="s">
        <v>7</v>
      </c>
      <c r="D5139" s="4" t="s">
        <v>11</v>
      </c>
      <c r="E5139" s="4" t="s">
        <v>8</v>
      </c>
      <c r="F5139" s="4" t="s">
        <v>8</v>
      </c>
      <c r="G5139" s="4" t="s">
        <v>8</v>
      </c>
      <c r="H5139" s="4" t="s">
        <v>8</v>
      </c>
    </row>
    <row r="5140" spans="1:8">
      <c r="A5140" t="n">
        <v>42579</v>
      </c>
      <c r="B5140" s="30" t="n">
        <v>51</v>
      </c>
      <c r="C5140" s="7" t="n">
        <v>3</v>
      </c>
      <c r="D5140" s="7" t="n">
        <v>7</v>
      </c>
      <c r="E5140" s="7" t="s">
        <v>62</v>
      </c>
      <c r="F5140" s="7" t="s">
        <v>62</v>
      </c>
      <c r="G5140" s="7" t="s">
        <v>61</v>
      </c>
      <c r="H5140" s="7" t="s">
        <v>62</v>
      </c>
    </row>
    <row r="5141" spans="1:8">
      <c r="A5141" t="s">
        <v>4</v>
      </c>
      <c r="B5141" s="4" t="s">
        <v>5</v>
      </c>
      <c r="C5141" s="4" t="s">
        <v>7</v>
      </c>
      <c r="D5141" s="4" t="s">
        <v>11</v>
      </c>
      <c r="E5141" s="4" t="s">
        <v>8</v>
      </c>
      <c r="F5141" s="4" t="s">
        <v>8</v>
      </c>
      <c r="G5141" s="4" t="s">
        <v>8</v>
      </c>
      <c r="H5141" s="4" t="s">
        <v>8</v>
      </c>
    </row>
    <row r="5142" spans="1:8">
      <c r="A5142" t="n">
        <v>42592</v>
      </c>
      <c r="B5142" s="30" t="n">
        <v>51</v>
      </c>
      <c r="C5142" s="7" t="n">
        <v>3</v>
      </c>
      <c r="D5142" s="7" t="n">
        <v>8</v>
      </c>
      <c r="E5142" s="7" t="s">
        <v>62</v>
      </c>
      <c r="F5142" s="7" t="s">
        <v>62</v>
      </c>
      <c r="G5142" s="7" t="s">
        <v>61</v>
      </c>
      <c r="H5142" s="7" t="s">
        <v>62</v>
      </c>
    </row>
    <row r="5143" spans="1:8">
      <c r="A5143" t="s">
        <v>4</v>
      </c>
      <c r="B5143" s="4" t="s">
        <v>5</v>
      </c>
      <c r="C5143" s="4" t="s">
        <v>7</v>
      </c>
      <c r="D5143" s="4" t="s">
        <v>11</v>
      </c>
      <c r="E5143" s="4" t="s">
        <v>8</v>
      </c>
      <c r="F5143" s="4" t="s">
        <v>8</v>
      </c>
      <c r="G5143" s="4" t="s">
        <v>8</v>
      </c>
      <c r="H5143" s="4" t="s">
        <v>8</v>
      </c>
    </row>
    <row r="5144" spans="1:8">
      <c r="A5144" t="n">
        <v>42605</v>
      </c>
      <c r="B5144" s="30" t="n">
        <v>51</v>
      </c>
      <c r="C5144" s="7" t="n">
        <v>3</v>
      </c>
      <c r="D5144" s="7" t="n">
        <v>9</v>
      </c>
      <c r="E5144" s="7" t="s">
        <v>62</v>
      </c>
      <c r="F5144" s="7" t="s">
        <v>62</v>
      </c>
      <c r="G5144" s="7" t="s">
        <v>61</v>
      </c>
      <c r="H5144" s="7" t="s">
        <v>62</v>
      </c>
    </row>
    <row r="5145" spans="1:8">
      <c r="A5145" t="s">
        <v>4</v>
      </c>
      <c r="B5145" s="4" t="s">
        <v>5</v>
      </c>
      <c r="C5145" s="4" t="s">
        <v>8</v>
      </c>
      <c r="D5145" s="4" t="s">
        <v>8</v>
      </c>
    </row>
    <row r="5146" spans="1:8">
      <c r="A5146" t="n">
        <v>42618</v>
      </c>
      <c r="B5146" s="69" t="n">
        <v>70</v>
      </c>
      <c r="C5146" s="7" t="s">
        <v>27</v>
      </c>
      <c r="D5146" s="7" t="s">
        <v>412</v>
      </c>
    </row>
    <row r="5147" spans="1:8">
      <c r="A5147" t="s">
        <v>4</v>
      </c>
      <c r="B5147" s="4" t="s">
        <v>5</v>
      </c>
      <c r="C5147" s="4" t="s">
        <v>11</v>
      </c>
      <c r="D5147" s="4" t="s">
        <v>17</v>
      </c>
    </row>
    <row r="5148" spans="1:8">
      <c r="A5148" t="n">
        <v>42632</v>
      </c>
      <c r="B5148" s="41" t="n">
        <v>43</v>
      </c>
      <c r="C5148" s="7" t="n">
        <v>0</v>
      </c>
      <c r="D5148" s="7" t="n">
        <v>512</v>
      </c>
    </row>
    <row r="5149" spans="1:8">
      <c r="A5149" t="s">
        <v>4</v>
      </c>
      <c r="B5149" s="4" t="s">
        <v>5</v>
      </c>
      <c r="C5149" s="4" t="s">
        <v>11</v>
      </c>
      <c r="D5149" s="4" t="s">
        <v>17</v>
      </c>
    </row>
    <row r="5150" spans="1:8">
      <c r="A5150" t="n">
        <v>42639</v>
      </c>
      <c r="B5150" s="41" t="n">
        <v>43</v>
      </c>
      <c r="C5150" s="7" t="n">
        <v>1</v>
      </c>
      <c r="D5150" s="7" t="n">
        <v>512</v>
      </c>
    </row>
    <row r="5151" spans="1:8">
      <c r="A5151" t="s">
        <v>4</v>
      </c>
      <c r="B5151" s="4" t="s">
        <v>5</v>
      </c>
      <c r="C5151" s="4" t="s">
        <v>11</v>
      </c>
      <c r="D5151" s="4" t="s">
        <v>17</v>
      </c>
    </row>
    <row r="5152" spans="1:8">
      <c r="A5152" t="n">
        <v>42646</v>
      </c>
      <c r="B5152" s="41" t="n">
        <v>43</v>
      </c>
      <c r="C5152" s="7" t="n">
        <v>2</v>
      </c>
      <c r="D5152" s="7" t="n">
        <v>512</v>
      </c>
    </row>
    <row r="5153" spans="1:8">
      <c r="A5153" t="s">
        <v>4</v>
      </c>
      <c r="B5153" s="4" t="s">
        <v>5</v>
      </c>
      <c r="C5153" s="4" t="s">
        <v>11</v>
      </c>
      <c r="D5153" s="4" t="s">
        <v>17</v>
      </c>
    </row>
    <row r="5154" spans="1:8">
      <c r="A5154" t="n">
        <v>42653</v>
      </c>
      <c r="B5154" s="41" t="n">
        <v>43</v>
      </c>
      <c r="C5154" s="7" t="n">
        <v>3</v>
      </c>
      <c r="D5154" s="7" t="n">
        <v>512</v>
      </c>
    </row>
    <row r="5155" spans="1:8">
      <c r="A5155" t="s">
        <v>4</v>
      </c>
      <c r="B5155" s="4" t="s">
        <v>5</v>
      </c>
      <c r="C5155" s="4" t="s">
        <v>11</v>
      </c>
      <c r="D5155" s="4" t="s">
        <v>17</v>
      </c>
    </row>
    <row r="5156" spans="1:8">
      <c r="A5156" t="n">
        <v>42660</v>
      </c>
      <c r="B5156" s="41" t="n">
        <v>43</v>
      </c>
      <c r="C5156" s="7" t="n">
        <v>4</v>
      </c>
      <c r="D5156" s="7" t="n">
        <v>512</v>
      </c>
    </row>
    <row r="5157" spans="1:8">
      <c r="A5157" t="s">
        <v>4</v>
      </c>
      <c r="B5157" s="4" t="s">
        <v>5</v>
      </c>
      <c r="C5157" s="4" t="s">
        <v>11</v>
      </c>
      <c r="D5157" s="4" t="s">
        <v>17</v>
      </c>
    </row>
    <row r="5158" spans="1:8">
      <c r="A5158" t="n">
        <v>42667</v>
      </c>
      <c r="B5158" s="41" t="n">
        <v>43</v>
      </c>
      <c r="C5158" s="7" t="n">
        <v>5</v>
      </c>
      <c r="D5158" s="7" t="n">
        <v>512</v>
      </c>
    </row>
    <row r="5159" spans="1:8">
      <c r="A5159" t="s">
        <v>4</v>
      </c>
      <c r="B5159" s="4" t="s">
        <v>5</v>
      </c>
      <c r="C5159" s="4" t="s">
        <v>11</v>
      </c>
      <c r="D5159" s="4" t="s">
        <v>17</v>
      </c>
    </row>
    <row r="5160" spans="1:8">
      <c r="A5160" t="n">
        <v>42674</v>
      </c>
      <c r="B5160" s="41" t="n">
        <v>43</v>
      </c>
      <c r="C5160" s="7" t="n">
        <v>6</v>
      </c>
      <c r="D5160" s="7" t="n">
        <v>512</v>
      </c>
    </row>
    <row r="5161" spans="1:8">
      <c r="A5161" t="s">
        <v>4</v>
      </c>
      <c r="B5161" s="4" t="s">
        <v>5</v>
      </c>
      <c r="C5161" s="4" t="s">
        <v>11</v>
      </c>
      <c r="D5161" s="4" t="s">
        <v>17</v>
      </c>
    </row>
    <row r="5162" spans="1:8">
      <c r="A5162" t="n">
        <v>42681</v>
      </c>
      <c r="B5162" s="41" t="n">
        <v>43</v>
      </c>
      <c r="C5162" s="7" t="n">
        <v>7</v>
      </c>
      <c r="D5162" s="7" t="n">
        <v>512</v>
      </c>
    </row>
    <row r="5163" spans="1:8">
      <c r="A5163" t="s">
        <v>4</v>
      </c>
      <c r="B5163" s="4" t="s">
        <v>5</v>
      </c>
      <c r="C5163" s="4" t="s">
        <v>11</v>
      </c>
      <c r="D5163" s="4" t="s">
        <v>17</v>
      </c>
    </row>
    <row r="5164" spans="1:8">
      <c r="A5164" t="n">
        <v>42688</v>
      </c>
      <c r="B5164" s="41" t="n">
        <v>43</v>
      </c>
      <c r="C5164" s="7" t="n">
        <v>8</v>
      </c>
      <c r="D5164" s="7" t="n">
        <v>512</v>
      </c>
    </row>
    <row r="5165" spans="1:8">
      <c r="A5165" t="s">
        <v>4</v>
      </c>
      <c r="B5165" s="4" t="s">
        <v>5</v>
      </c>
      <c r="C5165" s="4" t="s">
        <v>11</v>
      </c>
      <c r="D5165" s="4" t="s">
        <v>17</v>
      </c>
    </row>
    <row r="5166" spans="1:8">
      <c r="A5166" t="n">
        <v>42695</v>
      </c>
      <c r="B5166" s="41" t="n">
        <v>43</v>
      </c>
      <c r="C5166" s="7" t="n">
        <v>9</v>
      </c>
      <c r="D5166" s="7" t="n">
        <v>512</v>
      </c>
    </row>
    <row r="5167" spans="1:8">
      <c r="A5167" t="s">
        <v>4</v>
      </c>
      <c r="B5167" s="4" t="s">
        <v>5</v>
      </c>
      <c r="C5167" s="4" t="s">
        <v>11</v>
      </c>
      <c r="D5167" s="4" t="s">
        <v>15</v>
      </c>
      <c r="E5167" s="4" t="s">
        <v>15</v>
      </c>
      <c r="F5167" s="4" t="s">
        <v>15</v>
      </c>
      <c r="G5167" s="4" t="s">
        <v>15</v>
      </c>
    </row>
    <row r="5168" spans="1:8">
      <c r="A5168" t="n">
        <v>42702</v>
      </c>
      <c r="B5168" s="37" t="n">
        <v>46</v>
      </c>
      <c r="C5168" s="7" t="n">
        <v>7</v>
      </c>
      <c r="D5168" s="7" t="n">
        <v>-25.2399997711182</v>
      </c>
      <c r="E5168" s="7" t="n">
        <v>0</v>
      </c>
      <c r="F5168" s="7" t="n">
        <v>-56.560001373291</v>
      </c>
      <c r="G5168" s="7" t="n">
        <v>89.5999984741211</v>
      </c>
    </row>
    <row r="5169" spans="1:7">
      <c r="A5169" t="s">
        <v>4</v>
      </c>
      <c r="B5169" s="4" t="s">
        <v>5</v>
      </c>
      <c r="C5169" s="4" t="s">
        <v>11</v>
      </c>
      <c r="D5169" s="4" t="s">
        <v>15</v>
      </c>
      <c r="E5169" s="4" t="s">
        <v>15</v>
      </c>
      <c r="F5169" s="4" t="s">
        <v>15</v>
      </c>
      <c r="G5169" s="4" t="s">
        <v>15</v>
      </c>
    </row>
    <row r="5170" spans="1:7">
      <c r="A5170" t="n">
        <v>42721</v>
      </c>
      <c r="B5170" s="37" t="n">
        <v>46</v>
      </c>
      <c r="C5170" s="7" t="n">
        <v>5</v>
      </c>
      <c r="D5170" s="7" t="n">
        <v>-25.8999996185303</v>
      </c>
      <c r="E5170" s="7" t="n">
        <v>0</v>
      </c>
      <c r="F5170" s="7" t="n">
        <v>-57.5</v>
      </c>
      <c r="G5170" s="7" t="n">
        <v>93.5999984741211</v>
      </c>
    </row>
    <row r="5171" spans="1:7">
      <c r="A5171" t="s">
        <v>4</v>
      </c>
      <c r="B5171" s="4" t="s">
        <v>5</v>
      </c>
      <c r="C5171" s="4" t="s">
        <v>11</v>
      </c>
      <c r="D5171" s="4" t="s">
        <v>15</v>
      </c>
      <c r="E5171" s="4" t="s">
        <v>15</v>
      </c>
      <c r="F5171" s="4" t="s">
        <v>15</v>
      </c>
      <c r="G5171" s="4" t="s">
        <v>15</v>
      </c>
    </row>
    <row r="5172" spans="1:7">
      <c r="A5172" t="n">
        <v>42740</v>
      </c>
      <c r="B5172" s="37" t="n">
        <v>46</v>
      </c>
      <c r="C5172" s="7" t="n">
        <v>8</v>
      </c>
      <c r="D5172" s="7" t="n">
        <v>-27.0599994659424</v>
      </c>
      <c r="E5172" s="7" t="n">
        <v>0</v>
      </c>
      <c r="F5172" s="7" t="n">
        <v>-57.0099983215332</v>
      </c>
      <c r="G5172" s="7" t="n">
        <v>89.5999984741211</v>
      </c>
    </row>
    <row r="5173" spans="1:7">
      <c r="A5173" t="s">
        <v>4</v>
      </c>
      <c r="B5173" s="4" t="s">
        <v>5</v>
      </c>
      <c r="C5173" s="4" t="s">
        <v>11</v>
      </c>
      <c r="D5173" s="4" t="s">
        <v>15</v>
      </c>
      <c r="E5173" s="4" t="s">
        <v>15</v>
      </c>
      <c r="F5173" s="4" t="s">
        <v>15</v>
      </c>
      <c r="G5173" s="4" t="s">
        <v>15</v>
      </c>
    </row>
    <row r="5174" spans="1:7">
      <c r="A5174" t="n">
        <v>42759</v>
      </c>
      <c r="B5174" s="37" t="n">
        <v>46</v>
      </c>
      <c r="C5174" s="7" t="n">
        <v>6</v>
      </c>
      <c r="D5174" s="7" t="n">
        <v>-27.8999996185303</v>
      </c>
      <c r="E5174" s="7" t="n">
        <v>0</v>
      </c>
      <c r="F5174" s="7" t="n">
        <v>-57.6699981689453</v>
      </c>
      <c r="G5174" s="7" t="n">
        <v>82.6999969482422</v>
      </c>
    </row>
    <row r="5175" spans="1:7">
      <c r="A5175" t="s">
        <v>4</v>
      </c>
      <c r="B5175" s="4" t="s">
        <v>5</v>
      </c>
      <c r="C5175" s="4" t="s">
        <v>11</v>
      </c>
      <c r="D5175" s="4" t="s">
        <v>15</v>
      </c>
      <c r="E5175" s="4" t="s">
        <v>15</v>
      </c>
      <c r="F5175" s="4" t="s">
        <v>15</v>
      </c>
      <c r="G5175" s="4" t="s">
        <v>15</v>
      </c>
    </row>
    <row r="5176" spans="1:7">
      <c r="A5176" t="n">
        <v>42778</v>
      </c>
      <c r="B5176" s="37" t="n">
        <v>46</v>
      </c>
      <c r="C5176" s="7" t="n">
        <v>9</v>
      </c>
      <c r="D5176" s="7" t="n">
        <v>-28.4500007629395</v>
      </c>
      <c r="E5176" s="7" t="n">
        <v>0</v>
      </c>
      <c r="F5176" s="7" t="n">
        <v>-56.3600006103516</v>
      </c>
      <c r="G5176" s="7" t="n">
        <v>93.9000015258789</v>
      </c>
    </row>
    <row r="5177" spans="1:7">
      <c r="A5177" t="s">
        <v>4</v>
      </c>
      <c r="B5177" s="4" t="s">
        <v>5</v>
      </c>
      <c r="C5177" s="4" t="s">
        <v>11</v>
      </c>
      <c r="D5177" s="4" t="s">
        <v>11</v>
      </c>
      <c r="E5177" s="4" t="s">
        <v>15</v>
      </c>
      <c r="F5177" s="4" t="s">
        <v>15</v>
      </c>
      <c r="G5177" s="4" t="s">
        <v>15</v>
      </c>
      <c r="H5177" s="4" t="s">
        <v>15</v>
      </c>
      <c r="I5177" s="4" t="s">
        <v>7</v>
      </c>
      <c r="J5177" s="4" t="s">
        <v>11</v>
      </c>
    </row>
    <row r="5178" spans="1:7">
      <c r="A5178" t="n">
        <v>42797</v>
      </c>
      <c r="B5178" s="44" t="n">
        <v>55</v>
      </c>
      <c r="C5178" s="7" t="n">
        <v>7</v>
      </c>
      <c r="D5178" s="7" t="n">
        <v>65533</v>
      </c>
      <c r="E5178" s="7" t="n">
        <v>-22.0699996948242</v>
      </c>
      <c r="F5178" s="7" t="n">
        <v>0</v>
      </c>
      <c r="G5178" s="7" t="n">
        <v>-56.9799995422363</v>
      </c>
      <c r="H5178" s="7" t="n">
        <v>1.20000004768372</v>
      </c>
      <c r="I5178" s="7" t="n">
        <v>1</v>
      </c>
      <c r="J5178" s="7" t="n">
        <v>0</v>
      </c>
    </row>
    <row r="5179" spans="1:7">
      <c r="A5179" t="s">
        <v>4</v>
      </c>
      <c r="B5179" s="4" t="s">
        <v>5</v>
      </c>
      <c r="C5179" s="4" t="s">
        <v>11</v>
      </c>
    </row>
    <row r="5180" spans="1:7">
      <c r="A5180" t="n">
        <v>42821</v>
      </c>
      <c r="B5180" s="26" t="n">
        <v>16</v>
      </c>
      <c r="C5180" s="7" t="n">
        <v>50</v>
      </c>
    </row>
    <row r="5181" spans="1:7">
      <c r="A5181" t="s">
        <v>4</v>
      </c>
      <c r="B5181" s="4" t="s">
        <v>5</v>
      </c>
      <c r="C5181" s="4" t="s">
        <v>11</v>
      </c>
      <c r="D5181" s="4" t="s">
        <v>11</v>
      </c>
      <c r="E5181" s="4" t="s">
        <v>15</v>
      </c>
      <c r="F5181" s="4" t="s">
        <v>15</v>
      </c>
      <c r="G5181" s="4" t="s">
        <v>15</v>
      </c>
      <c r="H5181" s="4" t="s">
        <v>15</v>
      </c>
      <c r="I5181" s="4" t="s">
        <v>7</v>
      </c>
      <c r="J5181" s="4" t="s">
        <v>11</v>
      </c>
    </row>
    <row r="5182" spans="1:7">
      <c r="A5182" t="n">
        <v>42824</v>
      </c>
      <c r="B5182" s="44" t="n">
        <v>55</v>
      </c>
      <c r="C5182" s="7" t="n">
        <v>5</v>
      </c>
      <c r="D5182" s="7" t="n">
        <v>65533</v>
      </c>
      <c r="E5182" s="7" t="n">
        <v>-22.0699996948242</v>
      </c>
      <c r="F5182" s="7" t="n">
        <v>0</v>
      </c>
      <c r="G5182" s="7" t="n">
        <v>-56.9799995422363</v>
      </c>
      <c r="H5182" s="7" t="n">
        <v>1.20000004768372</v>
      </c>
      <c r="I5182" s="7" t="n">
        <v>1</v>
      </c>
      <c r="J5182" s="7" t="n">
        <v>0</v>
      </c>
    </row>
    <row r="5183" spans="1:7">
      <c r="A5183" t="s">
        <v>4</v>
      </c>
      <c r="B5183" s="4" t="s">
        <v>5</v>
      </c>
      <c r="C5183" s="4" t="s">
        <v>11</v>
      </c>
    </row>
    <row r="5184" spans="1:7">
      <c r="A5184" t="n">
        <v>42848</v>
      </c>
      <c r="B5184" s="26" t="n">
        <v>16</v>
      </c>
      <c r="C5184" s="7" t="n">
        <v>50</v>
      </c>
    </row>
    <row r="5185" spans="1:10">
      <c r="A5185" t="s">
        <v>4</v>
      </c>
      <c r="B5185" s="4" t="s">
        <v>5</v>
      </c>
      <c r="C5185" s="4" t="s">
        <v>11</v>
      </c>
      <c r="D5185" s="4" t="s">
        <v>11</v>
      </c>
      <c r="E5185" s="4" t="s">
        <v>15</v>
      </c>
      <c r="F5185" s="4" t="s">
        <v>15</v>
      </c>
      <c r="G5185" s="4" t="s">
        <v>15</v>
      </c>
      <c r="H5185" s="4" t="s">
        <v>15</v>
      </c>
      <c r="I5185" s="4" t="s">
        <v>7</v>
      </c>
      <c r="J5185" s="4" t="s">
        <v>11</v>
      </c>
    </row>
    <row r="5186" spans="1:10">
      <c r="A5186" t="n">
        <v>42851</v>
      </c>
      <c r="B5186" s="44" t="n">
        <v>55</v>
      </c>
      <c r="C5186" s="7" t="n">
        <v>8</v>
      </c>
      <c r="D5186" s="7" t="n">
        <v>65533</v>
      </c>
      <c r="E5186" s="7" t="n">
        <v>-22.0699996948242</v>
      </c>
      <c r="F5186" s="7" t="n">
        <v>0</v>
      </c>
      <c r="G5186" s="7" t="n">
        <v>-56.9799995422363</v>
      </c>
      <c r="H5186" s="7" t="n">
        <v>1.20000004768372</v>
      </c>
      <c r="I5186" s="7" t="n">
        <v>1</v>
      </c>
      <c r="J5186" s="7" t="n">
        <v>0</v>
      </c>
    </row>
    <row r="5187" spans="1:10">
      <c r="A5187" t="s">
        <v>4</v>
      </c>
      <c r="B5187" s="4" t="s">
        <v>5</v>
      </c>
      <c r="C5187" s="4" t="s">
        <v>11</v>
      </c>
    </row>
    <row r="5188" spans="1:10">
      <c r="A5188" t="n">
        <v>42875</v>
      </c>
      <c r="B5188" s="26" t="n">
        <v>16</v>
      </c>
      <c r="C5188" s="7" t="n">
        <v>50</v>
      </c>
    </row>
    <row r="5189" spans="1:10">
      <c r="A5189" t="s">
        <v>4</v>
      </c>
      <c r="B5189" s="4" t="s">
        <v>5</v>
      </c>
      <c r="C5189" s="4" t="s">
        <v>11</v>
      </c>
      <c r="D5189" s="4" t="s">
        <v>11</v>
      </c>
      <c r="E5189" s="4" t="s">
        <v>15</v>
      </c>
      <c r="F5189" s="4" t="s">
        <v>15</v>
      </c>
      <c r="G5189" s="4" t="s">
        <v>15</v>
      </c>
      <c r="H5189" s="4" t="s">
        <v>15</v>
      </c>
      <c r="I5189" s="4" t="s">
        <v>7</v>
      </c>
      <c r="J5189" s="4" t="s">
        <v>11</v>
      </c>
    </row>
    <row r="5190" spans="1:10">
      <c r="A5190" t="n">
        <v>42878</v>
      </c>
      <c r="B5190" s="44" t="n">
        <v>55</v>
      </c>
      <c r="C5190" s="7" t="n">
        <v>6</v>
      </c>
      <c r="D5190" s="7" t="n">
        <v>65533</v>
      </c>
      <c r="E5190" s="7" t="n">
        <v>-22.0699996948242</v>
      </c>
      <c r="F5190" s="7" t="n">
        <v>0</v>
      </c>
      <c r="G5190" s="7" t="n">
        <v>-56.9799995422363</v>
      </c>
      <c r="H5190" s="7" t="n">
        <v>1.20000004768372</v>
      </c>
      <c r="I5190" s="7" t="n">
        <v>1</v>
      </c>
      <c r="J5190" s="7" t="n">
        <v>0</v>
      </c>
    </row>
    <row r="5191" spans="1:10">
      <c r="A5191" t="s">
        <v>4</v>
      </c>
      <c r="B5191" s="4" t="s">
        <v>5</v>
      </c>
      <c r="C5191" s="4" t="s">
        <v>11</v>
      </c>
    </row>
    <row r="5192" spans="1:10">
      <c r="A5192" t="n">
        <v>42902</v>
      </c>
      <c r="B5192" s="26" t="n">
        <v>16</v>
      </c>
      <c r="C5192" s="7" t="n">
        <v>100</v>
      </c>
    </row>
    <row r="5193" spans="1:10">
      <c r="A5193" t="s">
        <v>4</v>
      </c>
      <c r="B5193" s="4" t="s">
        <v>5</v>
      </c>
      <c r="C5193" s="4" t="s">
        <v>11</v>
      </c>
      <c r="D5193" s="4" t="s">
        <v>11</v>
      </c>
      <c r="E5193" s="4" t="s">
        <v>15</v>
      </c>
      <c r="F5193" s="4" t="s">
        <v>15</v>
      </c>
      <c r="G5193" s="4" t="s">
        <v>15</v>
      </c>
      <c r="H5193" s="4" t="s">
        <v>15</v>
      </c>
      <c r="I5193" s="4" t="s">
        <v>7</v>
      </c>
      <c r="J5193" s="4" t="s">
        <v>11</v>
      </c>
    </row>
    <row r="5194" spans="1:10">
      <c r="A5194" t="n">
        <v>42905</v>
      </c>
      <c r="B5194" s="44" t="n">
        <v>55</v>
      </c>
      <c r="C5194" s="7" t="n">
        <v>9</v>
      </c>
      <c r="D5194" s="7" t="n">
        <v>65533</v>
      </c>
      <c r="E5194" s="7" t="n">
        <v>-22.0699996948242</v>
      </c>
      <c r="F5194" s="7" t="n">
        <v>0</v>
      </c>
      <c r="G5194" s="7" t="n">
        <v>-56.9799995422363</v>
      </c>
      <c r="H5194" s="7" t="n">
        <v>1.20000004768372</v>
      </c>
      <c r="I5194" s="7" t="n">
        <v>1</v>
      </c>
      <c r="J5194" s="7" t="n">
        <v>0</v>
      </c>
    </row>
    <row r="5195" spans="1:10">
      <c r="A5195" t="s">
        <v>4</v>
      </c>
      <c r="B5195" s="4" t="s">
        <v>5</v>
      </c>
      <c r="C5195" s="4" t="s">
        <v>11</v>
      </c>
    </row>
    <row r="5196" spans="1:10">
      <c r="A5196" t="n">
        <v>42929</v>
      </c>
      <c r="B5196" s="26" t="n">
        <v>16</v>
      </c>
      <c r="C5196" s="7" t="n">
        <v>1000</v>
      </c>
    </row>
    <row r="5197" spans="1:10">
      <c r="A5197" t="s">
        <v>4</v>
      </c>
      <c r="B5197" s="4" t="s">
        <v>5</v>
      </c>
      <c r="C5197" s="4" t="s">
        <v>7</v>
      </c>
      <c r="D5197" s="4" t="s">
        <v>7</v>
      </c>
      <c r="E5197" s="4" t="s">
        <v>15</v>
      </c>
      <c r="F5197" s="4" t="s">
        <v>15</v>
      </c>
      <c r="G5197" s="4" t="s">
        <v>15</v>
      </c>
      <c r="H5197" s="4" t="s">
        <v>11</v>
      </c>
    </row>
    <row r="5198" spans="1:10">
      <c r="A5198" t="n">
        <v>42932</v>
      </c>
      <c r="B5198" s="61" t="n">
        <v>45</v>
      </c>
      <c r="C5198" s="7" t="n">
        <v>2</v>
      </c>
      <c r="D5198" s="7" t="n">
        <v>3</v>
      </c>
      <c r="E5198" s="7" t="n">
        <v>-26.5499992370605</v>
      </c>
      <c r="F5198" s="7" t="n">
        <v>1.20000004768372</v>
      </c>
      <c r="G5198" s="7" t="n">
        <v>-56.5299987792969</v>
      </c>
      <c r="H5198" s="7" t="n">
        <v>0</v>
      </c>
    </row>
    <row r="5199" spans="1:10">
      <c r="A5199" t="s">
        <v>4</v>
      </c>
      <c r="B5199" s="4" t="s">
        <v>5</v>
      </c>
      <c r="C5199" s="4" t="s">
        <v>7</v>
      </c>
      <c r="D5199" s="4" t="s">
        <v>7</v>
      </c>
      <c r="E5199" s="4" t="s">
        <v>15</v>
      </c>
      <c r="F5199" s="4" t="s">
        <v>15</v>
      </c>
      <c r="G5199" s="4" t="s">
        <v>15</v>
      </c>
      <c r="H5199" s="4" t="s">
        <v>11</v>
      </c>
      <c r="I5199" s="4" t="s">
        <v>7</v>
      </c>
    </row>
    <row r="5200" spans="1:10">
      <c r="A5200" t="n">
        <v>42949</v>
      </c>
      <c r="B5200" s="61" t="n">
        <v>45</v>
      </c>
      <c r="C5200" s="7" t="n">
        <v>4</v>
      </c>
      <c r="D5200" s="7" t="n">
        <v>3</v>
      </c>
      <c r="E5200" s="7" t="n">
        <v>8.38000011444092</v>
      </c>
      <c r="F5200" s="7" t="n">
        <v>349.859985351563</v>
      </c>
      <c r="G5200" s="7" t="n">
        <v>0</v>
      </c>
      <c r="H5200" s="7" t="n">
        <v>0</v>
      </c>
      <c r="I5200" s="7" t="n">
        <v>1</v>
      </c>
    </row>
    <row r="5201" spans="1:10">
      <c r="A5201" t="s">
        <v>4</v>
      </c>
      <c r="B5201" s="4" t="s">
        <v>5</v>
      </c>
      <c r="C5201" s="4" t="s">
        <v>7</v>
      </c>
      <c r="D5201" s="4" t="s">
        <v>7</v>
      </c>
      <c r="E5201" s="4" t="s">
        <v>15</v>
      </c>
      <c r="F5201" s="4" t="s">
        <v>11</v>
      </c>
    </row>
    <row r="5202" spans="1:10">
      <c r="A5202" t="n">
        <v>42967</v>
      </c>
      <c r="B5202" s="61" t="n">
        <v>45</v>
      </c>
      <c r="C5202" s="7" t="n">
        <v>5</v>
      </c>
      <c r="D5202" s="7" t="n">
        <v>3</v>
      </c>
      <c r="E5202" s="7" t="n">
        <v>5.19999980926514</v>
      </c>
      <c r="F5202" s="7" t="n">
        <v>0</v>
      </c>
    </row>
    <row r="5203" spans="1:10">
      <c r="A5203" t="s">
        <v>4</v>
      </c>
      <c r="B5203" s="4" t="s">
        <v>5</v>
      </c>
      <c r="C5203" s="4" t="s">
        <v>7</v>
      </c>
      <c r="D5203" s="4" t="s">
        <v>7</v>
      </c>
      <c r="E5203" s="4" t="s">
        <v>15</v>
      </c>
      <c r="F5203" s="4" t="s">
        <v>11</v>
      </c>
    </row>
    <row r="5204" spans="1:10">
      <c r="A5204" t="n">
        <v>42976</v>
      </c>
      <c r="B5204" s="61" t="n">
        <v>45</v>
      </c>
      <c r="C5204" s="7" t="n">
        <v>11</v>
      </c>
      <c r="D5204" s="7" t="n">
        <v>3</v>
      </c>
      <c r="E5204" s="7" t="n">
        <v>32.7000007629395</v>
      </c>
      <c r="F5204" s="7" t="n">
        <v>0</v>
      </c>
    </row>
    <row r="5205" spans="1:10">
      <c r="A5205" t="s">
        <v>4</v>
      </c>
      <c r="B5205" s="4" t="s">
        <v>5</v>
      </c>
      <c r="C5205" s="4" t="s">
        <v>7</v>
      </c>
      <c r="D5205" s="4" t="s">
        <v>7</v>
      </c>
      <c r="E5205" s="4" t="s">
        <v>15</v>
      </c>
      <c r="F5205" s="4" t="s">
        <v>15</v>
      </c>
      <c r="G5205" s="4" t="s">
        <v>15</v>
      </c>
      <c r="H5205" s="4" t="s">
        <v>11</v>
      </c>
    </row>
    <row r="5206" spans="1:10">
      <c r="A5206" t="n">
        <v>42985</v>
      </c>
      <c r="B5206" s="61" t="n">
        <v>45</v>
      </c>
      <c r="C5206" s="7" t="n">
        <v>2</v>
      </c>
      <c r="D5206" s="7" t="n">
        <v>3</v>
      </c>
      <c r="E5206" s="7" t="n">
        <v>-24.5</v>
      </c>
      <c r="F5206" s="7" t="n">
        <v>1.20000004768372</v>
      </c>
      <c r="G5206" s="7" t="n">
        <v>-56.6100006103516</v>
      </c>
      <c r="H5206" s="7" t="n">
        <v>5000</v>
      </c>
    </row>
    <row r="5207" spans="1:10">
      <c r="A5207" t="s">
        <v>4</v>
      </c>
      <c r="B5207" s="4" t="s">
        <v>5</v>
      </c>
      <c r="C5207" s="4" t="s">
        <v>7</v>
      </c>
      <c r="D5207" s="4" t="s">
        <v>7</v>
      </c>
      <c r="E5207" s="4" t="s">
        <v>15</v>
      </c>
      <c r="F5207" s="4" t="s">
        <v>15</v>
      </c>
      <c r="G5207" s="4" t="s">
        <v>15</v>
      </c>
      <c r="H5207" s="4" t="s">
        <v>11</v>
      </c>
      <c r="I5207" s="4" t="s">
        <v>7</v>
      </c>
    </row>
    <row r="5208" spans="1:10">
      <c r="A5208" t="n">
        <v>43002</v>
      </c>
      <c r="B5208" s="61" t="n">
        <v>45</v>
      </c>
      <c r="C5208" s="7" t="n">
        <v>4</v>
      </c>
      <c r="D5208" s="7" t="n">
        <v>3</v>
      </c>
      <c r="E5208" s="7" t="n">
        <v>8.10000038146973</v>
      </c>
      <c r="F5208" s="7" t="n">
        <v>322.920013427734</v>
      </c>
      <c r="G5208" s="7" t="n">
        <v>0</v>
      </c>
      <c r="H5208" s="7" t="n">
        <v>5000</v>
      </c>
      <c r="I5208" s="7" t="n">
        <v>1</v>
      </c>
    </row>
    <row r="5209" spans="1:10">
      <c r="A5209" t="s">
        <v>4</v>
      </c>
      <c r="B5209" s="4" t="s">
        <v>5</v>
      </c>
      <c r="C5209" s="4" t="s">
        <v>7</v>
      </c>
      <c r="D5209" s="4" t="s">
        <v>7</v>
      </c>
      <c r="E5209" s="4" t="s">
        <v>15</v>
      </c>
      <c r="F5209" s="4" t="s">
        <v>11</v>
      </c>
    </row>
    <row r="5210" spans="1:10">
      <c r="A5210" t="n">
        <v>43020</v>
      </c>
      <c r="B5210" s="61" t="n">
        <v>45</v>
      </c>
      <c r="C5210" s="7" t="n">
        <v>5</v>
      </c>
      <c r="D5210" s="7" t="n">
        <v>3</v>
      </c>
      <c r="E5210" s="7" t="n">
        <v>5.19999980926514</v>
      </c>
      <c r="F5210" s="7" t="n">
        <v>5000</v>
      </c>
    </row>
    <row r="5211" spans="1:10">
      <c r="A5211" t="s">
        <v>4</v>
      </c>
      <c r="B5211" s="4" t="s">
        <v>5</v>
      </c>
      <c r="C5211" s="4" t="s">
        <v>7</v>
      </c>
      <c r="D5211" s="4" t="s">
        <v>7</v>
      </c>
      <c r="E5211" s="4" t="s">
        <v>15</v>
      </c>
      <c r="F5211" s="4" t="s">
        <v>11</v>
      </c>
    </row>
    <row r="5212" spans="1:10">
      <c r="A5212" t="n">
        <v>43029</v>
      </c>
      <c r="B5212" s="61" t="n">
        <v>45</v>
      </c>
      <c r="C5212" s="7" t="n">
        <v>11</v>
      </c>
      <c r="D5212" s="7" t="n">
        <v>3</v>
      </c>
      <c r="E5212" s="7" t="n">
        <v>32.7000007629395</v>
      </c>
      <c r="F5212" s="7" t="n">
        <v>5000</v>
      </c>
    </row>
    <row r="5213" spans="1:10">
      <c r="A5213" t="s">
        <v>4</v>
      </c>
      <c r="B5213" s="4" t="s">
        <v>5</v>
      </c>
      <c r="C5213" s="4" t="s">
        <v>11</v>
      </c>
      <c r="D5213" s="4" t="s">
        <v>7</v>
      </c>
      <c r="E5213" s="4" t="s">
        <v>8</v>
      </c>
      <c r="F5213" s="4" t="s">
        <v>15</v>
      </c>
      <c r="G5213" s="4" t="s">
        <v>15</v>
      </c>
      <c r="H5213" s="4" t="s">
        <v>15</v>
      </c>
    </row>
    <row r="5214" spans="1:10">
      <c r="A5214" t="n">
        <v>43038</v>
      </c>
      <c r="B5214" s="40" t="n">
        <v>48</v>
      </c>
      <c r="C5214" s="7" t="n">
        <v>0</v>
      </c>
      <c r="D5214" s="7" t="n">
        <v>0</v>
      </c>
      <c r="E5214" s="7" t="s">
        <v>135</v>
      </c>
      <c r="F5214" s="7" t="n">
        <v>-1</v>
      </c>
      <c r="G5214" s="7" t="n">
        <v>1</v>
      </c>
      <c r="H5214" s="7" t="n">
        <v>0</v>
      </c>
    </row>
    <row r="5215" spans="1:10">
      <c r="A5215" t="s">
        <v>4</v>
      </c>
      <c r="B5215" s="4" t="s">
        <v>5</v>
      </c>
      <c r="C5215" s="4" t="s">
        <v>11</v>
      </c>
      <c r="D5215" s="4" t="s">
        <v>15</v>
      </c>
      <c r="E5215" s="4" t="s">
        <v>15</v>
      </c>
      <c r="F5215" s="4" t="s">
        <v>15</v>
      </c>
      <c r="G5215" s="4" t="s">
        <v>15</v>
      </c>
    </row>
    <row r="5216" spans="1:10">
      <c r="A5216" t="n">
        <v>43062</v>
      </c>
      <c r="B5216" s="37" t="n">
        <v>46</v>
      </c>
      <c r="C5216" s="7" t="n">
        <v>0</v>
      </c>
      <c r="D5216" s="7" t="n">
        <v>-29.8700008392334</v>
      </c>
      <c r="E5216" s="7" t="n">
        <v>0</v>
      </c>
      <c r="F5216" s="7" t="n">
        <v>-57.0299987792969</v>
      </c>
      <c r="G5216" s="7" t="n">
        <v>89.0999984741211</v>
      </c>
    </row>
    <row r="5217" spans="1:9">
      <c r="A5217" t="s">
        <v>4</v>
      </c>
      <c r="B5217" s="4" t="s">
        <v>5</v>
      </c>
      <c r="C5217" s="4" t="s">
        <v>7</v>
      </c>
      <c r="D5217" s="4" t="s">
        <v>11</v>
      </c>
      <c r="E5217" s="4" t="s">
        <v>15</v>
      </c>
    </row>
    <row r="5218" spans="1:9">
      <c r="A5218" t="n">
        <v>43081</v>
      </c>
      <c r="B5218" s="28" t="n">
        <v>58</v>
      </c>
      <c r="C5218" s="7" t="n">
        <v>100</v>
      </c>
      <c r="D5218" s="7" t="n">
        <v>1000</v>
      </c>
      <c r="E5218" s="7" t="n">
        <v>1</v>
      </c>
    </row>
    <row r="5219" spans="1:9">
      <c r="A5219" t="s">
        <v>4</v>
      </c>
      <c r="B5219" s="4" t="s">
        <v>5</v>
      </c>
      <c r="C5219" s="4" t="s">
        <v>7</v>
      </c>
      <c r="D5219" s="4" t="s">
        <v>11</v>
      </c>
    </row>
    <row r="5220" spans="1:9">
      <c r="A5220" t="n">
        <v>43089</v>
      </c>
      <c r="B5220" s="28" t="n">
        <v>58</v>
      </c>
      <c r="C5220" s="7" t="n">
        <v>255</v>
      </c>
      <c r="D5220" s="7" t="n">
        <v>0</v>
      </c>
    </row>
    <row r="5221" spans="1:9">
      <c r="A5221" t="s">
        <v>4</v>
      </c>
      <c r="B5221" s="4" t="s">
        <v>5</v>
      </c>
      <c r="C5221" s="4" t="s">
        <v>11</v>
      </c>
      <c r="D5221" s="4" t="s">
        <v>7</v>
      </c>
    </row>
    <row r="5222" spans="1:9">
      <c r="A5222" t="n">
        <v>43093</v>
      </c>
      <c r="B5222" s="45" t="n">
        <v>56</v>
      </c>
      <c r="C5222" s="7" t="n">
        <v>7</v>
      </c>
      <c r="D5222" s="7" t="n">
        <v>0</v>
      </c>
    </row>
    <row r="5223" spans="1:9">
      <c r="A5223" t="s">
        <v>4</v>
      </c>
      <c r="B5223" s="4" t="s">
        <v>5</v>
      </c>
      <c r="C5223" s="4" t="s">
        <v>11</v>
      </c>
      <c r="D5223" s="4" t="s">
        <v>7</v>
      </c>
    </row>
    <row r="5224" spans="1:9">
      <c r="A5224" t="n">
        <v>43097</v>
      </c>
      <c r="B5224" s="45" t="n">
        <v>56</v>
      </c>
      <c r="C5224" s="7" t="n">
        <v>5</v>
      </c>
      <c r="D5224" s="7" t="n">
        <v>0</v>
      </c>
    </row>
    <row r="5225" spans="1:9">
      <c r="A5225" t="s">
        <v>4</v>
      </c>
      <c r="B5225" s="4" t="s">
        <v>5</v>
      </c>
      <c r="C5225" s="4" t="s">
        <v>11</v>
      </c>
      <c r="D5225" s="4" t="s">
        <v>7</v>
      </c>
    </row>
    <row r="5226" spans="1:9">
      <c r="A5226" t="n">
        <v>43101</v>
      </c>
      <c r="B5226" s="45" t="n">
        <v>56</v>
      </c>
      <c r="C5226" s="7" t="n">
        <v>8</v>
      </c>
      <c r="D5226" s="7" t="n">
        <v>0</v>
      </c>
    </row>
    <row r="5227" spans="1:9">
      <c r="A5227" t="s">
        <v>4</v>
      </c>
      <c r="B5227" s="4" t="s">
        <v>5</v>
      </c>
      <c r="C5227" s="4" t="s">
        <v>11</v>
      </c>
      <c r="D5227" s="4" t="s">
        <v>7</v>
      </c>
    </row>
    <row r="5228" spans="1:9">
      <c r="A5228" t="n">
        <v>43105</v>
      </c>
      <c r="B5228" s="45" t="n">
        <v>56</v>
      </c>
      <c r="C5228" s="7" t="n">
        <v>6</v>
      </c>
      <c r="D5228" s="7" t="n">
        <v>0</v>
      </c>
    </row>
    <row r="5229" spans="1:9">
      <c r="A5229" t="s">
        <v>4</v>
      </c>
      <c r="B5229" s="4" t="s">
        <v>5</v>
      </c>
      <c r="C5229" s="4" t="s">
        <v>7</v>
      </c>
      <c r="D5229" s="4" t="s">
        <v>11</v>
      </c>
      <c r="E5229" s="4" t="s">
        <v>15</v>
      </c>
    </row>
    <row r="5230" spans="1:9">
      <c r="A5230" t="n">
        <v>43109</v>
      </c>
      <c r="B5230" s="28" t="n">
        <v>58</v>
      </c>
      <c r="C5230" s="7" t="n">
        <v>101</v>
      </c>
      <c r="D5230" s="7" t="n">
        <v>500</v>
      </c>
      <c r="E5230" s="7" t="n">
        <v>1</v>
      </c>
    </row>
    <row r="5231" spans="1:9">
      <c r="A5231" t="s">
        <v>4</v>
      </c>
      <c r="B5231" s="4" t="s">
        <v>5</v>
      </c>
      <c r="C5231" s="4" t="s">
        <v>7</v>
      </c>
      <c r="D5231" s="4" t="s">
        <v>11</v>
      </c>
    </row>
    <row r="5232" spans="1:9">
      <c r="A5232" t="n">
        <v>43117</v>
      </c>
      <c r="B5232" s="28" t="n">
        <v>58</v>
      </c>
      <c r="C5232" s="7" t="n">
        <v>254</v>
      </c>
      <c r="D5232" s="7" t="n">
        <v>0</v>
      </c>
    </row>
    <row r="5233" spans="1:5">
      <c r="A5233" t="s">
        <v>4</v>
      </c>
      <c r="B5233" s="4" t="s">
        <v>5</v>
      </c>
      <c r="C5233" s="4" t="s">
        <v>11</v>
      </c>
      <c r="D5233" s="4" t="s">
        <v>7</v>
      </c>
    </row>
    <row r="5234" spans="1:5">
      <c r="A5234" t="n">
        <v>43121</v>
      </c>
      <c r="B5234" s="45" t="n">
        <v>56</v>
      </c>
      <c r="C5234" s="7" t="n">
        <v>6</v>
      </c>
      <c r="D5234" s="7" t="n">
        <v>1</v>
      </c>
    </row>
    <row r="5235" spans="1:5">
      <c r="A5235" t="s">
        <v>4</v>
      </c>
      <c r="B5235" s="4" t="s">
        <v>5</v>
      </c>
      <c r="C5235" s="4" t="s">
        <v>11</v>
      </c>
      <c r="D5235" s="4" t="s">
        <v>7</v>
      </c>
    </row>
    <row r="5236" spans="1:5">
      <c r="A5236" t="n">
        <v>43125</v>
      </c>
      <c r="B5236" s="45" t="n">
        <v>56</v>
      </c>
      <c r="C5236" s="7" t="n">
        <v>9</v>
      </c>
      <c r="D5236" s="7" t="n">
        <v>1</v>
      </c>
    </row>
    <row r="5237" spans="1:5">
      <c r="A5237" t="s">
        <v>4</v>
      </c>
      <c r="B5237" s="4" t="s">
        <v>5</v>
      </c>
      <c r="C5237" s="4" t="s">
        <v>11</v>
      </c>
      <c r="D5237" s="4" t="s">
        <v>17</v>
      </c>
    </row>
    <row r="5238" spans="1:5">
      <c r="A5238" t="n">
        <v>43129</v>
      </c>
      <c r="B5238" s="41" t="n">
        <v>43</v>
      </c>
      <c r="C5238" s="7" t="n">
        <v>5</v>
      </c>
      <c r="D5238" s="7" t="n">
        <v>128</v>
      </c>
    </row>
    <row r="5239" spans="1:5">
      <c r="A5239" t="s">
        <v>4</v>
      </c>
      <c r="B5239" s="4" t="s">
        <v>5</v>
      </c>
      <c r="C5239" s="4" t="s">
        <v>11</v>
      </c>
      <c r="D5239" s="4" t="s">
        <v>17</v>
      </c>
    </row>
    <row r="5240" spans="1:5">
      <c r="A5240" t="n">
        <v>43136</v>
      </c>
      <c r="B5240" s="41" t="n">
        <v>43</v>
      </c>
      <c r="C5240" s="7" t="n">
        <v>5</v>
      </c>
      <c r="D5240" s="7" t="n">
        <v>32</v>
      </c>
    </row>
    <row r="5241" spans="1:5">
      <c r="A5241" t="s">
        <v>4</v>
      </c>
      <c r="B5241" s="4" t="s">
        <v>5</v>
      </c>
      <c r="C5241" s="4" t="s">
        <v>11</v>
      </c>
      <c r="D5241" s="4" t="s">
        <v>17</v>
      </c>
    </row>
    <row r="5242" spans="1:5">
      <c r="A5242" t="n">
        <v>43143</v>
      </c>
      <c r="B5242" s="41" t="n">
        <v>43</v>
      </c>
      <c r="C5242" s="7" t="n">
        <v>6</v>
      </c>
      <c r="D5242" s="7" t="n">
        <v>128</v>
      </c>
    </row>
    <row r="5243" spans="1:5">
      <c r="A5243" t="s">
        <v>4</v>
      </c>
      <c r="B5243" s="4" t="s">
        <v>5</v>
      </c>
      <c r="C5243" s="4" t="s">
        <v>11</v>
      </c>
      <c r="D5243" s="4" t="s">
        <v>17</v>
      </c>
    </row>
    <row r="5244" spans="1:5">
      <c r="A5244" t="n">
        <v>43150</v>
      </c>
      <c r="B5244" s="41" t="n">
        <v>43</v>
      </c>
      <c r="C5244" s="7" t="n">
        <v>6</v>
      </c>
      <c r="D5244" s="7" t="n">
        <v>32</v>
      </c>
    </row>
    <row r="5245" spans="1:5">
      <c r="A5245" t="s">
        <v>4</v>
      </c>
      <c r="B5245" s="4" t="s">
        <v>5</v>
      </c>
      <c r="C5245" s="4" t="s">
        <v>11</v>
      </c>
      <c r="D5245" s="4" t="s">
        <v>17</v>
      </c>
    </row>
    <row r="5246" spans="1:5">
      <c r="A5246" t="n">
        <v>43157</v>
      </c>
      <c r="B5246" s="41" t="n">
        <v>43</v>
      </c>
      <c r="C5246" s="7" t="n">
        <v>7</v>
      </c>
      <c r="D5246" s="7" t="n">
        <v>128</v>
      </c>
    </row>
    <row r="5247" spans="1:5">
      <c r="A5247" t="s">
        <v>4</v>
      </c>
      <c r="B5247" s="4" t="s">
        <v>5</v>
      </c>
      <c r="C5247" s="4" t="s">
        <v>11</v>
      </c>
      <c r="D5247" s="4" t="s">
        <v>17</v>
      </c>
    </row>
    <row r="5248" spans="1:5">
      <c r="A5248" t="n">
        <v>43164</v>
      </c>
      <c r="B5248" s="41" t="n">
        <v>43</v>
      </c>
      <c r="C5248" s="7" t="n">
        <v>7</v>
      </c>
      <c r="D5248" s="7" t="n">
        <v>32</v>
      </c>
    </row>
    <row r="5249" spans="1:4">
      <c r="A5249" t="s">
        <v>4</v>
      </c>
      <c r="B5249" s="4" t="s">
        <v>5</v>
      </c>
      <c r="C5249" s="4" t="s">
        <v>11</v>
      </c>
      <c r="D5249" s="4" t="s">
        <v>17</v>
      </c>
    </row>
    <row r="5250" spans="1:4">
      <c r="A5250" t="n">
        <v>43171</v>
      </c>
      <c r="B5250" s="41" t="n">
        <v>43</v>
      </c>
      <c r="C5250" s="7" t="n">
        <v>8</v>
      </c>
      <c r="D5250" s="7" t="n">
        <v>128</v>
      </c>
    </row>
    <row r="5251" spans="1:4">
      <c r="A5251" t="s">
        <v>4</v>
      </c>
      <c r="B5251" s="4" t="s">
        <v>5</v>
      </c>
      <c r="C5251" s="4" t="s">
        <v>11</v>
      </c>
      <c r="D5251" s="4" t="s">
        <v>17</v>
      </c>
    </row>
    <row r="5252" spans="1:4">
      <c r="A5252" t="n">
        <v>43178</v>
      </c>
      <c r="B5252" s="41" t="n">
        <v>43</v>
      </c>
      <c r="C5252" s="7" t="n">
        <v>8</v>
      </c>
      <c r="D5252" s="7" t="n">
        <v>32</v>
      </c>
    </row>
    <row r="5253" spans="1:4">
      <c r="A5253" t="s">
        <v>4</v>
      </c>
      <c r="B5253" s="4" t="s">
        <v>5</v>
      </c>
      <c r="C5253" s="4" t="s">
        <v>11</v>
      </c>
      <c r="D5253" s="4" t="s">
        <v>17</v>
      </c>
    </row>
    <row r="5254" spans="1:4">
      <c r="A5254" t="n">
        <v>43185</v>
      </c>
      <c r="B5254" s="41" t="n">
        <v>43</v>
      </c>
      <c r="C5254" s="7" t="n">
        <v>9</v>
      </c>
      <c r="D5254" s="7" t="n">
        <v>128</v>
      </c>
    </row>
    <row r="5255" spans="1:4">
      <c r="A5255" t="s">
        <v>4</v>
      </c>
      <c r="B5255" s="4" t="s">
        <v>5</v>
      </c>
      <c r="C5255" s="4" t="s">
        <v>11</v>
      </c>
      <c r="D5255" s="4" t="s">
        <v>17</v>
      </c>
    </row>
    <row r="5256" spans="1:4">
      <c r="A5256" t="n">
        <v>43192</v>
      </c>
      <c r="B5256" s="41" t="n">
        <v>43</v>
      </c>
      <c r="C5256" s="7" t="n">
        <v>9</v>
      </c>
      <c r="D5256" s="7" t="n">
        <v>32</v>
      </c>
    </row>
    <row r="5257" spans="1:4">
      <c r="A5257" t="s">
        <v>4</v>
      </c>
      <c r="B5257" s="4" t="s">
        <v>5</v>
      </c>
      <c r="C5257" s="4" t="s">
        <v>11</v>
      </c>
      <c r="D5257" s="4" t="s">
        <v>7</v>
      </c>
      <c r="E5257" s="4" t="s">
        <v>8</v>
      </c>
      <c r="F5257" s="4" t="s">
        <v>15</v>
      </c>
      <c r="G5257" s="4" t="s">
        <v>15</v>
      </c>
      <c r="H5257" s="4" t="s">
        <v>15</v>
      </c>
    </row>
    <row r="5258" spans="1:4">
      <c r="A5258" t="n">
        <v>43199</v>
      </c>
      <c r="B5258" s="40" t="n">
        <v>48</v>
      </c>
      <c r="C5258" s="7" t="n">
        <v>1</v>
      </c>
      <c r="D5258" s="7" t="n">
        <v>0</v>
      </c>
      <c r="E5258" s="7" t="s">
        <v>135</v>
      </c>
      <c r="F5258" s="7" t="n">
        <v>-1</v>
      </c>
      <c r="G5258" s="7" t="n">
        <v>1</v>
      </c>
      <c r="H5258" s="7" t="n">
        <v>0</v>
      </c>
    </row>
    <row r="5259" spans="1:4">
      <c r="A5259" t="s">
        <v>4</v>
      </c>
      <c r="B5259" s="4" t="s">
        <v>5</v>
      </c>
      <c r="C5259" s="4" t="s">
        <v>11</v>
      </c>
      <c r="D5259" s="4" t="s">
        <v>7</v>
      </c>
      <c r="E5259" s="4" t="s">
        <v>8</v>
      </c>
      <c r="F5259" s="4" t="s">
        <v>15</v>
      </c>
      <c r="G5259" s="4" t="s">
        <v>15</v>
      </c>
      <c r="H5259" s="4" t="s">
        <v>15</v>
      </c>
    </row>
    <row r="5260" spans="1:4">
      <c r="A5260" t="n">
        <v>43223</v>
      </c>
      <c r="B5260" s="40" t="n">
        <v>48</v>
      </c>
      <c r="C5260" s="7" t="n">
        <v>2</v>
      </c>
      <c r="D5260" s="7" t="n">
        <v>0</v>
      </c>
      <c r="E5260" s="7" t="s">
        <v>135</v>
      </c>
      <c r="F5260" s="7" t="n">
        <v>-1</v>
      </c>
      <c r="G5260" s="7" t="n">
        <v>1</v>
      </c>
      <c r="H5260" s="7" t="n">
        <v>0</v>
      </c>
    </row>
    <row r="5261" spans="1:4">
      <c r="A5261" t="s">
        <v>4</v>
      </c>
      <c r="B5261" s="4" t="s">
        <v>5</v>
      </c>
      <c r="C5261" s="4" t="s">
        <v>11</v>
      </c>
      <c r="D5261" s="4" t="s">
        <v>7</v>
      </c>
      <c r="E5261" s="4" t="s">
        <v>8</v>
      </c>
      <c r="F5261" s="4" t="s">
        <v>15</v>
      </c>
      <c r="G5261" s="4" t="s">
        <v>15</v>
      </c>
      <c r="H5261" s="4" t="s">
        <v>15</v>
      </c>
    </row>
    <row r="5262" spans="1:4">
      <c r="A5262" t="n">
        <v>43247</v>
      </c>
      <c r="B5262" s="40" t="n">
        <v>48</v>
      </c>
      <c r="C5262" s="7" t="n">
        <v>3</v>
      </c>
      <c r="D5262" s="7" t="n">
        <v>0</v>
      </c>
      <c r="E5262" s="7" t="s">
        <v>135</v>
      </c>
      <c r="F5262" s="7" t="n">
        <v>-1</v>
      </c>
      <c r="G5262" s="7" t="n">
        <v>1</v>
      </c>
      <c r="H5262" s="7" t="n">
        <v>0</v>
      </c>
    </row>
    <row r="5263" spans="1:4">
      <c r="A5263" t="s">
        <v>4</v>
      </c>
      <c r="B5263" s="4" t="s">
        <v>5</v>
      </c>
      <c r="C5263" s="4" t="s">
        <v>11</v>
      </c>
      <c r="D5263" s="4" t="s">
        <v>7</v>
      </c>
      <c r="E5263" s="4" t="s">
        <v>8</v>
      </c>
      <c r="F5263" s="4" t="s">
        <v>15</v>
      </c>
      <c r="G5263" s="4" t="s">
        <v>15</v>
      </c>
      <c r="H5263" s="4" t="s">
        <v>15</v>
      </c>
    </row>
    <row r="5264" spans="1:4">
      <c r="A5264" t="n">
        <v>43271</v>
      </c>
      <c r="B5264" s="40" t="n">
        <v>48</v>
      </c>
      <c r="C5264" s="7" t="n">
        <v>4</v>
      </c>
      <c r="D5264" s="7" t="n">
        <v>0</v>
      </c>
      <c r="E5264" s="7" t="s">
        <v>135</v>
      </c>
      <c r="F5264" s="7" t="n">
        <v>-1</v>
      </c>
      <c r="G5264" s="7" t="n">
        <v>1</v>
      </c>
      <c r="H5264" s="7" t="n">
        <v>0</v>
      </c>
    </row>
    <row r="5265" spans="1:8">
      <c r="A5265" t="s">
        <v>4</v>
      </c>
      <c r="B5265" s="4" t="s">
        <v>5</v>
      </c>
      <c r="C5265" s="4" t="s">
        <v>11</v>
      </c>
      <c r="D5265" s="4" t="s">
        <v>7</v>
      </c>
      <c r="E5265" s="4" t="s">
        <v>8</v>
      </c>
      <c r="F5265" s="4" t="s">
        <v>15</v>
      </c>
      <c r="G5265" s="4" t="s">
        <v>15</v>
      </c>
      <c r="H5265" s="4" t="s">
        <v>15</v>
      </c>
    </row>
    <row r="5266" spans="1:8">
      <c r="A5266" t="n">
        <v>43295</v>
      </c>
      <c r="B5266" s="40" t="n">
        <v>48</v>
      </c>
      <c r="C5266" s="7" t="n">
        <v>5</v>
      </c>
      <c r="D5266" s="7" t="n">
        <v>0</v>
      </c>
      <c r="E5266" s="7" t="s">
        <v>135</v>
      </c>
      <c r="F5266" s="7" t="n">
        <v>-1</v>
      </c>
      <c r="G5266" s="7" t="n">
        <v>1</v>
      </c>
      <c r="H5266" s="7" t="n">
        <v>0</v>
      </c>
    </row>
    <row r="5267" spans="1:8">
      <c r="A5267" t="s">
        <v>4</v>
      </c>
      <c r="B5267" s="4" t="s">
        <v>5</v>
      </c>
      <c r="C5267" s="4" t="s">
        <v>11</v>
      </c>
      <c r="D5267" s="4" t="s">
        <v>7</v>
      </c>
      <c r="E5267" s="4" t="s">
        <v>8</v>
      </c>
      <c r="F5267" s="4" t="s">
        <v>15</v>
      </c>
      <c r="G5267" s="4" t="s">
        <v>15</v>
      </c>
      <c r="H5267" s="4" t="s">
        <v>15</v>
      </c>
    </row>
    <row r="5268" spans="1:8">
      <c r="A5268" t="n">
        <v>43319</v>
      </c>
      <c r="B5268" s="40" t="n">
        <v>48</v>
      </c>
      <c r="C5268" s="7" t="n">
        <v>6</v>
      </c>
      <c r="D5268" s="7" t="n">
        <v>0</v>
      </c>
      <c r="E5268" s="7" t="s">
        <v>135</v>
      </c>
      <c r="F5268" s="7" t="n">
        <v>-1</v>
      </c>
      <c r="G5268" s="7" t="n">
        <v>1</v>
      </c>
      <c r="H5268" s="7" t="n">
        <v>0</v>
      </c>
    </row>
    <row r="5269" spans="1:8">
      <c r="A5269" t="s">
        <v>4</v>
      </c>
      <c r="B5269" s="4" t="s">
        <v>5</v>
      </c>
      <c r="C5269" s="4" t="s">
        <v>11</v>
      </c>
      <c r="D5269" s="4" t="s">
        <v>7</v>
      </c>
      <c r="E5269" s="4" t="s">
        <v>8</v>
      </c>
      <c r="F5269" s="4" t="s">
        <v>15</v>
      </c>
      <c r="G5269" s="4" t="s">
        <v>15</v>
      </c>
      <c r="H5269" s="4" t="s">
        <v>15</v>
      </c>
    </row>
    <row r="5270" spans="1:8">
      <c r="A5270" t="n">
        <v>43343</v>
      </c>
      <c r="B5270" s="40" t="n">
        <v>48</v>
      </c>
      <c r="C5270" s="7" t="n">
        <v>7</v>
      </c>
      <c r="D5270" s="7" t="n">
        <v>0</v>
      </c>
      <c r="E5270" s="7" t="s">
        <v>135</v>
      </c>
      <c r="F5270" s="7" t="n">
        <v>-1</v>
      </c>
      <c r="G5270" s="7" t="n">
        <v>1</v>
      </c>
      <c r="H5270" s="7" t="n">
        <v>0</v>
      </c>
    </row>
    <row r="5271" spans="1:8">
      <c r="A5271" t="s">
        <v>4</v>
      </c>
      <c r="B5271" s="4" t="s">
        <v>5</v>
      </c>
      <c r="C5271" s="4" t="s">
        <v>11</v>
      </c>
      <c r="D5271" s="4" t="s">
        <v>7</v>
      </c>
      <c r="E5271" s="4" t="s">
        <v>8</v>
      </c>
      <c r="F5271" s="4" t="s">
        <v>15</v>
      </c>
      <c r="G5271" s="4" t="s">
        <v>15</v>
      </c>
      <c r="H5271" s="4" t="s">
        <v>15</v>
      </c>
    </row>
    <row r="5272" spans="1:8">
      <c r="A5272" t="n">
        <v>43367</v>
      </c>
      <c r="B5272" s="40" t="n">
        <v>48</v>
      </c>
      <c r="C5272" s="7" t="n">
        <v>8</v>
      </c>
      <c r="D5272" s="7" t="n">
        <v>0</v>
      </c>
      <c r="E5272" s="7" t="s">
        <v>135</v>
      </c>
      <c r="F5272" s="7" t="n">
        <v>-1</v>
      </c>
      <c r="G5272" s="7" t="n">
        <v>1</v>
      </c>
      <c r="H5272" s="7" t="n">
        <v>0</v>
      </c>
    </row>
    <row r="5273" spans="1:8">
      <c r="A5273" t="s">
        <v>4</v>
      </c>
      <c r="B5273" s="4" t="s">
        <v>5</v>
      </c>
      <c r="C5273" s="4" t="s">
        <v>11</v>
      </c>
      <c r="D5273" s="4" t="s">
        <v>7</v>
      </c>
      <c r="E5273" s="4" t="s">
        <v>8</v>
      </c>
      <c r="F5273" s="4" t="s">
        <v>15</v>
      </c>
      <c r="G5273" s="4" t="s">
        <v>15</v>
      </c>
      <c r="H5273" s="4" t="s">
        <v>15</v>
      </c>
    </row>
    <row r="5274" spans="1:8">
      <c r="A5274" t="n">
        <v>43391</v>
      </c>
      <c r="B5274" s="40" t="n">
        <v>48</v>
      </c>
      <c r="C5274" s="7" t="n">
        <v>9</v>
      </c>
      <c r="D5274" s="7" t="n">
        <v>0</v>
      </c>
      <c r="E5274" s="7" t="s">
        <v>135</v>
      </c>
      <c r="F5274" s="7" t="n">
        <v>-1</v>
      </c>
      <c r="G5274" s="7" t="n">
        <v>1</v>
      </c>
      <c r="H5274" s="7" t="n">
        <v>0</v>
      </c>
    </row>
    <row r="5275" spans="1:8">
      <c r="A5275" t="s">
        <v>4</v>
      </c>
      <c r="B5275" s="4" t="s">
        <v>5</v>
      </c>
      <c r="C5275" s="4" t="s">
        <v>11</v>
      </c>
      <c r="D5275" s="4" t="s">
        <v>15</v>
      </c>
      <c r="E5275" s="4" t="s">
        <v>15</v>
      </c>
      <c r="F5275" s="4" t="s">
        <v>15</v>
      </c>
      <c r="G5275" s="4" t="s">
        <v>15</v>
      </c>
    </row>
    <row r="5276" spans="1:8">
      <c r="A5276" t="n">
        <v>43415</v>
      </c>
      <c r="B5276" s="37" t="n">
        <v>46</v>
      </c>
      <c r="C5276" s="7" t="n">
        <v>1</v>
      </c>
      <c r="D5276" s="7" t="n">
        <v>-22.8099994659424</v>
      </c>
      <c r="E5276" s="7" t="n">
        <v>0</v>
      </c>
      <c r="F5276" s="7" t="n">
        <v>-57</v>
      </c>
      <c r="G5276" s="7" t="n">
        <v>270</v>
      </c>
    </row>
    <row r="5277" spans="1:8">
      <c r="A5277" t="s">
        <v>4</v>
      </c>
      <c r="B5277" s="4" t="s">
        <v>5</v>
      </c>
      <c r="C5277" s="4" t="s">
        <v>11</v>
      </c>
      <c r="D5277" s="4" t="s">
        <v>15</v>
      </c>
      <c r="E5277" s="4" t="s">
        <v>15</v>
      </c>
      <c r="F5277" s="4" t="s">
        <v>15</v>
      </c>
      <c r="G5277" s="4" t="s">
        <v>15</v>
      </c>
    </row>
    <row r="5278" spans="1:8">
      <c r="A5278" t="n">
        <v>43434</v>
      </c>
      <c r="B5278" s="37" t="n">
        <v>46</v>
      </c>
      <c r="C5278" s="7" t="n">
        <v>2</v>
      </c>
      <c r="D5278" s="7" t="n">
        <v>-22.8099994659424</v>
      </c>
      <c r="E5278" s="7" t="n">
        <v>0</v>
      </c>
      <c r="F5278" s="7" t="n">
        <v>-57</v>
      </c>
      <c r="G5278" s="7" t="n">
        <v>270</v>
      </c>
    </row>
    <row r="5279" spans="1:8">
      <c r="A5279" t="s">
        <v>4</v>
      </c>
      <c r="B5279" s="4" t="s">
        <v>5</v>
      </c>
      <c r="C5279" s="4" t="s">
        <v>11</v>
      </c>
      <c r="D5279" s="4" t="s">
        <v>15</v>
      </c>
      <c r="E5279" s="4" t="s">
        <v>15</v>
      </c>
      <c r="F5279" s="4" t="s">
        <v>15</v>
      </c>
      <c r="G5279" s="4" t="s">
        <v>15</v>
      </c>
    </row>
    <row r="5280" spans="1:8">
      <c r="A5280" t="n">
        <v>43453</v>
      </c>
      <c r="B5280" s="37" t="n">
        <v>46</v>
      </c>
      <c r="C5280" s="7" t="n">
        <v>3</v>
      </c>
      <c r="D5280" s="7" t="n">
        <v>-22.8099994659424</v>
      </c>
      <c r="E5280" s="7" t="n">
        <v>0</v>
      </c>
      <c r="F5280" s="7" t="n">
        <v>-57</v>
      </c>
      <c r="G5280" s="7" t="n">
        <v>270</v>
      </c>
    </row>
    <row r="5281" spans="1:8">
      <c r="A5281" t="s">
        <v>4</v>
      </c>
      <c r="B5281" s="4" t="s">
        <v>5</v>
      </c>
      <c r="C5281" s="4" t="s">
        <v>11</v>
      </c>
      <c r="D5281" s="4" t="s">
        <v>15</v>
      </c>
      <c r="E5281" s="4" t="s">
        <v>15</v>
      </c>
      <c r="F5281" s="4" t="s">
        <v>15</v>
      </c>
      <c r="G5281" s="4" t="s">
        <v>15</v>
      </c>
    </row>
    <row r="5282" spans="1:8">
      <c r="A5282" t="n">
        <v>43472</v>
      </c>
      <c r="B5282" s="37" t="n">
        <v>46</v>
      </c>
      <c r="C5282" s="7" t="n">
        <v>4</v>
      </c>
      <c r="D5282" s="7" t="n">
        <v>-22.8099994659424</v>
      </c>
      <c r="E5282" s="7" t="n">
        <v>0</v>
      </c>
      <c r="F5282" s="7" t="n">
        <v>-57</v>
      </c>
      <c r="G5282" s="7" t="n">
        <v>270</v>
      </c>
    </row>
    <row r="5283" spans="1:8">
      <c r="A5283" t="s">
        <v>4</v>
      </c>
      <c r="B5283" s="4" t="s">
        <v>5</v>
      </c>
      <c r="C5283" s="4" t="s">
        <v>11</v>
      </c>
      <c r="D5283" s="4" t="s">
        <v>15</v>
      </c>
      <c r="E5283" s="4" t="s">
        <v>15</v>
      </c>
      <c r="F5283" s="4" t="s">
        <v>15</v>
      </c>
      <c r="G5283" s="4" t="s">
        <v>15</v>
      </c>
    </row>
    <row r="5284" spans="1:8">
      <c r="A5284" t="n">
        <v>43491</v>
      </c>
      <c r="B5284" s="37" t="n">
        <v>46</v>
      </c>
      <c r="C5284" s="7" t="n">
        <v>5</v>
      </c>
      <c r="D5284" s="7" t="n">
        <v>-22.8099994659424</v>
      </c>
      <c r="E5284" s="7" t="n">
        <v>0</v>
      </c>
      <c r="F5284" s="7" t="n">
        <v>-57</v>
      </c>
      <c r="G5284" s="7" t="n">
        <v>270</v>
      </c>
    </row>
    <row r="5285" spans="1:8">
      <c r="A5285" t="s">
        <v>4</v>
      </c>
      <c r="B5285" s="4" t="s">
        <v>5</v>
      </c>
      <c r="C5285" s="4" t="s">
        <v>11</v>
      </c>
      <c r="D5285" s="4" t="s">
        <v>15</v>
      </c>
      <c r="E5285" s="4" t="s">
        <v>15</v>
      </c>
      <c r="F5285" s="4" t="s">
        <v>15</v>
      </c>
      <c r="G5285" s="4" t="s">
        <v>15</v>
      </c>
    </row>
    <row r="5286" spans="1:8">
      <c r="A5286" t="n">
        <v>43510</v>
      </c>
      <c r="B5286" s="37" t="n">
        <v>46</v>
      </c>
      <c r="C5286" s="7" t="n">
        <v>6</v>
      </c>
      <c r="D5286" s="7" t="n">
        <v>-22.8099994659424</v>
      </c>
      <c r="E5286" s="7" t="n">
        <v>0</v>
      </c>
      <c r="F5286" s="7" t="n">
        <v>-57</v>
      </c>
      <c r="G5286" s="7" t="n">
        <v>270</v>
      </c>
    </row>
    <row r="5287" spans="1:8">
      <c r="A5287" t="s">
        <v>4</v>
      </c>
      <c r="B5287" s="4" t="s">
        <v>5</v>
      </c>
      <c r="C5287" s="4" t="s">
        <v>11</v>
      </c>
      <c r="D5287" s="4" t="s">
        <v>15</v>
      </c>
      <c r="E5287" s="4" t="s">
        <v>15</v>
      </c>
      <c r="F5287" s="4" t="s">
        <v>15</v>
      </c>
      <c r="G5287" s="4" t="s">
        <v>15</v>
      </c>
    </row>
    <row r="5288" spans="1:8">
      <c r="A5288" t="n">
        <v>43529</v>
      </c>
      <c r="B5288" s="37" t="n">
        <v>46</v>
      </c>
      <c r="C5288" s="7" t="n">
        <v>7</v>
      </c>
      <c r="D5288" s="7" t="n">
        <v>-22.8099994659424</v>
      </c>
      <c r="E5288" s="7" t="n">
        <v>0</v>
      </c>
      <c r="F5288" s="7" t="n">
        <v>-57</v>
      </c>
      <c r="G5288" s="7" t="n">
        <v>270</v>
      </c>
    </row>
    <row r="5289" spans="1:8">
      <c r="A5289" t="s">
        <v>4</v>
      </c>
      <c r="B5289" s="4" t="s">
        <v>5</v>
      </c>
      <c r="C5289" s="4" t="s">
        <v>11</v>
      </c>
      <c r="D5289" s="4" t="s">
        <v>15</v>
      </c>
      <c r="E5289" s="4" t="s">
        <v>15</v>
      </c>
      <c r="F5289" s="4" t="s">
        <v>15</v>
      </c>
      <c r="G5289" s="4" t="s">
        <v>15</v>
      </c>
    </row>
    <row r="5290" spans="1:8">
      <c r="A5290" t="n">
        <v>43548</v>
      </c>
      <c r="B5290" s="37" t="n">
        <v>46</v>
      </c>
      <c r="C5290" s="7" t="n">
        <v>8</v>
      </c>
      <c r="D5290" s="7" t="n">
        <v>-22.8099994659424</v>
      </c>
      <c r="E5290" s="7" t="n">
        <v>0</v>
      </c>
      <c r="F5290" s="7" t="n">
        <v>-57</v>
      </c>
      <c r="G5290" s="7" t="n">
        <v>270</v>
      </c>
    </row>
    <row r="5291" spans="1:8">
      <c r="A5291" t="s">
        <v>4</v>
      </c>
      <c r="B5291" s="4" t="s">
        <v>5</v>
      </c>
      <c r="C5291" s="4" t="s">
        <v>11</v>
      </c>
      <c r="D5291" s="4" t="s">
        <v>15</v>
      </c>
      <c r="E5291" s="4" t="s">
        <v>15</v>
      </c>
      <c r="F5291" s="4" t="s">
        <v>15</v>
      </c>
      <c r="G5291" s="4" t="s">
        <v>15</v>
      </c>
    </row>
    <row r="5292" spans="1:8">
      <c r="A5292" t="n">
        <v>43567</v>
      </c>
      <c r="B5292" s="37" t="n">
        <v>46</v>
      </c>
      <c r="C5292" s="7" t="n">
        <v>9</v>
      </c>
      <c r="D5292" s="7" t="n">
        <v>-22.8099994659424</v>
      </c>
      <c r="E5292" s="7" t="n">
        <v>0</v>
      </c>
      <c r="F5292" s="7" t="n">
        <v>-57</v>
      </c>
      <c r="G5292" s="7" t="n">
        <v>270</v>
      </c>
    </row>
    <row r="5293" spans="1:8">
      <c r="A5293" t="s">
        <v>4</v>
      </c>
      <c r="B5293" s="4" t="s">
        <v>5</v>
      </c>
      <c r="C5293" s="4" t="s">
        <v>11</v>
      </c>
      <c r="D5293" s="4" t="s">
        <v>15</v>
      </c>
      <c r="E5293" s="4" t="s">
        <v>15</v>
      </c>
      <c r="F5293" s="4" t="s">
        <v>15</v>
      </c>
      <c r="G5293" s="4" t="s">
        <v>15</v>
      </c>
    </row>
    <row r="5294" spans="1:8">
      <c r="A5294" t="n">
        <v>43586</v>
      </c>
      <c r="B5294" s="37" t="n">
        <v>46</v>
      </c>
      <c r="C5294" s="7" t="n">
        <v>0</v>
      </c>
      <c r="D5294" s="7" t="n">
        <v>-33</v>
      </c>
      <c r="E5294" s="7" t="n">
        <v>0</v>
      </c>
      <c r="F5294" s="7" t="n">
        <v>-57</v>
      </c>
      <c r="G5294" s="7" t="n">
        <v>90</v>
      </c>
    </row>
    <row r="5295" spans="1:8">
      <c r="A5295" t="s">
        <v>4</v>
      </c>
      <c r="B5295" s="4" t="s">
        <v>5</v>
      </c>
      <c r="C5295" s="4" t="s">
        <v>7</v>
      </c>
      <c r="D5295" s="4" t="s">
        <v>7</v>
      </c>
      <c r="E5295" s="4" t="s">
        <v>15</v>
      </c>
      <c r="F5295" s="4" t="s">
        <v>15</v>
      </c>
      <c r="G5295" s="4" t="s">
        <v>15</v>
      </c>
      <c r="H5295" s="4" t="s">
        <v>11</v>
      </c>
    </row>
    <row r="5296" spans="1:8">
      <c r="A5296" t="n">
        <v>43605</v>
      </c>
      <c r="B5296" s="61" t="n">
        <v>45</v>
      </c>
      <c r="C5296" s="7" t="n">
        <v>2</v>
      </c>
      <c r="D5296" s="7" t="n">
        <v>3</v>
      </c>
      <c r="E5296" s="7" t="n">
        <v>-32.9700012207031</v>
      </c>
      <c r="F5296" s="7" t="n">
        <v>1.47000002861023</v>
      </c>
      <c r="G5296" s="7" t="n">
        <v>-56.9500007629395</v>
      </c>
      <c r="H5296" s="7" t="n">
        <v>0</v>
      </c>
    </row>
    <row r="5297" spans="1:8">
      <c r="A5297" t="s">
        <v>4</v>
      </c>
      <c r="B5297" s="4" t="s">
        <v>5</v>
      </c>
      <c r="C5297" s="4" t="s">
        <v>7</v>
      </c>
      <c r="D5297" s="4" t="s">
        <v>7</v>
      </c>
      <c r="E5297" s="4" t="s">
        <v>15</v>
      </c>
      <c r="F5297" s="4" t="s">
        <v>15</v>
      </c>
      <c r="G5297" s="4" t="s">
        <v>15</v>
      </c>
      <c r="H5297" s="4" t="s">
        <v>11</v>
      </c>
      <c r="I5297" s="4" t="s">
        <v>7</v>
      </c>
    </row>
    <row r="5298" spans="1:8">
      <c r="A5298" t="n">
        <v>43622</v>
      </c>
      <c r="B5298" s="61" t="n">
        <v>45</v>
      </c>
      <c r="C5298" s="7" t="n">
        <v>4</v>
      </c>
      <c r="D5298" s="7" t="n">
        <v>3</v>
      </c>
      <c r="E5298" s="7" t="n">
        <v>357.179992675781</v>
      </c>
      <c r="F5298" s="7" t="n">
        <v>56.9199981689453</v>
      </c>
      <c r="G5298" s="7" t="n">
        <v>0</v>
      </c>
      <c r="H5298" s="7" t="n">
        <v>0</v>
      </c>
      <c r="I5298" s="7" t="n">
        <v>0</v>
      </c>
    </row>
    <row r="5299" spans="1:8">
      <c r="A5299" t="s">
        <v>4</v>
      </c>
      <c r="B5299" s="4" t="s">
        <v>5</v>
      </c>
      <c r="C5299" s="4" t="s">
        <v>7</v>
      </c>
      <c r="D5299" s="4" t="s">
        <v>7</v>
      </c>
      <c r="E5299" s="4" t="s">
        <v>15</v>
      </c>
      <c r="F5299" s="4" t="s">
        <v>11</v>
      </c>
    </row>
    <row r="5300" spans="1:8">
      <c r="A5300" t="n">
        <v>43640</v>
      </c>
      <c r="B5300" s="61" t="n">
        <v>45</v>
      </c>
      <c r="C5300" s="7" t="n">
        <v>5</v>
      </c>
      <c r="D5300" s="7" t="n">
        <v>3</v>
      </c>
      <c r="E5300" s="7" t="n">
        <v>1.39999997615814</v>
      </c>
      <c r="F5300" s="7" t="n">
        <v>0</v>
      </c>
    </row>
    <row r="5301" spans="1:8">
      <c r="A5301" t="s">
        <v>4</v>
      </c>
      <c r="B5301" s="4" t="s">
        <v>5</v>
      </c>
      <c r="C5301" s="4" t="s">
        <v>7</v>
      </c>
      <c r="D5301" s="4" t="s">
        <v>7</v>
      </c>
      <c r="E5301" s="4" t="s">
        <v>15</v>
      </c>
      <c r="F5301" s="4" t="s">
        <v>11</v>
      </c>
    </row>
    <row r="5302" spans="1:8">
      <c r="A5302" t="n">
        <v>43649</v>
      </c>
      <c r="B5302" s="61" t="n">
        <v>45</v>
      </c>
      <c r="C5302" s="7" t="n">
        <v>5</v>
      </c>
      <c r="D5302" s="7" t="n">
        <v>3</v>
      </c>
      <c r="E5302" s="7" t="n">
        <v>1.29999995231628</v>
      </c>
      <c r="F5302" s="7" t="n">
        <v>1500</v>
      </c>
    </row>
    <row r="5303" spans="1:8">
      <c r="A5303" t="s">
        <v>4</v>
      </c>
      <c r="B5303" s="4" t="s">
        <v>5</v>
      </c>
      <c r="C5303" s="4" t="s">
        <v>7</v>
      </c>
      <c r="D5303" s="4" t="s">
        <v>7</v>
      </c>
      <c r="E5303" s="4" t="s">
        <v>15</v>
      </c>
      <c r="F5303" s="4" t="s">
        <v>11</v>
      </c>
    </row>
    <row r="5304" spans="1:8">
      <c r="A5304" t="n">
        <v>43658</v>
      </c>
      <c r="B5304" s="61" t="n">
        <v>45</v>
      </c>
      <c r="C5304" s="7" t="n">
        <v>11</v>
      </c>
      <c r="D5304" s="7" t="n">
        <v>3</v>
      </c>
      <c r="E5304" s="7" t="n">
        <v>32.7000007629395</v>
      </c>
      <c r="F5304" s="7" t="n">
        <v>0</v>
      </c>
    </row>
    <row r="5305" spans="1:8">
      <c r="A5305" t="s">
        <v>4</v>
      </c>
      <c r="B5305" s="4" t="s">
        <v>5</v>
      </c>
      <c r="C5305" s="4" t="s">
        <v>7</v>
      </c>
      <c r="D5305" s="4" t="s">
        <v>11</v>
      </c>
      <c r="E5305" s="4" t="s">
        <v>8</v>
      </c>
      <c r="F5305" s="4" t="s">
        <v>8</v>
      </c>
      <c r="G5305" s="4" t="s">
        <v>8</v>
      </c>
      <c r="H5305" s="4" t="s">
        <v>8</v>
      </c>
    </row>
    <row r="5306" spans="1:8">
      <c r="A5306" t="n">
        <v>43667</v>
      </c>
      <c r="B5306" s="30" t="n">
        <v>51</v>
      </c>
      <c r="C5306" s="7" t="n">
        <v>3</v>
      </c>
      <c r="D5306" s="7" t="n">
        <v>0</v>
      </c>
      <c r="E5306" s="7" t="s">
        <v>286</v>
      </c>
      <c r="F5306" s="7" t="s">
        <v>287</v>
      </c>
      <c r="G5306" s="7" t="s">
        <v>61</v>
      </c>
      <c r="H5306" s="7" t="s">
        <v>62</v>
      </c>
    </row>
    <row r="5307" spans="1:8">
      <c r="A5307" t="s">
        <v>4</v>
      </c>
      <c r="B5307" s="4" t="s">
        <v>5</v>
      </c>
      <c r="C5307" s="4" t="s">
        <v>7</v>
      </c>
      <c r="D5307" s="4" t="s">
        <v>11</v>
      </c>
    </row>
    <row r="5308" spans="1:8">
      <c r="A5308" t="n">
        <v>43680</v>
      </c>
      <c r="B5308" s="28" t="n">
        <v>58</v>
      </c>
      <c r="C5308" s="7" t="n">
        <v>255</v>
      </c>
      <c r="D5308" s="7" t="n">
        <v>0</v>
      </c>
    </row>
    <row r="5309" spans="1:8">
      <c r="A5309" t="s">
        <v>4</v>
      </c>
      <c r="B5309" s="4" t="s">
        <v>5</v>
      </c>
      <c r="C5309" s="4" t="s">
        <v>7</v>
      </c>
      <c r="D5309" s="4" t="s">
        <v>11</v>
      </c>
    </row>
    <row r="5310" spans="1:8">
      <c r="A5310" t="n">
        <v>43684</v>
      </c>
      <c r="B5310" s="61" t="n">
        <v>45</v>
      </c>
      <c r="C5310" s="7" t="n">
        <v>7</v>
      </c>
      <c r="D5310" s="7" t="n">
        <v>255</v>
      </c>
    </row>
    <row r="5311" spans="1:8">
      <c r="A5311" t="s">
        <v>4</v>
      </c>
      <c r="B5311" s="4" t="s">
        <v>5</v>
      </c>
      <c r="C5311" s="4" t="s">
        <v>7</v>
      </c>
      <c r="D5311" s="4" t="s">
        <v>11</v>
      </c>
      <c r="E5311" s="4" t="s">
        <v>8</v>
      </c>
    </row>
    <row r="5312" spans="1:8">
      <c r="A5312" t="n">
        <v>43688</v>
      </c>
      <c r="B5312" s="30" t="n">
        <v>51</v>
      </c>
      <c r="C5312" s="7" t="n">
        <v>4</v>
      </c>
      <c r="D5312" s="7" t="n">
        <v>0</v>
      </c>
      <c r="E5312" s="7" t="s">
        <v>413</v>
      </c>
    </row>
    <row r="5313" spans="1:9">
      <c r="A5313" t="s">
        <v>4</v>
      </c>
      <c r="B5313" s="4" t="s">
        <v>5</v>
      </c>
      <c r="C5313" s="4" t="s">
        <v>11</v>
      </c>
    </row>
    <row r="5314" spans="1:9">
      <c r="A5314" t="n">
        <v>43703</v>
      </c>
      <c r="B5314" s="26" t="n">
        <v>16</v>
      </c>
      <c r="C5314" s="7" t="n">
        <v>0</v>
      </c>
    </row>
    <row r="5315" spans="1:9">
      <c r="A5315" t="s">
        <v>4</v>
      </c>
      <c r="B5315" s="4" t="s">
        <v>5</v>
      </c>
      <c r="C5315" s="4" t="s">
        <v>11</v>
      </c>
      <c r="D5315" s="4" t="s">
        <v>7</v>
      </c>
      <c r="E5315" s="4" t="s">
        <v>17</v>
      </c>
      <c r="F5315" s="4" t="s">
        <v>42</v>
      </c>
      <c r="G5315" s="4" t="s">
        <v>7</v>
      </c>
      <c r="H5315" s="4" t="s">
        <v>7</v>
      </c>
      <c r="I5315" s="4" t="s">
        <v>7</v>
      </c>
      <c r="J5315" s="4" t="s">
        <v>17</v>
      </c>
      <c r="K5315" s="4" t="s">
        <v>42</v>
      </c>
      <c r="L5315" s="4" t="s">
        <v>7</v>
      </c>
      <c r="M5315" s="4" t="s">
        <v>7</v>
      </c>
      <c r="N5315" s="4" t="s">
        <v>7</v>
      </c>
      <c r="O5315" s="4" t="s">
        <v>17</v>
      </c>
      <c r="P5315" s="4" t="s">
        <v>42</v>
      </c>
      <c r="Q5315" s="4" t="s">
        <v>7</v>
      </c>
      <c r="R5315" s="4" t="s">
        <v>7</v>
      </c>
    </row>
    <row r="5316" spans="1:9">
      <c r="A5316" t="n">
        <v>43706</v>
      </c>
      <c r="B5316" s="31" t="n">
        <v>26</v>
      </c>
      <c r="C5316" s="7" t="n">
        <v>0</v>
      </c>
      <c r="D5316" s="7" t="n">
        <v>17</v>
      </c>
      <c r="E5316" s="7" t="n">
        <v>65004</v>
      </c>
      <c r="F5316" s="7" t="s">
        <v>414</v>
      </c>
      <c r="G5316" s="7" t="n">
        <v>2</v>
      </c>
      <c r="H5316" s="7" t="n">
        <v>3</v>
      </c>
      <c r="I5316" s="7" t="n">
        <v>17</v>
      </c>
      <c r="J5316" s="7" t="n">
        <v>65005</v>
      </c>
      <c r="K5316" s="7" t="s">
        <v>415</v>
      </c>
      <c r="L5316" s="7" t="n">
        <v>2</v>
      </c>
      <c r="M5316" s="7" t="n">
        <v>3</v>
      </c>
      <c r="N5316" s="7" t="n">
        <v>17</v>
      </c>
      <c r="O5316" s="7" t="n">
        <v>65006</v>
      </c>
      <c r="P5316" s="7" t="s">
        <v>416</v>
      </c>
      <c r="Q5316" s="7" t="n">
        <v>2</v>
      </c>
      <c r="R5316" s="7" t="n">
        <v>0</v>
      </c>
    </row>
    <row r="5317" spans="1:9">
      <c r="A5317" t="s">
        <v>4</v>
      </c>
      <c r="B5317" s="4" t="s">
        <v>5</v>
      </c>
    </row>
    <row r="5318" spans="1:9">
      <c r="A5318" t="n">
        <v>43972</v>
      </c>
      <c r="B5318" s="24" t="n">
        <v>28</v>
      </c>
    </row>
    <row r="5319" spans="1:9">
      <c r="A5319" t="s">
        <v>4</v>
      </c>
      <c r="B5319" s="4" t="s">
        <v>5</v>
      </c>
      <c r="C5319" s="4" t="s">
        <v>7</v>
      </c>
      <c r="D5319" s="4" t="s">
        <v>11</v>
      </c>
      <c r="E5319" s="4" t="s">
        <v>7</v>
      </c>
      <c r="F5319" s="4" t="s">
        <v>13</v>
      </c>
    </row>
    <row r="5320" spans="1:9">
      <c r="A5320" t="n">
        <v>43973</v>
      </c>
      <c r="B5320" s="9" t="n">
        <v>5</v>
      </c>
      <c r="C5320" s="7" t="n">
        <v>30</v>
      </c>
      <c r="D5320" s="7" t="n">
        <v>10805</v>
      </c>
      <c r="E5320" s="7" t="n">
        <v>1</v>
      </c>
      <c r="F5320" s="11" t="n">
        <f t="normal" ca="1">A5558</f>
        <v>0</v>
      </c>
    </row>
    <row r="5321" spans="1:9">
      <c r="A5321" t="s">
        <v>4</v>
      </c>
      <c r="B5321" s="4" t="s">
        <v>5</v>
      </c>
      <c r="C5321" s="4" t="s">
        <v>11</v>
      </c>
      <c r="D5321" s="4" t="s">
        <v>7</v>
      </c>
    </row>
    <row r="5322" spans="1:9">
      <c r="A5322" t="n">
        <v>43982</v>
      </c>
      <c r="B5322" s="33" t="n">
        <v>89</v>
      </c>
      <c r="C5322" s="7" t="n">
        <v>65533</v>
      </c>
      <c r="D5322" s="7" t="n">
        <v>1</v>
      </c>
    </row>
    <row r="5323" spans="1:9">
      <c r="A5323" t="s">
        <v>4</v>
      </c>
      <c r="B5323" s="4" t="s">
        <v>5</v>
      </c>
      <c r="C5323" s="4" t="s">
        <v>7</v>
      </c>
      <c r="D5323" s="4" t="s">
        <v>11</v>
      </c>
      <c r="E5323" s="4" t="s">
        <v>11</v>
      </c>
      <c r="F5323" s="4" t="s">
        <v>7</v>
      </c>
    </row>
    <row r="5324" spans="1:9">
      <c r="A5324" t="n">
        <v>43986</v>
      </c>
      <c r="B5324" s="22" t="n">
        <v>25</v>
      </c>
      <c r="C5324" s="7" t="n">
        <v>1</v>
      </c>
      <c r="D5324" s="7" t="n">
        <v>60</v>
      </c>
      <c r="E5324" s="7" t="n">
        <v>420</v>
      </c>
      <c r="F5324" s="7" t="n">
        <v>2</v>
      </c>
    </row>
    <row r="5325" spans="1:9">
      <c r="A5325" t="s">
        <v>4</v>
      </c>
      <c r="B5325" s="4" t="s">
        <v>5</v>
      </c>
      <c r="C5325" s="4" t="s">
        <v>8</v>
      </c>
      <c r="D5325" s="4" t="s">
        <v>11</v>
      </c>
    </row>
    <row r="5326" spans="1:9">
      <c r="A5326" t="n">
        <v>43993</v>
      </c>
      <c r="B5326" s="65" t="n">
        <v>29</v>
      </c>
      <c r="C5326" s="7" t="s">
        <v>417</v>
      </c>
      <c r="D5326" s="7" t="n">
        <v>65533</v>
      </c>
    </row>
    <row r="5327" spans="1:9">
      <c r="A5327" t="s">
        <v>4</v>
      </c>
      <c r="B5327" s="4" t="s">
        <v>5</v>
      </c>
      <c r="C5327" s="4" t="s">
        <v>7</v>
      </c>
      <c r="D5327" s="4" t="s">
        <v>11</v>
      </c>
      <c r="E5327" s="4" t="s">
        <v>8</v>
      </c>
    </row>
    <row r="5328" spans="1:9">
      <c r="A5328" t="n">
        <v>44009</v>
      </c>
      <c r="B5328" s="30" t="n">
        <v>51</v>
      </c>
      <c r="C5328" s="7" t="n">
        <v>4</v>
      </c>
      <c r="D5328" s="7" t="n">
        <v>1</v>
      </c>
      <c r="E5328" s="7" t="s">
        <v>306</v>
      </c>
    </row>
    <row r="5329" spans="1:18">
      <c r="A5329" t="s">
        <v>4</v>
      </c>
      <c r="B5329" s="4" t="s">
        <v>5</v>
      </c>
      <c r="C5329" s="4" t="s">
        <v>11</v>
      </c>
    </row>
    <row r="5330" spans="1:18">
      <c r="A5330" t="n">
        <v>44022</v>
      </c>
      <c r="B5330" s="26" t="n">
        <v>16</v>
      </c>
      <c r="C5330" s="7" t="n">
        <v>0</v>
      </c>
    </row>
    <row r="5331" spans="1:18">
      <c r="A5331" t="s">
        <v>4</v>
      </c>
      <c r="B5331" s="4" t="s">
        <v>5</v>
      </c>
      <c r="C5331" s="4" t="s">
        <v>11</v>
      </c>
      <c r="D5331" s="4" t="s">
        <v>7</v>
      </c>
      <c r="E5331" s="4" t="s">
        <v>17</v>
      </c>
      <c r="F5331" s="4" t="s">
        <v>42</v>
      </c>
      <c r="G5331" s="4" t="s">
        <v>7</v>
      </c>
      <c r="H5331" s="4" t="s">
        <v>7</v>
      </c>
    </row>
    <row r="5332" spans="1:18">
      <c r="A5332" t="n">
        <v>44025</v>
      </c>
      <c r="B5332" s="31" t="n">
        <v>26</v>
      </c>
      <c r="C5332" s="7" t="n">
        <v>1</v>
      </c>
      <c r="D5332" s="7" t="n">
        <v>17</v>
      </c>
      <c r="E5332" s="7" t="n">
        <v>1497</v>
      </c>
      <c r="F5332" s="7" t="s">
        <v>418</v>
      </c>
      <c r="G5332" s="7" t="n">
        <v>2</v>
      </c>
      <c r="H5332" s="7" t="n">
        <v>0</v>
      </c>
    </row>
    <row r="5333" spans="1:18">
      <c r="A5333" t="s">
        <v>4</v>
      </c>
      <c r="B5333" s="4" t="s">
        <v>5</v>
      </c>
    </row>
    <row r="5334" spans="1:18">
      <c r="A5334" t="n">
        <v>44046</v>
      </c>
      <c r="B5334" s="24" t="n">
        <v>28</v>
      </c>
    </row>
    <row r="5335" spans="1:18">
      <c r="A5335" t="s">
        <v>4</v>
      </c>
      <c r="B5335" s="4" t="s">
        <v>5</v>
      </c>
      <c r="C5335" s="4" t="s">
        <v>8</v>
      </c>
      <c r="D5335" s="4" t="s">
        <v>11</v>
      </c>
    </row>
    <row r="5336" spans="1:18">
      <c r="A5336" t="n">
        <v>44047</v>
      </c>
      <c r="B5336" s="65" t="n">
        <v>29</v>
      </c>
      <c r="C5336" s="7" t="s">
        <v>18</v>
      </c>
      <c r="D5336" s="7" t="n">
        <v>65533</v>
      </c>
    </row>
    <row r="5337" spans="1:18">
      <c r="A5337" t="s">
        <v>4</v>
      </c>
      <c r="B5337" s="4" t="s">
        <v>5</v>
      </c>
      <c r="C5337" s="4" t="s">
        <v>7</v>
      </c>
      <c r="D5337" s="4" t="s">
        <v>11</v>
      </c>
      <c r="E5337" s="4" t="s">
        <v>11</v>
      </c>
      <c r="F5337" s="4" t="s">
        <v>7</v>
      </c>
    </row>
    <row r="5338" spans="1:18">
      <c r="A5338" t="n">
        <v>44051</v>
      </c>
      <c r="B5338" s="22" t="n">
        <v>25</v>
      </c>
      <c r="C5338" s="7" t="n">
        <v>1</v>
      </c>
      <c r="D5338" s="7" t="n">
        <v>65535</v>
      </c>
      <c r="E5338" s="7" t="n">
        <v>65535</v>
      </c>
      <c r="F5338" s="7" t="n">
        <v>0</v>
      </c>
    </row>
    <row r="5339" spans="1:18">
      <c r="A5339" t="s">
        <v>4</v>
      </c>
      <c r="B5339" s="4" t="s">
        <v>5</v>
      </c>
      <c r="C5339" s="4" t="s">
        <v>7</v>
      </c>
      <c r="D5339" s="4" t="s">
        <v>11</v>
      </c>
      <c r="E5339" s="4" t="s">
        <v>8</v>
      </c>
      <c r="F5339" s="4" t="s">
        <v>8</v>
      </c>
      <c r="G5339" s="4" t="s">
        <v>8</v>
      </c>
      <c r="H5339" s="4" t="s">
        <v>8</v>
      </c>
    </row>
    <row r="5340" spans="1:18">
      <c r="A5340" t="n">
        <v>44058</v>
      </c>
      <c r="B5340" s="30" t="n">
        <v>51</v>
      </c>
      <c r="C5340" s="7" t="n">
        <v>3</v>
      </c>
      <c r="D5340" s="7" t="n">
        <v>0</v>
      </c>
      <c r="E5340" s="7" t="s">
        <v>357</v>
      </c>
      <c r="F5340" s="7" t="s">
        <v>286</v>
      </c>
      <c r="G5340" s="7" t="s">
        <v>61</v>
      </c>
      <c r="H5340" s="7" t="s">
        <v>62</v>
      </c>
    </row>
    <row r="5341" spans="1:18">
      <c r="A5341" t="s">
        <v>4</v>
      </c>
      <c r="B5341" s="4" t="s">
        <v>5</v>
      </c>
      <c r="C5341" s="4" t="s">
        <v>11</v>
      </c>
      <c r="D5341" s="4" t="s">
        <v>7</v>
      </c>
      <c r="E5341" s="4" t="s">
        <v>15</v>
      </c>
      <c r="F5341" s="4" t="s">
        <v>11</v>
      </c>
    </row>
    <row r="5342" spans="1:18">
      <c r="A5342" t="n">
        <v>44071</v>
      </c>
      <c r="B5342" s="51" t="n">
        <v>59</v>
      </c>
      <c r="C5342" s="7" t="n">
        <v>0</v>
      </c>
      <c r="D5342" s="7" t="n">
        <v>13</v>
      </c>
      <c r="E5342" s="7" t="n">
        <v>0.150000005960464</v>
      </c>
      <c r="F5342" s="7" t="n">
        <v>0</v>
      </c>
    </row>
    <row r="5343" spans="1:18">
      <c r="A5343" t="s">
        <v>4</v>
      </c>
      <c r="B5343" s="4" t="s">
        <v>5</v>
      </c>
      <c r="C5343" s="4" t="s">
        <v>11</v>
      </c>
    </row>
    <row r="5344" spans="1:18">
      <c r="A5344" t="n">
        <v>44081</v>
      </c>
      <c r="B5344" s="26" t="n">
        <v>16</v>
      </c>
      <c r="C5344" s="7" t="n">
        <v>1300</v>
      </c>
    </row>
    <row r="5345" spans="1:8">
      <c r="A5345" t="s">
        <v>4</v>
      </c>
      <c r="B5345" s="4" t="s">
        <v>5</v>
      </c>
      <c r="C5345" s="4" t="s">
        <v>7</v>
      </c>
      <c r="D5345" s="4" t="s">
        <v>11</v>
      </c>
      <c r="E5345" s="4" t="s">
        <v>15</v>
      </c>
    </row>
    <row r="5346" spans="1:8">
      <c r="A5346" t="n">
        <v>44084</v>
      </c>
      <c r="B5346" s="28" t="n">
        <v>58</v>
      </c>
      <c r="C5346" s="7" t="n">
        <v>101</v>
      </c>
      <c r="D5346" s="7" t="n">
        <v>500</v>
      </c>
      <c r="E5346" s="7" t="n">
        <v>1</v>
      </c>
    </row>
    <row r="5347" spans="1:8">
      <c r="A5347" t="s">
        <v>4</v>
      </c>
      <c r="B5347" s="4" t="s">
        <v>5</v>
      </c>
      <c r="C5347" s="4" t="s">
        <v>7</v>
      </c>
      <c r="D5347" s="4" t="s">
        <v>11</v>
      </c>
    </row>
    <row r="5348" spans="1:8">
      <c r="A5348" t="n">
        <v>44092</v>
      </c>
      <c r="B5348" s="28" t="n">
        <v>58</v>
      </c>
      <c r="C5348" s="7" t="n">
        <v>254</v>
      </c>
      <c r="D5348" s="7" t="n">
        <v>0</v>
      </c>
    </row>
    <row r="5349" spans="1:8">
      <c r="A5349" t="s">
        <v>4</v>
      </c>
      <c r="B5349" s="4" t="s">
        <v>5</v>
      </c>
      <c r="C5349" s="4" t="s">
        <v>7</v>
      </c>
    </row>
    <row r="5350" spans="1:8">
      <c r="A5350" t="n">
        <v>44096</v>
      </c>
      <c r="B5350" s="61" t="n">
        <v>45</v>
      </c>
      <c r="C5350" s="7" t="n">
        <v>0</v>
      </c>
    </row>
    <row r="5351" spans="1:8">
      <c r="A5351" t="s">
        <v>4</v>
      </c>
      <c r="B5351" s="4" t="s">
        <v>5</v>
      </c>
      <c r="C5351" s="4" t="s">
        <v>7</v>
      </c>
      <c r="D5351" s="4" t="s">
        <v>7</v>
      </c>
      <c r="E5351" s="4" t="s">
        <v>15</v>
      </c>
      <c r="F5351" s="4" t="s">
        <v>15</v>
      </c>
      <c r="G5351" s="4" t="s">
        <v>15</v>
      </c>
      <c r="H5351" s="4" t="s">
        <v>11</v>
      </c>
    </row>
    <row r="5352" spans="1:8">
      <c r="A5352" t="n">
        <v>44098</v>
      </c>
      <c r="B5352" s="61" t="n">
        <v>45</v>
      </c>
      <c r="C5352" s="7" t="n">
        <v>2</v>
      </c>
      <c r="D5352" s="7" t="n">
        <v>3</v>
      </c>
      <c r="E5352" s="7" t="n">
        <v>-24.1399993896484</v>
      </c>
      <c r="F5352" s="7" t="n">
        <v>1.20000004768372</v>
      </c>
      <c r="G5352" s="7" t="n">
        <v>-57.0499992370605</v>
      </c>
      <c r="H5352" s="7" t="n">
        <v>0</v>
      </c>
    </row>
    <row r="5353" spans="1:8">
      <c r="A5353" t="s">
        <v>4</v>
      </c>
      <c r="B5353" s="4" t="s">
        <v>5</v>
      </c>
      <c r="C5353" s="4" t="s">
        <v>7</v>
      </c>
      <c r="D5353" s="4" t="s">
        <v>7</v>
      </c>
      <c r="E5353" s="4" t="s">
        <v>15</v>
      </c>
      <c r="F5353" s="4" t="s">
        <v>15</v>
      </c>
      <c r="G5353" s="4" t="s">
        <v>15</v>
      </c>
      <c r="H5353" s="4" t="s">
        <v>11</v>
      </c>
      <c r="I5353" s="4" t="s">
        <v>7</v>
      </c>
    </row>
    <row r="5354" spans="1:8">
      <c r="A5354" t="n">
        <v>44115</v>
      </c>
      <c r="B5354" s="61" t="n">
        <v>45</v>
      </c>
      <c r="C5354" s="7" t="n">
        <v>4</v>
      </c>
      <c r="D5354" s="7" t="n">
        <v>3</v>
      </c>
      <c r="E5354" s="7" t="n">
        <v>6.5</v>
      </c>
      <c r="F5354" s="7" t="n">
        <v>283.880004882813</v>
      </c>
      <c r="G5354" s="7" t="n">
        <v>0</v>
      </c>
      <c r="H5354" s="7" t="n">
        <v>0</v>
      </c>
      <c r="I5354" s="7" t="n">
        <v>1</v>
      </c>
    </row>
    <row r="5355" spans="1:8">
      <c r="A5355" t="s">
        <v>4</v>
      </c>
      <c r="B5355" s="4" t="s">
        <v>5</v>
      </c>
      <c r="C5355" s="4" t="s">
        <v>7</v>
      </c>
      <c r="D5355" s="4" t="s">
        <v>7</v>
      </c>
      <c r="E5355" s="4" t="s">
        <v>15</v>
      </c>
      <c r="F5355" s="4" t="s">
        <v>11</v>
      </c>
    </row>
    <row r="5356" spans="1:8">
      <c r="A5356" t="n">
        <v>44133</v>
      </c>
      <c r="B5356" s="61" t="n">
        <v>45</v>
      </c>
      <c r="C5356" s="7" t="n">
        <v>5</v>
      </c>
      <c r="D5356" s="7" t="n">
        <v>3</v>
      </c>
      <c r="E5356" s="7" t="n">
        <v>4.40000009536743</v>
      </c>
      <c r="F5356" s="7" t="n">
        <v>0</v>
      </c>
    </row>
    <row r="5357" spans="1:8">
      <c r="A5357" t="s">
        <v>4</v>
      </c>
      <c r="B5357" s="4" t="s">
        <v>5</v>
      </c>
      <c r="C5357" s="4" t="s">
        <v>7</v>
      </c>
      <c r="D5357" s="4" t="s">
        <v>7</v>
      </c>
      <c r="E5357" s="4" t="s">
        <v>15</v>
      </c>
      <c r="F5357" s="4" t="s">
        <v>11</v>
      </c>
    </row>
    <row r="5358" spans="1:8">
      <c r="A5358" t="n">
        <v>44142</v>
      </c>
      <c r="B5358" s="61" t="n">
        <v>45</v>
      </c>
      <c r="C5358" s="7" t="n">
        <v>11</v>
      </c>
      <c r="D5358" s="7" t="n">
        <v>3</v>
      </c>
      <c r="E5358" s="7" t="n">
        <v>32.7000007629395</v>
      </c>
      <c r="F5358" s="7" t="n">
        <v>0</v>
      </c>
    </row>
    <row r="5359" spans="1:8">
      <c r="A5359" t="s">
        <v>4</v>
      </c>
      <c r="B5359" s="4" t="s">
        <v>5</v>
      </c>
      <c r="C5359" s="4" t="s">
        <v>11</v>
      </c>
      <c r="D5359" s="4" t="s">
        <v>17</v>
      </c>
    </row>
    <row r="5360" spans="1:8">
      <c r="A5360" t="n">
        <v>44151</v>
      </c>
      <c r="B5360" s="67" t="n">
        <v>44</v>
      </c>
      <c r="C5360" s="7" t="n">
        <v>1</v>
      </c>
      <c r="D5360" s="7" t="n">
        <v>128</v>
      </c>
    </row>
    <row r="5361" spans="1:9">
      <c r="A5361" t="s">
        <v>4</v>
      </c>
      <c r="B5361" s="4" t="s">
        <v>5</v>
      </c>
      <c r="C5361" s="4" t="s">
        <v>11</v>
      </c>
      <c r="D5361" s="4" t="s">
        <v>17</v>
      </c>
    </row>
    <row r="5362" spans="1:9">
      <c r="A5362" t="n">
        <v>44158</v>
      </c>
      <c r="B5362" s="67" t="n">
        <v>44</v>
      </c>
      <c r="C5362" s="7" t="n">
        <v>1</v>
      </c>
      <c r="D5362" s="7" t="n">
        <v>32</v>
      </c>
    </row>
    <row r="5363" spans="1:9">
      <c r="A5363" t="s">
        <v>4</v>
      </c>
      <c r="B5363" s="4" t="s">
        <v>5</v>
      </c>
      <c r="C5363" s="4" t="s">
        <v>11</v>
      </c>
      <c r="D5363" s="4" t="s">
        <v>11</v>
      </c>
      <c r="E5363" s="4" t="s">
        <v>15</v>
      </c>
      <c r="F5363" s="4" t="s">
        <v>15</v>
      </c>
      <c r="G5363" s="4" t="s">
        <v>15</v>
      </c>
      <c r="H5363" s="4" t="s">
        <v>15</v>
      </c>
      <c r="I5363" s="4" t="s">
        <v>7</v>
      </c>
      <c r="J5363" s="4" t="s">
        <v>11</v>
      </c>
    </row>
    <row r="5364" spans="1:9">
      <c r="A5364" t="n">
        <v>44165</v>
      </c>
      <c r="B5364" s="44" t="n">
        <v>55</v>
      </c>
      <c r="C5364" s="7" t="n">
        <v>1</v>
      </c>
      <c r="D5364" s="7" t="n">
        <v>65533</v>
      </c>
      <c r="E5364" s="7" t="n">
        <v>-29.1200008392334</v>
      </c>
      <c r="F5364" s="7" t="n">
        <v>0</v>
      </c>
      <c r="G5364" s="7" t="n">
        <v>-57</v>
      </c>
      <c r="H5364" s="7" t="n">
        <v>1.20000004768372</v>
      </c>
      <c r="I5364" s="7" t="n">
        <v>1</v>
      </c>
      <c r="J5364" s="7" t="n">
        <v>0</v>
      </c>
    </row>
    <row r="5365" spans="1:9">
      <c r="A5365" t="s">
        <v>4</v>
      </c>
      <c r="B5365" s="4" t="s">
        <v>5</v>
      </c>
      <c r="C5365" s="4" t="s">
        <v>7</v>
      </c>
      <c r="D5365" s="4" t="s">
        <v>7</v>
      </c>
      <c r="E5365" s="4" t="s">
        <v>15</v>
      </c>
      <c r="F5365" s="4" t="s">
        <v>15</v>
      </c>
      <c r="G5365" s="4" t="s">
        <v>15</v>
      </c>
      <c r="H5365" s="4" t="s">
        <v>11</v>
      </c>
    </row>
    <row r="5366" spans="1:9">
      <c r="A5366" t="n">
        <v>44189</v>
      </c>
      <c r="B5366" s="61" t="n">
        <v>45</v>
      </c>
      <c r="C5366" s="7" t="n">
        <v>2</v>
      </c>
      <c r="D5366" s="7" t="n">
        <v>3</v>
      </c>
      <c r="E5366" s="7" t="n">
        <v>-27.3600006103516</v>
      </c>
      <c r="F5366" s="7" t="n">
        <v>1.26999998092651</v>
      </c>
      <c r="G5366" s="7" t="n">
        <v>-56.9099998474121</v>
      </c>
      <c r="H5366" s="7" t="n">
        <v>4000</v>
      </c>
    </row>
    <row r="5367" spans="1:9">
      <c r="A5367" t="s">
        <v>4</v>
      </c>
      <c r="B5367" s="4" t="s">
        <v>5</v>
      </c>
      <c r="C5367" s="4" t="s">
        <v>7</v>
      </c>
      <c r="D5367" s="4" t="s">
        <v>7</v>
      </c>
      <c r="E5367" s="4" t="s">
        <v>15</v>
      </c>
      <c r="F5367" s="4" t="s">
        <v>15</v>
      </c>
      <c r="G5367" s="4" t="s">
        <v>15</v>
      </c>
      <c r="H5367" s="4" t="s">
        <v>11</v>
      </c>
      <c r="I5367" s="4" t="s">
        <v>7</v>
      </c>
    </row>
    <row r="5368" spans="1:9">
      <c r="A5368" t="n">
        <v>44206</v>
      </c>
      <c r="B5368" s="61" t="n">
        <v>45</v>
      </c>
      <c r="C5368" s="7" t="n">
        <v>4</v>
      </c>
      <c r="D5368" s="7" t="n">
        <v>3</v>
      </c>
      <c r="E5368" s="7" t="n">
        <v>7.67000007629395</v>
      </c>
      <c r="F5368" s="7" t="n">
        <v>-69.0800018310547</v>
      </c>
      <c r="G5368" s="7" t="n">
        <v>0</v>
      </c>
      <c r="H5368" s="7" t="n">
        <v>4000</v>
      </c>
      <c r="I5368" s="7" t="n">
        <v>1</v>
      </c>
    </row>
    <row r="5369" spans="1:9">
      <c r="A5369" t="s">
        <v>4</v>
      </c>
      <c r="B5369" s="4" t="s">
        <v>5</v>
      </c>
      <c r="C5369" s="4" t="s">
        <v>7</v>
      </c>
      <c r="D5369" s="4" t="s">
        <v>7</v>
      </c>
      <c r="E5369" s="4" t="s">
        <v>15</v>
      </c>
      <c r="F5369" s="4" t="s">
        <v>11</v>
      </c>
    </row>
    <row r="5370" spans="1:9">
      <c r="A5370" t="n">
        <v>44224</v>
      </c>
      <c r="B5370" s="61" t="n">
        <v>45</v>
      </c>
      <c r="C5370" s="7" t="n">
        <v>5</v>
      </c>
      <c r="D5370" s="7" t="n">
        <v>3</v>
      </c>
      <c r="E5370" s="7" t="n">
        <v>2.09999990463257</v>
      </c>
      <c r="F5370" s="7" t="n">
        <v>4000</v>
      </c>
    </row>
    <row r="5371" spans="1:9">
      <c r="A5371" t="s">
        <v>4</v>
      </c>
      <c r="B5371" s="4" t="s">
        <v>5</v>
      </c>
      <c r="C5371" s="4" t="s">
        <v>7</v>
      </c>
      <c r="D5371" s="4" t="s">
        <v>7</v>
      </c>
      <c r="E5371" s="4" t="s">
        <v>15</v>
      </c>
      <c r="F5371" s="4" t="s">
        <v>11</v>
      </c>
    </row>
    <row r="5372" spans="1:9">
      <c r="A5372" t="n">
        <v>44233</v>
      </c>
      <c r="B5372" s="61" t="n">
        <v>45</v>
      </c>
      <c r="C5372" s="7" t="n">
        <v>11</v>
      </c>
      <c r="D5372" s="7" t="n">
        <v>3</v>
      </c>
      <c r="E5372" s="7" t="n">
        <v>32.7000007629395</v>
      </c>
      <c r="F5372" s="7" t="n">
        <v>4000</v>
      </c>
    </row>
    <row r="5373" spans="1:9">
      <c r="A5373" t="s">
        <v>4</v>
      </c>
      <c r="B5373" s="4" t="s">
        <v>5</v>
      </c>
      <c r="C5373" s="4" t="s">
        <v>11</v>
      </c>
    </row>
    <row r="5374" spans="1:9">
      <c r="A5374" t="n">
        <v>44242</v>
      </c>
      <c r="B5374" s="26" t="n">
        <v>16</v>
      </c>
      <c r="C5374" s="7" t="n">
        <v>2500</v>
      </c>
    </row>
    <row r="5375" spans="1:9">
      <c r="A5375" t="s">
        <v>4</v>
      </c>
      <c r="B5375" s="4" t="s">
        <v>5</v>
      </c>
      <c r="C5375" s="4" t="s">
        <v>7</v>
      </c>
      <c r="D5375" s="4" t="s">
        <v>11</v>
      </c>
      <c r="E5375" s="4" t="s">
        <v>15</v>
      </c>
    </row>
    <row r="5376" spans="1:9">
      <c r="A5376" t="n">
        <v>44245</v>
      </c>
      <c r="B5376" s="28" t="n">
        <v>58</v>
      </c>
      <c r="C5376" s="7" t="n">
        <v>0</v>
      </c>
      <c r="D5376" s="7" t="n">
        <v>1000</v>
      </c>
      <c r="E5376" s="7" t="n">
        <v>1</v>
      </c>
    </row>
    <row r="5377" spans="1:10">
      <c r="A5377" t="s">
        <v>4</v>
      </c>
      <c r="B5377" s="4" t="s">
        <v>5</v>
      </c>
      <c r="C5377" s="4" t="s">
        <v>7</v>
      </c>
      <c r="D5377" s="4" t="s">
        <v>11</v>
      </c>
    </row>
    <row r="5378" spans="1:10">
      <c r="A5378" t="n">
        <v>44253</v>
      </c>
      <c r="B5378" s="28" t="n">
        <v>58</v>
      </c>
      <c r="C5378" s="7" t="n">
        <v>255</v>
      </c>
      <c r="D5378" s="7" t="n">
        <v>0</v>
      </c>
    </row>
    <row r="5379" spans="1:10">
      <c r="A5379" t="s">
        <v>4</v>
      </c>
      <c r="B5379" s="4" t="s">
        <v>5</v>
      </c>
      <c r="C5379" s="4" t="s">
        <v>7</v>
      </c>
    </row>
    <row r="5380" spans="1:10">
      <c r="A5380" t="n">
        <v>44257</v>
      </c>
      <c r="B5380" s="61" t="n">
        <v>45</v>
      </c>
      <c r="C5380" s="7" t="n">
        <v>0</v>
      </c>
    </row>
    <row r="5381" spans="1:10">
      <c r="A5381" t="s">
        <v>4</v>
      </c>
      <c r="B5381" s="4" t="s">
        <v>5</v>
      </c>
      <c r="C5381" s="4" t="s">
        <v>7</v>
      </c>
      <c r="D5381" s="4" t="s">
        <v>7</v>
      </c>
      <c r="E5381" s="4" t="s">
        <v>15</v>
      </c>
      <c r="F5381" s="4" t="s">
        <v>15</v>
      </c>
      <c r="G5381" s="4" t="s">
        <v>15</v>
      </c>
      <c r="H5381" s="4" t="s">
        <v>11</v>
      </c>
    </row>
    <row r="5382" spans="1:10">
      <c r="A5382" t="n">
        <v>44259</v>
      </c>
      <c r="B5382" s="61" t="n">
        <v>45</v>
      </c>
      <c r="C5382" s="7" t="n">
        <v>2</v>
      </c>
      <c r="D5382" s="7" t="n">
        <v>3</v>
      </c>
      <c r="E5382" s="7" t="n">
        <v>-32.5400009155273</v>
      </c>
      <c r="F5382" s="7" t="n">
        <v>1.3400000333786</v>
      </c>
      <c r="G5382" s="7" t="n">
        <v>-56.9199981689453</v>
      </c>
      <c r="H5382" s="7" t="n">
        <v>0</v>
      </c>
    </row>
    <row r="5383" spans="1:10">
      <c r="A5383" t="s">
        <v>4</v>
      </c>
      <c r="B5383" s="4" t="s">
        <v>5</v>
      </c>
      <c r="C5383" s="4" t="s">
        <v>7</v>
      </c>
      <c r="D5383" s="4" t="s">
        <v>7</v>
      </c>
      <c r="E5383" s="4" t="s">
        <v>15</v>
      </c>
      <c r="F5383" s="4" t="s">
        <v>15</v>
      </c>
      <c r="G5383" s="4" t="s">
        <v>15</v>
      </c>
      <c r="H5383" s="4" t="s">
        <v>11</v>
      </c>
      <c r="I5383" s="4" t="s">
        <v>7</v>
      </c>
    </row>
    <row r="5384" spans="1:10">
      <c r="A5384" t="n">
        <v>44276</v>
      </c>
      <c r="B5384" s="61" t="n">
        <v>45</v>
      </c>
      <c r="C5384" s="7" t="n">
        <v>4</v>
      </c>
      <c r="D5384" s="7" t="n">
        <v>3</v>
      </c>
      <c r="E5384" s="7" t="n">
        <v>357.959991455078</v>
      </c>
      <c r="F5384" s="7" t="n">
        <v>130.679992675781</v>
      </c>
      <c r="G5384" s="7" t="n">
        <v>0</v>
      </c>
      <c r="H5384" s="7" t="n">
        <v>0</v>
      </c>
      <c r="I5384" s="7" t="n">
        <v>0</v>
      </c>
    </row>
    <row r="5385" spans="1:10">
      <c r="A5385" t="s">
        <v>4</v>
      </c>
      <c r="B5385" s="4" t="s">
        <v>5</v>
      </c>
      <c r="C5385" s="4" t="s">
        <v>7</v>
      </c>
      <c r="D5385" s="4" t="s">
        <v>7</v>
      </c>
      <c r="E5385" s="4" t="s">
        <v>15</v>
      </c>
      <c r="F5385" s="4" t="s">
        <v>11</v>
      </c>
    </row>
    <row r="5386" spans="1:10">
      <c r="A5386" t="n">
        <v>44294</v>
      </c>
      <c r="B5386" s="61" t="n">
        <v>45</v>
      </c>
      <c r="C5386" s="7" t="n">
        <v>5</v>
      </c>
      <c r="D5386" s="7" t="n">
        <v>3</v>
      </c>
      <c r="E5386" s="7" t="n">
        <v>1.79999995231628</v>
      </c>
      <c r="F5386" s="7" t="n">
        <v>0</v>
      </c>
    </row>
    <row r="5387" spans="1:10">
      <c r="A5387" t="s">
        <v>4</v>
      </c>
      <c r="B5387" s="4" t="s">
        <v>5</v>
      </c>
      <c r="C5387" s="4" t="s">
        <v>7</v>
      </c>
      <c r="D5387" s="4" t="s">
        <v>7</v>
      </c>
      <c r="E5387" s="4" t="s">
        <v>15</v>
      </c>
      <c r="F5387" s="4" t="s">
        <v>11</v>
      </c>
    </row>
    <row r="5388" spans="1:10">
      <c r="A5388" t="n">
        <v>44303</v>
      </c>
      <c r="B5388" s="61" t="n">
        <v>45</v>
      </c>
      <c r="C5388" s="7" t="n">
        <v>11</v>
      </c>
      <c r="D5388" s="7" t="n">
        <v>3</v>
      </c>
      <c r="E5388" s="7" t="n">
        <v>32.7000007629395</v>
      </c>
      <c r="F5388" s="7" t="n">
        <v>0</v>
      </c>
    </row>
    <row r="5389" spans="1:10">
      <c r="A5389" t="s">
        <v>4</v>
      </c>
      <c r="B5389" s="4" t="s">
        <v>5</v>
      </c>
      <c r="C5389" s="4" t="s">
        <v>8</v>
      </c>
      <c r="D5389" s="4" t="s">
        <v>8</v>
      </c>
    </row>
    <row r="5390" spans="1:10">
      <c r="A5390" t="n">
        <v>44312</v>
      </c>
      <c r="B5390" s="69" t="n">
        <v>70</v>
      </c>
      <c r="C5390" s="7" t="s">
        <v>27</v>
      </c>
      <c r="D5390" s="7" t="s">
        <v>419</v>
      </c>
    </row>
    <row r="5391" spans="1:10">
      <c r="A5391" t="s">
        <v>4</v>
      </c>
      <c r="B5391" s="4" t="s">
        <v>5</v>
      </c>
      <c r="C5391" s="4" t="s">
        <v>11</v>
      </c>
      <c r="D5391" s="4" t="s">
        <v>7</v>
      </c>
    </row>
    <row r="5392" spans="1:10">
      <c r="A5392" t="n">
        <v>44325</v>
      </c>
      <c r="B5392" s="45" t="n">
        <v>56</v>
      </c>
      <c r="C5392" s="7" t="n">
        <v>1</v>
      </c>
      <c r="D5392" s="7" t="n">
        <v>1</v>
      </c>
    </row>
    <row r="5393" spans="1:9">
      <c r="A5393" t="s">
        <v>4</v>
      </c>
      <c r="B5393" s="4" t="s">
        <v>5</v>
      </c>
      <c r="C5393" s="4" t="s">
        <v>11</v>
      </c>
      <c r="D5393" s="4" t="s">
        <v>15</v>
      </c>
      <c r="E5393" s="4" t="s">
        <v>15</v>
      </c>
      <c r="F5393" s="4" t="s">
        <v>15</v>
      </c>
      <c r="G5393" s="4" t="s">
        <v>15</v>
      </c>
    </row>
    <row r="5394" spans="1:9">
      <c r="A5394" t="n">
        <v>44329</v>
      </c>
      <c r="B5394" s="37" t="n">
        <v>46</v>
      </c>
      <c r="C5394" s="7" t="n">
        <v>1</v>
      </c>
      <c r="D5394" s="7" t="n">
        <v>-32.2099990844727</v>
      </c>
      <c r="E5394" s="7" t="n">
        <v>0</v>
      </c>
      <c r="F5394" s="7" t="n">
        <v>-57</v>
      </c>
      <c r="G5394" s="7" t="n">
        <v>270</v>
      </c>
    </row>
    <row r="5395" spans="1:9">
      <c r="A5395" t="s">
        <v>4</v>
      </c>
      <c r="B5395" s="4" t="s">
        <v>5</v>
      </c>
      <c r="C5395" s="4" t="s">
        <v>11</v>
      </c>
      <c r="D5395" s="4" t="s">
        <v>7</v>
      </c>
      <c r="E5395" s="4" t="s">
        <v>8</v>
      </c>
      <c r="F5395" s="4" t="s">
        <v>15</v>
      </c>
      <c r="G5395" s="4" t="s">
        <v>15</v>
      </c>
      <c r="H5395" s="4" t="s">
        <v>15</v>
      </c>
    </row>
    <row r="5396" spans="1:9">
      <c r="A5396" t="n">
        <v>44348</v>
      </c>
      <c r="B5396" s="40" t="n">
        <v>48</v>
      </c>
      <c r="C5396" s="7" t="n">
        <v>1</v>
      </c>
      <c r="D5396" s="7" t="n">
        <v>0</v>
      </c>
      <c r="E5396" s="7" t="s">
        <v>192</v>
      </c>
      <c r="F5396" s="7" t="n">
        <v>-1</v>
      </c>
      <c r="G5396" s="7" t="n">
        <v>1</v>
      </c>
      <c r="H5396" s="7" t="n">
        <v>0</v>
      </c>
    </row>
    <row r="5397" spans="1:9">
      <c r="A5397" t="s">
        <v>4</v>
      </c>
      <c r="B5397" s="4" t="s">
        <v>5</v>
      </c>
      <c r="C5397" s="4" t="s">
        <v>11</v>
      </c>
    </row>
    <row r="5398" spans="1:9">
      <c r="A5398" t="n">
        <v>44378</v>
      </c>
      <c r="B5398" s="26" t="n">
        <v>16</v>
      </c>
      <c r="C5398" s="7" t="n">
        <v>0</v>
      </c>
    </row>
    <row r="5399" spans="1:9">
      <c r="A5399" t="s">
        <v>4</v>
      </c>
      <c r="B5399" s="4" t="s">
        <v>5</v>
      </c>
      <c r="C5399" s="4" t="s">
        <v>11</v>
      </c>
      <c r="D5399" s="4" t="s">
        <v>11</v>
      </c>
      <c r="E5399" s="4" t="s">
        <v>11</v>
      </c>
    </row>
    <row r="5400" spans="1:9">
      <c r="A5400" t="n">
        <v>44381</v>
      </c>
      <c r="B5400" s="42" t="n">
        <v>61</v>
      </c>
      <c r="C5400" s="7" t="n">
        <v>0</v>
      </c>
      <c r="D5400" s="7" t="n">
        <v>1</v>
      </c>
      <c r="E5400" s="7" t="n">
        <v>0</v>
      </c>
    </row>
    <row r="5401" spans="1:9">
      <c r="A5401" t="s">
        <v>4</v>
      </c>
      <c r="B5401" s="4" t="s">
        <v>5</v>
      </c>
      <c r="C5401" s="4" t="s">
        <v>11</v>
      </c>
      <c r="D5401" s="4" t="s">
        <v>11</v>
      </c>
      <c r="E5401" s="4" t="s">
        <v>11</v>
      </c>
    </row>
    <row r="5402" spans="1:9">
      <c r="A5402" t="n">
        <v>44388</v>
      </c>
      <c r="B5402" s="42" t="n">
        <v>61</v>
      </c>
      <c r="C5402" s="7" t="n">
        <v>1</v>
      </c>
      <c r="D5402" s="7" t="n">
        <v>0</v>
      </c>
      <c r="E5402" s="7" t="n">
        <v>0</v>
      </c>
    </row>
    <row r="5403" spans="1:9">
      <c r="A5403" t="s">
        <v>4</v>
      </c>
      <c r="B5403" s="4" t="s">
        <v>5</v>
      </c>
      <c r="C5403" s="4" t="s">
        <v>7</v>
      </c>
      <c r="D5403" s="4" t="s">
        <v>11</v>
      </c>
      <c r="E5403" s="4" t="s">
        <v>15</v>
      </c>
    </row>
    <row r="5404" spans="1:9">
      <c r="A5404" t="n">
        <v>44395</v>
      </c>
      <c r="B5404" s="28" t="n">
        <v>58</v>
      </c>
      <c r="C5404" s="7" t="n">
        <v>100</v>
      </c>
      <c r="D5404" s="7" t="n">
        <v>1000</v>
      </c>
      <c r="E5404" s="7" t="n">
        <v>1</v>
      </c>
    </row>
    <row r="5405" spans="1:9">
      <c r="A5405" t="s">
        <v>4</v>
      </c>
      <c r="B5405" s="4" t="s">
        <v>5</v>
      </c>
      <c r="C5405" s="4" t="s">
        <v>7</v>
      </c>
      <c r="D5405" s="4" t="s">
        <v>11</v>
      </c>
    </row>
    <row r="5406" spans="1:9">
      <c r="A5406" t="n">
        <v>44403</v>
      </c>
      <c r="B5406" s="28" t="n">
        <v>58</v>
      </c>
      <c r="C5406" s="7" t="n">
        <v>255</v>
      </c>
      <c r="D5406" s="7" t="n">
        <v>0</v>
      </c>
    </row>
    <row r="5407" spans="1:9">
      <c r="A5407" t="s">
        <v>4</v>
      </c>
      <c r="B5407" s="4" t="s">
        <v>5</v>
      </c>
      <c r="C5407" s="4" t="s">
        <v>7</v>
      </c>
      <c r="D5407" s="4" t="s">
        <v>11</v>
      </c>
      <c r="E5407" s="4" t="s">
        <v>8</v>
      </c>
    </row>
    <row r="5408" spans="1:9">
      <c r="A5408" t="n">
        <v>44407</v>
      </c>
      <c r="B5408" s="30" t="n">
        <v>51</v>
      </c>
      <c r="C5408" s="7" t="n">
        <v>4</v>
      </c>
      <c r="D5408" s="7" t="n">
        <v>0</v>
      </c>
      <c r="E5408" s="7" t="s">
        <v>420</v>
      </c>
    </row>
    <row r="5409" spans="1:8">
      <c r="A5409" t="s">
        <v>4</v>
      </c>
      <c r="B5409" s="4" t="s">
        <v>5</v>
      </c>
      <c r="C5409" s="4" t="s">
        <v>11</v>
      </c>
    </row>
    <row r="5410" spans="1:8">
      <c r="A5410" t="n">
        <v>44421</v>
      </c>
      <c r="B5410" s="26" t="n">
        <v>16</v>
      </c>
      <c r="C5410" s="7" t="n">
        <v>0</v>
      </c>
    </row>
    <row r="5411" spans="1:8">
      <c r="A5411" t="s">
        <v>4</v>
      </c>
      <c r="B5411" s="4" t="s">
        <v>5</v>
      </c>
      <c r="C5411" s="4" t="s">
        <v>11</v>
      </c>
      <c r="D5411" s="4" t="s">
        <v>7</v>
      </c>
      <c r="E5411" s="4" t="s">
        <v>17</v>
      </c>
      <c r="F5411" s="4" t="s">
        <v>42</v>
      </c>
      <c r="G5411" s="4" t="s">
        <v>7</v>
      </c>
      <c r="H5411" s="4" t="s">
        <v>7</v>
      </c>
    </row>
    <row r="5412" spans="1:8">
      <c r="A5412" t="n">
        <v>44424</v>
      </c>
      <c r="B5412" s="31" t="n">
        <v>26</v>
      </c>
      <c r="C5412" s="7" t="n">
        <v>0</v>
      </c>
      <c r="D5412" s="7" t="n">
        <v>17</v>
      </c>
      <c r="E5412" s="7" t="n">
        <v>65007</v>
      </c>
      <c r="F5412" s="7" t="s">
        <v>421</v>
      </c>
      <c r="G5412" s="7" t="n">
        <v>2</v>
      </c>
      <c r="H5412" s="7" t="n">
        <v>0</v>
      </c>
    </row>
    <row r="5413" spans="1:8">
      <c r="A5413" t="s">
        <v>4</v>
      </c>
      <c r="B5413" s="4" t="s">
        <v>5</v>
      </c>
    </row>
    <row r="5414" spans="1:8">
      <c r="A5414" t="n">
        <v>44449</v>
      </c>
      <c r="B5414" s="24" t="n">
        <v>28</v>
      </c>
    </row>
    <row r="5415" spans="1:8">
      <c r="A5415" t="s">
        <v>4</v>
      </c>
      <c r="B5415" s="4" t="s">
        <v>5</v>
      </c>
      <c r="C5415" s="4" t="s">
        <v>7</v>
      </c>
      <c r="D5415" s="4" t="s">
        <v>11</v>
      </c>
      <c r="E5415" s="4" t="s">
        <v>8</v>
      </c>
    </row>
    <row r="5416" spans="1:8">
      <c r="A5416" t="n">
        <v>44450</v>
      </c>
      <c r="B5416" s="30" t="n">
        <v>51</v>
      </c>
      <c r="C5416" s="7" t="n">
        <v>4</v>
      </c>
      <c r="D5416" s="7" t="n">
        <v>1</v>
      </c>
      <c r="E5416" s="7" t="s">
        <v>271</v>
      </c>
    </row>
    <row r="5417" spans="1:8">
      <c r="A5417" t="s">
        <v>4</v>
      </c>
      <c r="B5417" s="4" t="s">
        <v>5</v>
      </c>
      <c r="C5417" s="4" t="s">
        <v>11</v>
      </c>
    </row>
    <row r="5418" spans="1:8">
      <c r="A5418" t="n">
        <v>44464</v>
      </c>
      <c r="B5418" s="26" t="n">
        <v>16</v>
      </c>
      <c r="C5418" s="7" t="n">
        <v>0</v>
      </c>
    </row>
    <row r="5419" spans="1:8">
      <c r="A5419" t="s">
        <v>4</v>
      </c>
      <c r="B5419" s="4" t="s">
        <v>5</v>
      </c>
      <c r="C5419" s="4" t="s">
        <v>11</v>
      </c>
      <c r="D5419" s="4" t="s">
        <v>7</v>
      </c>
      <c r="E5419" s="4" t="s">
        <v>17</v>
      </c>
      <c r="F5419" s="4" t="s">
        <v>42</v>
      </c>
      <c r="G5419" s="4" t="s">
        <v>7</v>
      </c>
      <c r="H5419" s="4" t="s">
        <v>7</v>
      </c>
      <c r="I5419" s="4" t="s">
        <v>7</v>
      </c>
      <c r="J5419" s="4" t="s">
        <v>17</v>
      </c>
      <c r="K5419" s="4" t="s">
        <v>42</v>
      </c>
      <c r="L5419" s="4" t="s">
        <v>7</v>
      </c>
      <c r="M5419" s="4" t="s">
        <v>7</v>
      </c>
    </row>
    <row r="5420" spans="1:8">
      <c r="A5420" t="n">
        <v>44467</v>
      </c>
      <c r="B5420" s="31" t="n">
        <v>26</v>
      </c>
      <c r="C5420" s="7" t="n">
        <v>1</v>
      </c>
      <c r="D5420" s="7" t="n">
        <v>17</v>
      </c>
      <c r="E5420" s="7" t="n">
        <v>1498</v>
      </c>
      <c r="F5420" s="7" t="s">
        <v>422</v>
      </c>
      <c r="G5420" s="7" t="n">
        <v>2</v>
      </c>
      <c r="H5420" s="7" t="n">
        <v>3</v>
      </c>
      <c r="I5420" s="7" t="n">
        <v>17</v>
      </c>
      <c r="J5420" s="7" t="n">
        <v>1499</v>
      </c>
      <c r="K5420" s="7" t="s">
        <v>423</v>
      </c>
      <c r="L5420" s="7" t="n">
        <v>2</v>
      </c>
      <c r="M5420" s="7" t="n">
        <v>0</v>
      </c>
    </row>
    <row r="5421" spans="1:8">
      <c r="A5421" t="s">
        <v>4</v>
      </c>
      <c r="B5421" s="4" t="s">
        <v>5</v>
      </c>
    </row>
    <row r="5422" spans="1:8">
      <c r="A5422" t="n">
        <v>44569</v>
      </c>
      <c r="B5422" s="24" t="n">
        <v>28</v>
      </c>
    </row>
    <row r="5423" spans="1:8">
      <c r="A5423" t="s">
        <v>4</v>
      </c>
      <c r="B5423" s="4" t="s">
        <v>5</v>
      </c>
      <c r="C5423" s="4" t="s">
        <v>11</v>
      </c>
      <c r="D5423" s="4" t="s">
        <v>7</v>
      </c>
      <c r="E5423" s="4" t="s">
        <v>15</v>
      </c>
      <c r="F5423" s="4" t="s">
        <v>11</v>
      </c>
    </row>
    <row r="5424" spans="1:8">
      <c r="A5424" t="n">
        <v>44570</v>
      </c>
      <c r="B5424" s="51" t="n">
        <v>59</v>
      </c>
      <c r="C5424" s="7" t="n">
        <v>0</v>
      </c>
      <c r="D5424" s="7" t="n">
        <v>1</v>
      </c>
      <c r="E5424" s="7" t="n">
        <v>0.150000005960464</v>
      </c>
      <c r="F5424" s="7" t="n">
        <v>0</v>
      </c>
    </row>
    <row r="5425" spans="1:13">
      <c r="A5425" t="s">
        <v>4</v>
      </c>
      <c r="B5425" s="4" t="s">
        <v>5</v>
      </c>
      <c r="C5425" s="4" t="s">
        <v>11</v>
      </c>
    </row>
    <row r="5426" spans="1:13">
      <c r="A5426" t="n">
        <v>44580</v>
      </c>
      <c r="B5426" s="26" t="n">
        <v>16</v>
      </c>
      <c r="C5426" s="7" t="n">
        <v>1000</v>
      </c>
    </row>
    <row r="5427" spans="1:13">
      <c r="A5427" t="s">
        <v>4</v>
      </c>
      <c r="B5427" s="4" t="s">
        <v>5</v>
      </c>
      <c r="C5427" s="4" t="s">
        <v>7</v>
      </c>
      <c r="D5427" s="4" t="s">
        <v>11</v>
      </c>
      <c r="E5427" s="4" t="s">
        <v>15</v>
      </c>
    </row>
    <row r="5428" spans="1:13">
      <c r="A5428" t="n">
        <v>44583</v>
      </c>
      <c r="B5428" s="28" t="n">
        <v>58</v>
      </c>
      <c r="C5428" s="7" t="n">
        <v>101</v>
      </c>
      <c r="D5428" s="7" t="n">
        <v>500</v>
      </c>
      <c r="E5428" s="7" t="n">
        <v>1</v>
      </c>
    </row>
    <row r="5429" spans="1:13">
      <c r="A5429" t="s">
        <v>4</v>
      </c>
      <c r="B5429" s="4" t="s">
        <v>5</v>
      </c>
      <c r="C5429" s="4" t="s">
        <v>7</v>
      </c>
      <c r="D5429" s="4" t="s">
        <v>11</v>
      </c>
    </row>
    <row r="5430" spans="1:13">
      <c r="A5430" t="n">
        <v>44591</v>
      </c>
      <c r="B5430" s="28" t="n">
        <v>58</v>
      </c>
      <c r="C5430" s="7" t="n">
        <v>254</v>
      </c>
      <c r="D5430" s="7" t="n">
        <v>0</v>
      </c>
    </row>
    <row r="5431" spans="1:13">
      <c r="A5431" t="s">
        <v>4</v>
      </c>
      <c r="B5431" s="4" t="s">
        <v>5</v>
      </c>
      <c r="C5431" s="4" t="s">
        <v>7</v>
      </c>
    </row>
    <row r="5432" spans="1:13">
      <c r="A5432" t="n">
        <v>44595</v>
      </c>
      <c r="B5432" s="61" t="n">
        <v>45</v>
      </c>
      <c r="C5432" s="7" t="n">
        <v>0</v>
      </c>
    </row>
    <row r="5433" spans="1:13">
      <c r="A5433" t="s">
        <v>4</v>
      </c>
      <c r="B5433" s="4" t="s">
        <v>5</v>
      </c>
      <c r="C5433" s="4" t="s">
        <v>7</v>
      </c>
      <c r="D5433" s="4" t="s">
        <v>7</v>
      </c>
      <c r="E5433" s="4" t="s">
        <v>15</v>
      </c>
      <c r="F5433" s="4" t="s">
        <v>15</v>
      </c>
      <c r="G5433" s="4" t="s">
        <v>15</v>
      </c>
      <c r="H5433" s="4" t="s">
        <v>11</v>
      </c>
    </row>
    <row r="5434" spans="1:13">
      <c r="A5434" t="n">
        <v>44597</v>
      </c>
      <c r="B5434" s="61" t="n">
        <v>45</v>
      </c>
      <c r="C5434" s="7" t="n">
        <v>2</v>
      </c>
      <c r="D5434" s="7" t="n">
        <v>3</v>
      </c>
      <c r="E5434" s="7" t="n">
        <v>-32.2700004577637</v>
      </c>
      <c r="F5434" s="7" t="n">
        <v>1.36000001430511</v>
      </c>
      <c r="G5434" s="7" t="n">
        <v>-57.1300010681152</v>
      </c>
      <c r="H5434" s="7" t="n">
        <v>0</v>
      </c>
    </row>
    <row r="5435" spans="1:13">
      <c r="A5435" t="s">
        <v>4</v>
      </c>
      <c r="B5435" s="4" t="s">
        <v>5</v>
      </c>
      <c r="C5435" s="4" t="s">
        <v>7</v>
      </c>
      <c r="D5435" s="4" t="s">
        <v>7</v>
      </c>
      <c r="E5435" s="4" t="s">
        <v>15</v>
      </c>
      <c r="F5435" s="4" t="s">
        <v>15</v>
      </c>
      <c r="G5435" s="4" t="s">
        <v>15</v>
      </c>
      <c r="H5435" s="4" t="s">
        <v>11</v>
      </c>
      <c r="I5435" s="4" t="s">
        <v>7</v>
      </c>
    </row>
    <row r="5436" spans="1:13">
      <c r="A5436" t="n">
        <v>44614</v>
      </c>
      <c r="B5436" s="61" t="n">
        <v>45</v>
      </c>
      <c r="C5436" s="7" t="n">
        <v>4</v>
      </c>
      <c r="D5436" s="7" t="n">
        <v>3</v>
      </c>
      <c r="E5436" s="7" t="n">
        <v>7.32999992370605</v>
      </c>
      <c r="F5436" s="7" t="n">
        <v>296.489990234375</v>
      </c>
      <c r="G5436" s="7" t="n">
        <v>0</v>
      </c>
      <c r="H5436" s="7" t="n">
        <v>0</v>
      </c>
      <c r="I5436" s="7" t="n">
        <v>0</v>
      </c>
    </row>
    <row r="5437" spans="1:13">
      <c r="A5437" t="s">
        <v>4</v>
      </c>
      <c r="B5437" s="4" t="s">
        <v>5</v>
      </c>
      <c r="C5437" s="4" t="s">
        <v>7</v>
      </c>
      <c r="D5437" s="4" t="s">
        <v>7</v>
      </c>
      <c r="E5437" s="4" t="s">
        <v>15</v>
      </c>
      <c r="F5437" s="4" t="s">
        <v>11</v>
      </c>
    </row>
    <row r="5438" spans="1:13">
      <c r="A5438" t="n">
        <v>44632</v>
      </c>
      <c r="B5438" s="61" t="n">
        <v>45</v>
      </c>
      <c r="C5438" s="7" t="n">
        <v>5</v>
      </c>
      <c r="D5438" s="7" t="n">
        <v>3</v>
      </c>
      <c r="E5438" s="7" t="n">
        <v>2.09999990463257</v>
      </c>
      <c r="F5438" s="7" t="n">
        <v>0</v>
      </c>
    </row>
    <row r="5439" spans="1:13">
      <c r="A5439" t="s">
        <v>4</v>
      </c>
      <c r="B5439" s="4" t="s">
        <v>5</v>
      </c>
      <c r="C5439" s="4" t="s">
        <v>7</v>
      </c>
      <c r="D5439" s="4" t="s">
        <v>7</v>
      </c>
      <c r="E5439" s="4" t="s">
        <v>15</v>
      </c>
      <c r="F5439" s="4" t="s">
        <v>11</v>
      </c>
    </row>
    <row r="5440" spans="1:13">
      <c r="A5440" t="n">
        <v>44641</v>
      </c>
      <c r="B5440" s="61" t="n">
        <v>45</v>
      </c>
      <c r="C5440" s="7" t="n">
        <v>11</v>
      </c>
      <c r="D5440" s="7" t="n">
        <v>3</v>
      </c>
      <c r="E5440" s="7" t="n">
        <v>23</v>
      </c>
      <c r="F5440" s="7" t="n">
        <v>0</v>
      </c>
    </row>
    <row r="5441" spans="1:9">
      <c r="A5441" t="s">
        <v>4</v>
      </c>
      <c r="B5441" s="4" t="s">
        <v>5</v>
      </c>
      <c r="C5441" s="4" t="s">
        <v>7</v>
      </c>
      <c r="D5441" s="4" t="s">
        <v>11</v>
      </c>
    </row>
    <row r="5442" spans="1:9">
      <c r="A5442" t="n">
        <v>44650</v>
      </c>
      <c r="B5442" s="28" t="n">
        <v>58</v>
      </c>
      <c r="C5442" s="7" t="n">
        <v>255</v>
      </c>
      <c r="D5442" s="7" t="n">
        <v>0</v>
      </c>
    </row>
    <row r="5443" spans="1:9">
      <c r="A5443" t="s">
        <v>4</v>
      </c>
      <c r="B5443" s="4" t="s">
        <v>5</v>
      </c>
      <c r="C5443" s="4" t="s">
        <v>11</v>
      </c>
    </row>
    <row r="5444" spans="1:9">
      <c r="A5444" t="n">
        <v>44654</v>
      </c>
      <c r="B5444" s="26" t="n">
        <v>16</v>
      </c>
      <c r="C5444" s="7" t="n">
        <v>500</v>
      </c>
    </row>
    <row r="5445" spans="1:9">
      <c r="A5445" t="s">
        <v>4</v>
      </c>
      <c r="B5445" s="4" t="s">
        <v>5</v>
      </c>
      <c r="C5445" s="4" t="s">
        <v>7</v>
      </c>
      <c r="D5445" s="4" t="s">
        <v>11</v>
      </c>
      <c r="E5445" s="4" t="s">
        <v>11</v>
      </c>
      <c r="F5445" s="4" t="s">
        <v>7</v>
      </c>
    </row>
    <row r="5446" spans="1:9">
      <c r="A5446" t="n">
        <v>44657</v>
      </c>
      <c r="B5446" s="22" t="n">
        <v>25</v>
      </c>
      <c r="C5446" s="7" t="n">
        <v>1</v>
      </c>
      <c r="D5446" s="7" t="n">
        <v>60</v>
      </c>
      <c r="E5446" s="7" t="n">
        <v>640</v>
      </c>
      <c r="F5446" s="7" t="n">
        <v>1</v>
      </c>
    </row>
    <row r="5447" spans="1:9">
      <c r="A5447" t="s">
        <v>4</v>
      </c>
      <c r="B5447" s="4" t="s">
        <v>5</v>
      </c>
      <c r="C5447" s="4" t="s">
        <v>7</v>
      </c>
      <c r="D5447" s="4" t="s">
        <v>11</v>
      </c>
      <c r="E5447" s="4" t="s">
        <v>8</v>
      </c>
    </row>
    <row r="5448" spans="1:9">
      <c r="A5448" t="n">
        <v>44664</v>
      </c>
      <c r="B5448" s="30" t="n">
        <v>51</v>
      </c>
      <c r="C5448" s="7" t="n">
        <v>4</v>
      </c>
      <c r="D5448" s="7" t="n">
        <v>0</v>
      </c>
      <c r="E5448" s="7" t="s">
        <v>280</v>
      </c>
    </row>
    <row r="5449" spans="1:9">
      <c r="A5449" t="s">
        <v>4</v>
      </c>
      <c r="B5449" s="4" t="s">
        <v>5</v>
      </c>
      <c r="C5449" s="4" t="s">
        <v>11</v>
      </c>
    </row>
    <row r="5450" spans="1:9">
      <c r="A5450" t="n">
        <v>44677</v>
      </c>
      <c r="B5450" s="26" t="n">
        <v>16</v>
      </c>
      <c r="C5450" s="7" t="n">
        <v>0</v>
      </c>
    </row>
    <row r="5451" spans="1:9">
      <c r="A5451" t="s">
        <v>4</v>
      </c>
      <c r="B5451" s="4" t="s">
        <v>5</v>
      </c>
      <c r="C5451" s="4" t="s">
        <v>11</v>
      </c>
      <c r="D5451" s="4" t="s">
        <v>7</v>
      </c>
      <c r="E5451" s="4" t="s">
        <v>17</v>
      </c>
      <c r="F5451" s="4" t="s">
        <v>42</v>
      </c>
      <c r="G5451" s="4" t="s">
        <v>7</v>
      </c>
      <c r="H5451" s="4" t="s">
        <v>7</v>
      </c>
      <c r="I5451" s="4" t="s">
        <v>7</v>
      </c>
      <c r="J5451" s="4" t="s">
        <v>17</v>
      </c>
      <c r="K5451" s="4" t="s">
        <v>42</v>
      </c>
      <c r="L5451" s="4" t="s">
        <v>7</v>
      </c>
      <c r="M5451" s="4" t="s">
        <v>7</v>
      </c>
    </row>
    <row r="5452" spans="1:9">
      <c r="A5452" t="n">
        <v>44680</v>
      </c>
      <c r="B5452" s="31" t="n">
        <v>26</v>
      </c>
      <c r="C5452" s="7" t="n">
        <v>0</v>
      </c>
      <c r="D5452" s="7" t="n">
        <v>17</v>
      </c>
      <c r="E5452" s="7" t="n">
        <v>65008</v>
      </c>
      <c r="F5452" s="7" t="s">
        <v>424</v>
      </c>
      <c r="G5452" s="7" t="n">
        <v>2</v>
      </c>
      <c r="H5452" s="7" t="n">
        <v>3</v>
      </c>
      <c r="I5452" s="7" t="n">
        <v>17</v>
      </c>
      <c r="J5452" s="7" t="n">
        <v>65009</v>
      </c>
      <c r="K5452" s="7" t="s">
        <v>425</v>
      </c>
      <c r="L5452" s="7" t="n">
        <v>2</v>
      </c>
      <c r="M5452" s="7" t="n">
        <v>0</v>
      </c>
    </row>
    <row r="5453" spans="1:9">
      <c r="A5453" t="s">
        <v>4</v>
      </c>
      <c r="B5453" s="4" t="s">
        <v>5</v>
      </c>
    </row>
    <row r="5454" spans="1:9">
      <c r="A5454" t="n">
        <v>44843</v>
      </c>
      <c r="B5454" s="24" t="n">
        <v>28</v>
      </c>
    </row>
    <row r="5455" spans="1:9">
      <c r="A5455" t="s">
        <v>4</v>
      </c>
      <c r="B5455" s="4" t="s">
        <v>5</v>
      </c>
      <c r="C5455" s="4" t="s">
        <v>7</v>
      </c>
      <c r="D5455" s="4" t="s">
        <v>11</v>
      </c>
      <c r="E5455" s="4" t="s">
        <v>11</v>
      </c>
      <c r="F5455" s="4" t="s">
        <v>7</v>
      </c>
    </row>
    <row r="5456" spans="1:9">
      <c r="A5456" t="n">
        <v>44844</v>
      </c>
      <c r="B5456" s="22" t="n">
        <v>25</v>
      </c>
      <c r="C5456" s="7" t="n">
        <v>1</v>
      </c>
      <c r="D5456" s="7" t="n">
        <v>65535</v>
      </c>
      <c r="E5456" s="7" t="n">
        <v>65535</v>
      </c>
      <c r="F5456" s="7" t="n">
        <v>0</v>
      </c>
    </row>
    <row r="5457" spans="1:13">
      <c r="A5457" t="s">
        <v>4</v>
      </c>
      <c r="B5457" s="4" t="s">
        <v>5</v>
      </c>
      <c r="C5457" s="4" t="s">
        <v>7</v>
      </c>
      <c r="D5457" s="4" t="s">
        <v>11</v>
      </c>
      <c r="E5457" s="4" t="s">
        <v>8</v>
      </c>
    </row>
    <row r="5458" spans="1:13">
      <c r="A5458" t="n">
        <v>44851</v>
      </c>
      <c r="B5458" s="30" t="n">
        <v>51</v>
      </c>
      <c r="C5458" s="7" t="n">
        <v>4</v>
      </c>
      <c r="D5458" s="7" t="n">
        <v>1</v>
      </c>
      <c r="E5458" s="7" t="s">
        <v>426</v>
      </c>
    </row>
    <row r="5459" spans="1:13">
      <c r="A5459" t="s">
        <v>4</v>
      </c>
      <c r="B5459" s="4" t="s">
        <v>5</v>
      </c>
      <c r="C5459" s="4" t="s">
        <v>11</v>
      </c>
    </row>
    <row r="5460" spans="1:13">
      <c r="A5460" t="n">
        <v>44870</v>
      </c>
      <c r="B5460" s="26" t="n">
        <v>16</v>
      </c>
      <c r="C5460" s="7" t="n">
        <v>0</v>
      </c>
    </row>
    <row r="5461" spans="1:13">
      <c r="A5461" t="s">
        <v>4</v>
      </c>
      <c r="B5461" s="4" t="s">
        <v>5</v>
      </c>
      <c r="C5461" s="4" t="s">
        <v>11</v>
      </c>
      <c r="D5461" s="4" t="s">
        <v>7</v>
      </c>
      <c r="E5461" s="4" t="s">
        <v>17</v>
      </c>
      <c r="F5461" s="4" t="s">
        <v>42</v>
      </c>
      <c r="G5461" s="4" t="s">
        <v>7</v>
      </c>
      <c r="H5461" s="4" t="s">
        <v>7</v>
      </c>
      <c r="I5461" s="4" t="s">
        <v>7</v>
      </c>
      <c r="J5461" s="4" t="s">
        <v>17</v>
      </c>
      <c r="K5461" s="4" t="s">
        <v>42</v>
      </c>
      <c r="L5461" s="4" t="s">
        <v>7</v>
      </c>
      <c r="M5461" s="4" t="s">
        <v>7</v>
      </c>
      <c r="N5461" s="4" t="s">
        <v>7</v>
      </c>
      <c r="O5461" s="4" t="s">
        <v>17</v>
      </c>
      <c r="P5461" s="4" t="s">
        <v>42</v>
      </c>
      <c r="Q5461" s="4" t="s">
        <v>7</v>
      </c>
      <c r="R5461" s="4" t="s">
        <v>7</v>
      </c>
    </row>
    <row r="5462" spans="1:13">
      <c r="A5462" t="n">
        <v>44873</v>
      </c>
      <c r="B5462" s="31" t="n">
        <v>26</v>
      </c>
      <c r="C5462" s="7" t="n">
        <v>1</v>
      </c>
      <c r="D5462" s="7" t="n">
        <v>17</v>
      </c>
      <c r="E5462" s="7" t="n">
        <v>1500</v>
      </c>
      <c r="F5462" s="7" t="s">
        <v>427</v>
      </c>
      <c r="G5462" s="7" t="n">
        <v>2</v>
      </c>
      <c r="H5462" s="7" t="n">
        <v>3</v>
      </c>
      <c r="I5462" s="7" t="n">
        <v>17</v>
      </c>
      <c r="J5462" s="7" t="n">
        <v>1501</v>
      </c>
      <c r="K5462" s="7" t="s">
        <v>428</v>
      </c>
      <c r="L5462" s="7" t="n">
        <v>2</v>
      </c>
      <c r="M5462" s="7" t="n">
        <v>3</v>
      </c>
      <c r="N5462" s="7" t="n">
        <v>17</v>
      </c>
      <c r="O5462" s="7" t="n">
        <v>1502</v>
      </c>
      <c r="P5462" s="7" t="s">
        <v>429</v>
      </c>
      <c r="Q5462" s="7" t="n">
        <v>2</v>
      </c>
      <c r="R5462" s="7" t="n">
        <v>0</v>
      </c>
    </row>
    <row r="5463" spans="1:13">
      <c r="A5463" t="s">
        <v>4</v>
      </c>
      <c r="B5463" s="4" t="s">
        <v>5</v>
      </c>
    </row>
    <row r="5464" spans="1:13">
      <c r="A5464" t="n">
        <v>45010</v>
      </c>
      <c r="B5464" s="24" t="n">
        <v>28</v>
      </c>
    </row>
    <row r="5465" spans="1:13">
      <c r="A5465" t="s">
        <v>4</v>
      </c>
      <c r="B5465" s="4" t="s">
        <v>5</v>
      </c>
      <c r="C5465" s="4" t="s">
        <v>7</v>
      </c>
      <c r="D5465" s="4" t="s">
        <v>11</v>
      </c>
      <c r="E5465" s="4" t="s">
        <v>11</v>
      </c>
      <c r="F5465" s="4" t="s">
        <v>7</v>
      </c>
    </row>
    <row r="5466" spans="1:13">
      <c r="A5466" t="n">
        <v>45011</v>
      </c>
      <c r="B5466" s="22" t="n">
        <v>25</v>
      </c>
      <c r="C5466" s="7" t="n">
        <v>1</v>
      </c>
      <c r="D5466" s="7" t="n">
        <v>60</v>
      </c>
      <c r="E5466" s="7" t="n">
        <v>640</v>
      </c>
      <c r="F5466" s="7" t="n">
        <v>1</v>
      </c>
    </row>
    <row r="5467" spans="1:13">
      <c r="A5467" t="s">
        <v>4</v>
      </c>
      <c r="B5467" s="4" t="s">
        <v>5</v>
      </c>
      <c r="C5467" s="4" t="s">
        <v>7</v>
      </c>
      <c r="D5467" s="4" t="s">
        <v>11</v>
      </c>
      <c r="E5467" s="4" t="s">
        <v>8</v>
      </c>
    </row>
    <row r="5468" spans="1:13">
      <c r="A5468" t="n">
        <v>45018</v>
      </c>
      <c r="B5468" s="30" t="n">
        <v>51</v>
      </c>
      <c r="C5468" s="7" t="n">
        <v>4</v>
      </c>
      <c r="D5468" s="7" t="n">
        <v>0</v>
      </c>
      <c r="E5468" s="7" t="s">
        <v>334</v>
      </c>
    </row>
    <row r="5469" spans="1:13">
      <c r="A5469" t="s">
        <v>4</v>
      </c>
      <c r="B5469" s="4" t="s">
        <v>5</v>
      </c>
      <c r="C5469" s="4" t="s">
        <v>11</v>
      </c>
    </row>
    <row r="5470" spans="1:13">
      <c r="A5470" t="n">
        <v>45031</v>
      </c>
      <c r="B5470" s="26" t="n">
        <v>16</v>
      </c>
      <c r="C5470" s="7" t="n">
        <v>0</v>
      </c>
    </row>
    <row r="5471" spans="1:13">
      <c r="A5471" t="s">
        <v>4</v>
      </c>
      <c r="B5471" s="4" t="s">
        <v>5</v>
      </c>
      <c r="C5471" s="4" t="s">
        <v>11</v>
      </c>
      <c r="D5471" s="4" t="s">
        <v>7</v>
      </c>
      <c r="E5471" s="4" t="s">
        <v>17</v>
      </c>
      <c r="F5471" s="4" t="s">
        <v>42</v>
      </c>
      <c r="G5471" s="4" t="s">
        <v>7</v>
      </c>
      <c r="H5471" s="4" t="s">
        <v>7</v>
      </c>
    </row>
    <row r="5472" spans="1:13">
      <c r="A5472" t="n">
        <v>45034</v>
      </c>
      <c r="B5472" s="31" t="n">
        <v>26</v>
      </c>
      <c r="C5472" s="7" t="n">
        <v>0</v>
      </c>
      <c r="D5472" s="7" t="n">
        <v>17</v>
      </c>
      <c r="E5472" s="7" t="n">
        <v>65010</v>
      </c>
      <c r="F5472" s="7" t="s">
        <v>430</v>
      </c>
      <c r="G5472" s="7" t="n">
        <v>2</v>
      </c>
      <c r="H5472" s="7" t="n">
        <v>0</v>
      </c>
    </row>
    <row r="5473" spans="1:18">
      <c r="A5473" t="s">
        <v>4</v>
      </c>
      <c r="B5473" s="4" t="s">
        <v>5</v>
      </c>
    </row>
    <row r="5474" spans="1:18">
      <c r="A5474" t="n">
        <v>45098</v>
      </c>
      <c r="B5474" s="24" t="n">
        <v>28</v>
      </c>
    </row>
    <row r="5475" spans="1:18">
      <c r="A5475" t="s">
        <v>4</v>
      </c>
      <c r="B5475" s="4" t="s">
        <v>5</v>
      </c>
      <c r="C5475" s="4" t="s">
        <v>7</v>
      </c>
      <c r="D5475" s="4" t="s">
        <v>11</v>
      </c>
      <c r="E5475" s="4" t="s">
        <v>11</v>
      </c>
      <c r="F5475" s="4" t="s">
        <v>7</v>
      </c>
    </row>
    <row r="5476" spans="1:18">
      <c r="A5476" t="n">
        <v>45099</v>
      </c>
      <c r="B5476" s="22" t="n">
        <v>25</v>
      </c>
      <c r="C5476" s="7" t="n">
        <v>1</v>
      </c>
      <c r="D5476" s="7" t="n">
        <v>65535</v>
      </c>
      <c r="E5476" s="7" t="n">
        <v>65535</v>
      </c>
      <c r="F5476" s="7" t="n">
        <v>0</v>
      </c>
    </row>
    <row r="5477" spans="1:18">
      <c r="A5477" t="s">
        <v>4</v>
      </c>
      <c r="B5477" s="4" t="s">
        <v>5</v>
      </c>
      <c r="C5477" s="4" t="s">
        <v>11</v>
      </c>
      <c r="D5477" s="4" t="s">
        <v>7</v>
      </c>
      <c r="E5477" s="4" t="s">
        <v>8</v>
      </c>
      <c r="F5477" s="4" t="s">
        <v>15</v>
      </c>
      <c r="G5477" s="4" t="s">
        <v>15</v>
      </c>
      <c r="H5477" s="4" t="s">
        <v>15</v>
      </c>
    </row>
    <row r="5478" spans="1:18">
      <c r="A5478" t="n">
        <v>45106</v>
      </c>
      <c r="B5478" s="40" t="n">
        <v>48</v>
      </c>
      <c r="C5478" s="7" t="n">
        <v>1</v>
      </c>
      <c r="D5478" s="7" t="n">
        <v>0</v>
      </c>
      <c r="E5478" s="7" t="s">
        <v>431</v>
      </c>
      <c r="F5478" s="7" t="n">
        <v>-1</v>
      </c>
      <c r="G5478" s="7" t="n">
        <v>1</v>
      </c>
      <c r="H5478" s="7" t="n">
        <v>0</v>
      </c>
    </row>
    <row r="5479" spans="1:18">
      <c r="A5479" t="s">
        <v>4</v>
      </c>
      <c r="B5479" s="4" t="s">
        <v>5</v>
      </c>
      <c r="C5479" s="4" t="s">
        <v>11</v>
      </c>
      <c r="D5479" s="4" t="s">
        <v>11</v>
      </c>
      <c r="E5479" s="4" t="s">
        <v>15</v>
      </c>
      <c r="F5479" s="4" t="s">
        <v>15</v>
      </c>
      <c r="G5479" s="4" t="s">
        <v>15</v>
      </c>
      <c r="H5479" s="4" t="s">
        <v>15</v>
      </c>
      <c r="I5479" s="4" t="s">
        <v>7</v>
      </c>
      <c r="J5479" s="4" t="s">
        <v>11</v>
      </c>
    </row>
    <row r="5480" spans="1:18">
      <c r="A5480" t="n">
        <v>45132</v>
      </c>
      <c r="B5480" s="44" t="n">
        <v>55</v>
      </c>
      <c r="C5480" s="7" t="n">
        <v>0</v>
      </c>
      <c r="D5480" s="7" t="n">
        <v>65533</v>
      </c>
      <c r="E5480" s="7" t="n">
        <v>-32.6100006103516</v>
      </c>
      <c r="F5480" s="7" t="n">
        <v>0</v>
      </c>
      <c r="G5480" s="7" t="n">
        <v>-57</v>
      </c>
      <c r="H5480" s="7" t="n">
        <v>1.20000004768372</v>
      </c>
      <c r="I5480" s="7" t="n">
        <v>1</v>
      </c>
      <c r="J5480" s="7" t="n">
        <v>0</v>
      </c>
    </row>
    <row r="5481" spans="1:18">
      <c r="A5481" t="s">
        <v>4</v>
      </c>
      <c r="B5481" s="4" t="s">
        <v>5</v>
      </c>
      <c r="C5481" s="4" t="s">
        <v>11</v>
      </c>
      <c r="D5481" s="4" t="s">
        <v>7</v>
      </c>
    </row>
    <row r="5482" spans="1:18">
      <c r="A5482" t="n">
        <v>45156</v>
      </c>
      <c r="B5482" s="45" t="n">
        <v>56</v>
      </c>
      <c r="C5482" s="7" t="n">
        <v>0</v>
      </c>
      <c r="D5482" s="7" t="n">
        <v>0</v>
      </c>
    </row>
    <row r="5483" spans="1:18">
      <c r="A5483" t="s">
        <v>4</v>
      </c>
      <c r="B5483" s="4" t="s">
        <v>5</v>
      </c>
      <c r="C5483" s="4" t="s">
        <v>7</v>
      </c>
      <c r="D5483" s="4" t="s">
        <v>11</v>
      </c>
      <c r="E5483" s="4" t="s">
        <v>15</v>
      </c>
    </row>
    <row r="5484" spans="1:18">
      <c r="A5484" t="n">
        <v>45160</v>
      </c>
      <c r="B5484" s="28" t="n">
        <v>58</v>
      </c>
      <c r="C5484" s="7" t="n">
        <v>101</v>
      </c>
      <c r="D5484" s="7" t="n">
        <v>500</v>
      </c>
      <c r="E5484" s="7" t="n">
        <v>1</v>
      </c>
    </row>
    <row r="5485" spans="1:18">
      <c r="A5485" t="s">
        <v>4</v>
      </c>
      <c r="B5485" s="4" t="s">
        <v>5</v>
      </c>
      <c r="C5485" s="4" t="s">
        <v>7</v>
      </c>
      <c r="D5485" s="4" t="s">
        <v>11</v>
      </c>
    </row>
    <row r="5486" spans="1:18">
      <c r="A5486" t="n">
        <v>45168</v>
      </c>
      <c r="B5486" s="28" t="n">
        <v>58</v>
      </c>
      <c r="C5486" s="7" t="n">
        <v>254</v>
      </c>
      <c r="D5486" s="7" t="n">
        <v>0</v>
      </c>
    </row>
    <row r="5487" spans="1:18">
      <c r="A5487" t="s">
        <v>4</v>
      </c>
      <c r="B5487" s="4" t="s">
        <v>5</v>
      </c>
      <c r="C5487" s="4" t="s">
        <v>7</v>
      </c>
    </row>
    <row r="5488" spans="1:18">
      <c r="A5488" t="n">
        <v>45172</v>
      </c>
      <c r="B5488" s="61" t="n">
        <v>45</v>
      </c>
      <c r="C5488" s="7" t="n">
        <v>0</v>
      </c>
    </row>
    <row r="5489" spans="1:10">
      <c r="A5489" t="s">
        <v>4</v>
      </c>
      <c r="B5489" s="4" t="s">
        <v>5</v>
      </c>
      <c r="C5489" s="4" t="s">
        <v>7</v>
      </c>
      <c r="D5489" s="4" t="s">
        <v>7</v>
      </c>
      <c r="E5489" s="4" t="s">
        <v>15</v>
      </c>
      <c r="F5489" s="4" t="s">
        <v>15</v>
      </c>
      <c r="G5489" s="4" t="s">
        <v>15</v>
      </c>
      <c r="H5489" s="4" t="s">
        <v>11</v>
      </c>
    </row>
    <row r="5490" spans="1:10">
      <c r="A5490" t="n">
        <v>45174</v>
      </c>
      <c r="B5490" s="61" t="n">
        <v>45</v>
      </c>
      <c r="C5490" s="7" t="n">
        <v>2</v>
      </c>
      <c r="D5490" s="7" t="n">
        <v>3</v>
      </c>
      <c r="E5490" s="7" t="n">
        <v>-32.4700012207031</v>
      </c>
      <c r="F5490" s="7" t="n">
        <v>1.36000001430511</v>
      </c>
      <c r="G5490" s="7" t="n">
        <v>-57.0400009155273</v>
      </c>
      <c r="H5490" s="7" t="n">
        <v>0</v>
      </c>
    </row>
    <row r="5491" spans="1:10">
      <c r="A5491" t="s">
        <v>4</v>
      </c>
      <c r="B5491" s="4" t="s">
        <v>5</v>
      </c>
      <c r="C5491" s="4" t="s">
        <v>7</v>
      </c>
      <c r="D5491" s="4" t="s">
        <v>7</v>
      </c>
      <c r="E5491" s="4" t="s">
        <v>15</v>
      </c>
      <c r="F5491" s="4" t="s">
        <v>15</v>
      </c>
      <c r="G5491" s="4" t="s">
        <v>15</v>
      </c>
      <c r="H5491" s="4" t="s">
        <v>11</v>
      </c>
      <c r="I5491" s="4" t="s">
        <v>7</v>
      </c>
    </row>
    <row r="5492" spans="1:10">
      <c r="A5492" t="n">
        <v>45191</v>
      </c>
      <c r="B5492" s="61" t="n">
        <v>45</v>
      </c>
      <c r="C5492" s="7" t="n">
        <v>4</v>
      </c>
      <c r="D5492" s="7" t="n">
        <v>3</v>
      </c>
      <c r="E5492" s="7" t="n">
        <v>29.8400001525879</v>
      </c>
      <c r="F5492" s="7" t="n">
        <v>233.940002441406</v>
      </c>
      <c r="G5492" s="7" t="n">
        <v>0</v>
      </c>
      <c r="H5492" s="7" t="n">
        <v>0</v>
      </c>
      <c r="I5492" s="7" t="n">
        <v>0</v>
      </c>
    </row>
    <row r="5493" spans="1:10">
      <c r="A5493" t="s">
        <v>4</v>
      </c>
      <c r="B5493" s="4" t="s">
        <v>5</v>
      </c>
      <c r="C5493" s="4" t="s">
        <v>7</v>
      </c>
      <c r="D5493" s="4" t="s">
        <v>7</v>
      </c>
      <c r="E5493" s="4" t="s">
        <v>15</v>
      </c>
      <c r="F5493" s="4" t="s">
        <v>11</v>
      </c>
    </row>
    <row r="5494" spans="1:10">
      <c r="A5494" t="n">
        <v>45209</v>
      </c>
      <c r="B5494" s="61" t="n">
        <v>45</v>
      </c>
      <c r="C5494" s="7" t="n">
        <v>5</v>
      </c>
      <c r="D5494" s="7" t="n">
        <v>3</v>
      </c>
      <c r="E5494" s="7" t="n">
        <v>2</v>
      </c>
      <c r="F5494" s="7" t="n">
        <v>0</v>
      </c>
    </row>
    <row r="5495" spans="1:10">
      <c r="A5495" t="s">
        <v>4</v>
      </c>
      <c r="B5495" s="4" t="s">
        <v>5</v>
      </c>
      <c r="C5495" s="4" t="s">
        <v>7</v>
      </c>
      <c r="D5495" s="4" t="s">
        <v>7</v>
      </c>
      <c r="E5495" s="4" t="s">
        <v>15</v>
      </c>
      <c r="F5495" s="4" t="s">
        <v>11</v>
      </c>
    </row>
    <row r="5496" spans="1:10">
      <c r="A5496" t="n">
        <v>45218</v>
      </c>
      <c r="B5496" s="61" t="n">
        <v>45</v>
      </c>
      <c r="C5496" s="7" t="n">
        <v>11</v>
      </c>
      <c r="D5496" s="7" t="n">
        <v>3</v>
      </c>
      <c r="E5496" s="7" t="n">
        <v>23</v>
      </c>
      <c r="F5496" s="7" t="n">
        <v>0</v>
      </c>
    </row>
    <row r="5497" spans="1:10">
      <c r="A5497" t="s">
        <v>4</v>
      </c>
      <c r="B5497" s="4" t="s">
        <v>5</v>
      </c>
      <c r="C5497" s="4" t="s">
        <v>11</v>
      </c>
      <c r="D5497" s="4" t="s">
        <v>8</v>
      </c>
      <c r="E5497" s="4" t="s">
        <v>7</v>
      </c>
      <c r="F5497" s="4" t="s">
        <v>7</v>
      </c>
      <c r="G5497" s="4" t="s">
        <v>7</v>
      </c>
      <c r="H5497" s="4" t="s">
        <v>7</v>
      </c>
      <c r="I5497" s="4" t="s">
        <v>7</v>
      </c>
      <c r="J5497" s="4" t="s">
        <v>15</v>
      </c>
      <c r="K5497" s="4" t="s">
        <v>15</v>
      </c>
      <c r="L5497" s="4" t="s">
        <v>15</v>
      </c>
      <c r="M5497" s="4" t="s">
        <v>15</v>
      </c>
      <c r="N5497" s="4" t="s">
        <v>7</v>
      </c>
    </row>
    <row r="5498" spans="1:10">
      <c r="A5498" t="n">
        <v>45227</v>
      </c>
      <c r="B5498" s="60" t="n">
        <v>34</v>
      </c>
      <c r="C5498" s="7" t="n">
        <v>0</v>
      </c>
      <c r="D5498" s="7" t="s">
        <v>432</v>
      </c>
      <c r="E5498" s="7" t="n">
        <v>1</v>
      </c>
      <c r="F5498" s="7" t="n">
        <v>0</v>
      </c>
      <c r="G5498" s="7" t="n">
        <v>0</v>
      </c>
      <c r="H5498" s="7" t="n">
        <v>0</v>
      </c>
      <c r="I5498" s="7" t="n">
        <v>0</v>
      </c>
      <c r="J5498" s="7" t="n">
        <v>0.200000002980232</v>
      </c>
      <c r="K5498" s="7" t="n">
        <v>-1</v>
      </c>
      <c r="L5498" s="7" t="n">
        <v>-1</v>
      </c>
      <c r="M5498" s="7" t="n">
        <v>-1</v>
      </c>
      <c r="N5498" s="7" t="n">
        <v>0</v>
      </c>
    </row>
    <row r="5499" spans="1:10">
      <c r="A5499" t="s">
        <v>4</v>
      </c>
      <c r="B5499" s="4" t="s">
        <v>5</v>
      </c>
      <c r="C5499" s="4" t="s">
        <v>11</v>
      </c>
      <c r="D5499" s="4" t="s">
        <v>8</v>
      </c>
      <c r="E5499" s="4" t="s">
        <v>7</v>
      </c>
      <c r="F5499" s="4" t="s">
        <v>7</v>
      </c>
      <c r="G5499" s="4" t="s">
        <v>7</v>
      </c>
      <c r="H5499" s="4" t="s">
        <v>7</v>
      </c>
      <c r="I5499" s="4" t="s">
        <v>7</v>
      </c>
      <c r="J5499" s="4" t="s">
        <v>15</v>
      </c>
      <c r="K5499" s="4" t="s">
        <v>15</v>
      </c>
      <c r="L5499" s="4" t="s">
        <v>15</v>
      </c>
      <c r="M5499" s="4" t="s">
        <v>15</v>
      </c>
      <c r="N5499" s="4" t="s">
        <v>7</v>
      </c>
    </row>
    <row r="5500" spans="1:10">
      <c r="A5500" t="n">
        <v>45258</v>
      </c>
      <c r="B5500" s="60" t="n">
        <v>34</v>
      </c>
      <c r="C5500" s="7" t="n">
        <v>1</v>
      </c>
      <c r="D5500" s="7" t="s">
        <v>432</v>
      </c>
      <c r="E5500" s="7" t="n">
        <v>1</v>
      </c>
      <c r="F5500" s="7" t="n">
        <v>0</v>
      </c>
      <c r="G5500" s="7" t="n">
        <v>0</v>
      </c>
      <c r="H5500" s="7" t="n">
        <v>0</v>
      </c>
      <c r="I5500" s="7" t="n">
        <v>0</v>
      </c>
      <c r="J5500" s="7" t="n">
        <v>0.200000002980232</v>
      </c>
      <c r="K5500" s="7" t="n">
        <v>-1</v>
      </c>
      <c r="L5500" s="7" t="n">
        <v>-1</v>
      </c>
      <c r="M5500" s="7" t="n">
        <v>-1</v>
      </c>
      <c r="N5500" s="7" t="n">
        <v>0</v>
      </c>
    </row>
    <row r="5501" spans="1:10">
      <c r="A5501" t="s">
        <v>4</v>
      </c>
      <c r="B5501" s="4" t="s">
        <v>5</v>
      </c>
      <c r="C5501" s="4" t="s">
        <v>11</v>
      </c>
    </row>
    <row r="5502" spans="1:10">
      <c r="A5502" t="n">
        <v>45289</v>
      </c>
      <c r="B5502" s="26" t="n">
        <v>16</v>
      </c>
      <c r="C5502" s="7" t="n">
        <v>500</v>
      </c>
    </row>
    <row r="5503" spans="1:10">
      <c r="A5503" t="s">
        <v>4</v>
      </c>
      <c r="B5503" s="4" t="s">
        <v>5</v>
      </c>
      <c r="C5503" s="4" t="s">
        <v>7</v>
      </c>
      <c r="D5503" s="4" t="s">
        <v>11</v>
      </c>
      <c r="E5503" s="4" t="s">
        <v>15</v>
      </c>
      <c r="F5503" s="4" t="s">
        <v>11</v>
      </c>
      <c r="G5503" s="4" t="s">
        <v>17</v>
      </c>
      <c r="H5503" s="4" t="s">
        <v>17</v>
      </c>
      <c r="I5503" s="4" t="s">
        <v>11</v>
      </c>
      <c r="J5503" s="4" t="s">
        <v>11</v>
      </c>
      <c r="K5503" s="4" t="s">
        <v>17</v>
      </c>
      <c r="L5503" s="4" t="s">
        <v>17</v>
      </c>
      <c r="M5503" s="4" t="s">
        <v>17</v>
      </c>
      <c r="N5503" s="4" t="s">
        <v>17</v>
      </c>
      <c r="O5503" s="4" t="s">
        <v>8</v>
      </c>
    </row>
    <row r="5504" spans="1:10">
      <c r="A5504" t="n">
        <v>45292</v>
      </c>
      <c r="B5504" s="34" t="n">
        <v>50</v>
      </c>
      <c r="C5504" s="7" t="n">
        <v>0</v>
      </c>
      <c r="D5504" s="7" t="n">
        <v>2004</v>
      </c>
      <c r="E5504" s="7" t="n">
        <v>0.5</v>
      </c>
      <c r="F5504" s="7" t="n">
        <v>200</v>
      </c>
      <c r="G5504" s="7" t="n">
        <v>0</v>
      </c>
      <c r="H5504" s="7" t="n">
        <v>1065353216</v>
      </c>
      <c r="I5504" s="7" t="n">
        <v>0</v>
      </c>
      <c r="J5504" s="7" t="n">
        <v>65533</v>
      </c>
      <c r="K5504" s="7" t="n">
        <v>0</v>
      </c>
      <c r="L5504" s="7" t="n">
        <v>0</v>
      </c>
      <c r="M5504" s="7" t="n">
        <v>0</v>
      </c>
      <c r="N5504" s="7" t="n">
        <v>0</v>
      </c>
      <c r="O5504" s="7" t="s">
        <v>18</v>
      </c>
    </row>
    <row r="5505" spans="1:15">
      <c r="A5505" t="s">
        <v>4</v>
      </c>
      <c r="B5505" s="4" t="s">
        <v>5</v>
      </c>
      <c r="C5505" s="4" t="s">
        <v>11</v>
      </c>
      <c r="D5505" s="4" t="s">
        <v>7</v>
      </c>
      <c r="E5505" s="4" t="s">
        <v>8</v>
      </c>
      <c r="F5505" s="4" t="s">
        <v>15</v>
      </c>
      <c r="G5505" s="4" t="s">
        <v>15</v>
      </c>
      <c r="H5505" s="4" t="s">
        <v>15</v>
      </c>
    </row>
    <row r="5506" spans="1:15">
      <c r="A5506" t="n">
        <v>45331</v>
      </c>
      <c r="B5506" s="40" t="n">
        <v>48</v>
      </c>
      <c r="C5506" s="7" t="n">
        <v>0</v>
      </c>
      <c r="D5506" s="7" t="n">
        <v>0</v>
      </c>
      <c r="E5506" s="7" t="s">
        <v>202</v>
      </c>
      <c r="F5506" s="7" t="n">
        <v>-1</v>
      </c>
      <c r="G5506" s="7" t="n">
        <v>1</v>
      </c>
      <c r="H5506" s="7" t="n">
        <v>0</v>
      </c>
    </row>
    <row r="5507" spans="1:15">
      <c r="A5507" t="s">
        <v>4</v>
      </c>
      <c r="B5507" s="4" t="s">
        <v>5</v>
      </c>
      <c r="C5507" s="4" t="s">
        <v>11</v>
      </c>
      <c r="D5507" s="4" t="s">
        <v>7</v>
      </c>
      <c r="E5507" s="4" t="s">
        <v>8</v>
      </c>
      <c r="F5507" s="4" t="s">
        <v>15</v>
      </c>
      <c r="G5507" s="4" t="s">
        <v>15</v>
      </c>
      <c r="H5507" s="4" t="s">
        <v>15</v>
      </c>
    </row>
    <row r="5508" spans="1:15">
      <c r="A5508" t="n">
        <v>45357</v>
      </c>
      <c r="B5508" s="40" t="n">
        <v>48</v>
      </c>
      <c r="C5508" s="7" t="n">
        <v>1</v>
      </c>
      <c r="D5508" s="7" t="n">
        <v>0</v>
      </c>
      <c r="E5508" s="7" t="s">
        <v>202</v>
      </c>
      <c r="F5508" s="7" t="n">
        <v>-1</v>
      </c>
      <c r="G5508" s="7" t="n">
        <v>1</v>
      </c>
      <c r="H5508" s="7" t="n">
        <v>0</v>
      </c>
    </row>
    <row r="5509" spans="1:15">
      <c r="A5509" t="s">
        <v>4</v>
      </c>
      <c r="B5509" s="4" t="s">
        <v>5</v>
      </c>
      <c r="C5509" s="4" t="s">
        <v>7</v>
      </c>
      <c r="D5509" s="4" t="s">
        <v>11</v>
      </c>
      <c r="E5509" s="4" t="s">
        <v>8</v>
      </c>
      <c r="F5509" s="4" t="s">
        <v>8</v>
      </c>
      <c r="G5509" s="4" t="s">
        <v>8</v>
      </c>
      <c r="H5509" s="4" t="s">
        <v>8</v>
      </c>
    </row>
    <row r="5510" spans="1:15">
      <c r="A5510" t="n">
        <v>45383</v>
      </c>
      <c r="B5510" s="30" t="n">
        <v>51</v>
      </c>
      <c r="C5510" s="7" t="n">
        <v>3</v>
      </c>
      <c r="D5510" s="7" t="n">
        <v>1</v>
      </c>
      <c r="E5510" s="7" t="s">
        <v>357</v>
      </c>
      <c r="F5510" s="7" t="s">
        <v>286</v>
      </c>
      <c r="G5510" s="7" t="s">
        <v>357</v>
      </c>
      <c r="H5510" s="7" t="s">
        <v>331</v>
      </c>
    </row>
    <row r="5511" spans="1:15">
      <c r="A5511" t="s">
        <v>4</v>
      </c>
      <c r="B5511" s="4" t="s">
        <v>5</v>
      </c>
      <c r="C5511" s="4" t="s">
        <v>11</v>
      </c>
    </row>
    <row r="5512" spans="1:15">
      <c r="A5512" t="n">
        <v>45395</v>
      </c>
      <c r="B5512" s="26" t="n">
        <v>16</v>
      </c>
      <c r="C5512" s="7" t="n">
        <v>500</v>
      </c>
    </row>
    <row r="5513" spans="1:15">
      <c r="A5513" t="s">
        <v>4</v>
      </c>
      <c r="B5513" s="4" t="s">
        <v>5</v>
      </c>
      <c r="C5513" s="4" t="s">
        <v>7</v>
      </c>
      <c r="D5513" s="4" t="s">
        <v>11</v>
      </c>
      <c r="E5513" s="4" t="s">
        <v>11</v>
      </c>
      <c r="F5513" s="4" t="s">
        <v>7</v>
      </c>
    </row>
    <row r="5514" spans="1:15">
      <c r="A5514" t="n">
        <v>45398</v>
      </c>
      <c r="B5514" s="22" t="n">
        <v>25</v>
      </c>
      <c r="C5514" s="7" t="n">
        <v>1</v>
      </c>
      <c r="D5514" s="7" t="n">
        <v>160</v>
      </c>
      <c r="E5514" s="7" t="n">
        <v>570</v>
      </c>
      <c r="F5514" s="7" t="n">
        <v>2</v>
      </c>
    </row>
    <row r="5515" spans="1:15">
      <c r="A5515" t="s">
        <v>4</v>
      </c>
      <c r="B5515" s="4" t="s">
        <v>5</v>
      </c>
      <c r="C5515" s="4" t="s">
        <v>7</v>
      </c>
      <c r="D5515" s="4" t="s">
        <v>11</v>
      </c>
      <c r="E5515" s="4" t="s">
        <v>8</v>
      </c>
    </row>
    <row r="5516" spans="1:15">
      <c r="A5516" t="n">
        <v>45405</v>
      </c>
      <c r="B5516" s="30" t="n">
        <v>51</v>
      </c>
      <c r="C5516" s="7" t="n">
        <v>4</v>
      </c>
      <c r="D5516" s="7" t="n">
        <v>0</v>
      </c>
      <c r="E5516" s="7" t="s">
        <v>433</v>
      </c>
    </row>
    <row r="5517" spans="1:15">
      <c r="A5517" t="s">
        <v>4</v>
      </c>
      <c r="B5517" s="4" t="s">
        <v>5</v>
      </c>
      <c r="C5517" s="4" t="s">
        <v>11</v>
      </c>
    </row>
    <row r="5518" spans="1:15">
      <c r="A5518" t="n">
        <v>45419</v>
      </c>
      <c r="B5518" s="26" t="n">
        <v>16</v>
      </c>
      <c r="C5518" s="7" t="n">
        <v>0</v>
      </c>
    </row>
    <row r="5519" spans="1:15">
      <c r="A5519" t="s">
        <v>4</v>
      </c>
      <c r="B5519" s="4" t="s">
        <v>5</v>
      </c>
      <c r="C5519" s="4" t="s">
        <v>11</v>
      </c>
      <c r="D5519" s="4" t="s">
        <v>7</v>
      </c>
      <c r="E5519" s="4" t="s">
        <v>17</v>
      </c>
      <c r="F5519" s="4" t="s">
        <v>42</v>
      </c>
      <c r="G5519" s="4" t="s">
        <v>7</v>
      </c>
      <c r="H5519" s="4" t="s">
        <v>7</v>
      </c>
    </row>
    <row r="5520" spans="1:15">
      <c r="A5520" t="n">
        <v>45422</v>
      </c>
      <c r="B5520" s="31" t="n">
        <v>26</v>
      </c>
      <c r="C5520" s="7" t="n">
        <v>0</v>
      </c>
      <c r="D5520" s="7" t="n">
        <v>17</v>
      </c>
      <c r="E5520" s="7" t="n">
        <v>65011</v>
      </c>
      <c r="F5520" s="7" t="s">
        <v>434</v>
      </c>
      <c r="G5520" s="7" t="n">
        <v>2</v>
      </c>
      <c r="H5520" s="7" t="n">
        <v>0</v>
      </c>
    </row>
    <row r="5521" spans="1:8">
      <c r="A5521" t="s">
        <v>4</v>
      </c>
      <c r="B5521" s="4" t="s">
        <v>5</v>
      </c>
    </row>
    <row r="5522" spans="1:8">
      <c r="A5522" t="n">
        <v>45467</v>
      </c>
      <c r="B5522" s="24" t="n">
        <v>28</v>
      </c>
    </row>
    <row r="5523" spans="1:8">
      <c r="A5523" t="s">
        <v>4</v>
      </c>
      <c r="B5523" s="4" t="s">
        <v>5</v>
      </c>
      <c r="C5523" s="4" t="s">
        <v>7</v>
      </c>
      <c r="D5523" s="4" t="s">
        <v>11</v>
      </c>
      <c r="E5523" s="4" t="s">
        <v>11</v>
      </c>
      <c r="F5523" s="4" t="s">
        <v>7</v>
      </c>
    </row>
    <row r="5524" spans="1:8">
      <c r="A5524" t="n">
        <v>45468</v>
      </c>
      <c r="B5524" s="22" t="n">
        <v>25</v>
      </c>
      <c r="C5524" s="7" t="n">
        <v>1</v>
      </c>
      <c r="D5524" s="7" t="n">
        <v>65535</v>
      </c>
      <c r="E5524" s="7" t="n">
        <v>65535</v>
      </c>
      <c r="F5524" s="7" t="n">
        <v>0</v>
      </c>
    </row>
    <row r="5525" spans="1:8">
      <c r="A5525" t="s">
        <v>4</v>
      </c>
      <c r="B5525" s="4" t="s">
        <v>5</v>
      </c>
      <c r="C5525" s="4" t="s">
        <v>7</v>
      </c>
      <c r="D5525" s="4" t="s">
        <v>11</v>
      </c>
      <c r="E5525" s="4" t="s">
        <v>8</v>
      </c>
    </row>
    <row r="5526" spans="1:8">
      <c r="A5526" t="n">
        <v>45475</v>
      </c>
      <c r="B5526" s="30" t="n">
        <v>51</v>
      </c>
      <c r="C5526" s="7" t="n">
        <v>4</v>
      </c>
      <c r="D5526" s="7" t="n">
        <v>1</v>
      </c>
      <c r="E5526" s="7" t="s">
        <v>435</v>
      </c>
    </row>
    <row r="5527" spans="1:8">
      <c r="A5527" t="s">
        <v>4</v>
      </c>
      <c r="B5527" s="4" t="s">
        <v>5</v>
      </c>
      <c r="C5527" s="4" t="s">
        <v>11</v>
      </c>
    </row>
    <row r="5528" spans="1:8">
      <c r="A5528" t="n">
        <v>45499</v>
      </c>
      <c r="B5528" s="26" t="n">
        <v>16</v>
      </c>
      <c r="C5528" s="7" t="n">
        <v>0</v>
      </c>
    </row>
    <row r="5529" spans="1:8">
      <c r="A5529" t="s">
        <v>4</v>
      </c>
      <c r="B5529" s="4" t="s">
        <v>5</v>
      </c>
      <c r="C5529" s="4" t="s">
        <v>11</v>
      </c>
      <c r="D5529" s="4" t="s">
        <v>7</v>
      </c>
      <c r="E5529" s="4" t="s">
        <v>17</v>
      </c>
      <c r="F5529" s="4" t="s">
        <v>42</v>
      </c>
      <c r="G5529" s="4" t="s">
        <v>7</v>
      </c>
      <c r="H5529" s="4" t="s">
        <v>7</v>
      </c>
    </row>
    <row r="5530" spans="1:8">
      <c r="A5530" t="n">
        <v>45502</v>
      </c>
      <c r="B5530" s="31" t="n">
        <v>26</v>
      </c>
      <c r="C5530" s="7" t="n">
        <v>1</v>
      </c>
      <c r="D5530" s="7" t="n">
        <v>17</v>
      </c>
      <c r="E5530" s="7" t="n">
        <v>1503</v>
      </c>
      <c r="F5530" s="7" t="s">
        <v>436</v>
      </c>
      <c r="G5530" s="7" t="n">
        <v>2</v>
      </c>
      <c r="H5530" s="7" t="n">
        <v>0</v>
      </c>
    </row>
    <row r="5531" spans="1:8">
      <c r="A5531" t="s">
        <v>4</v>
      </c>
      <c r="B5531" s="4" t="s">
        <v>5</v>
      </c>
    </row>
    <row r="5532" spans="1:8">
      <c r="A5532" t="n">
        <v>45521</v>
      </c>
      <c r="B5532" s="24" t="n">
        <v>28</v>
      </c>
    </row>
    <row r="5533" spans="1:8">
      <c r="A5533" t="s">
        <v>4</v>
      </c>
      <c r="B5533" s="4" t="s">
        <v>5</v>
      </c>
      <c r="C5533" s="4" t="s">
        <v>11</v>
      </c>
      <c r="D5533" s="4" t="s">
        <v>7</v>
      </c>
      <c r="E5533" s="4" t="s">
        <v>8</v>
      </c>
      <c r="F5533" s="4" t="s">
        <v>15</v>
      </c>
      <c r="G5533" s="4" t="s">
        <v>15</v>
      </c>
      <c r="H5533" s="4" t="s">
        <v>15</v>
      </c>
    </row>
    <row r="5534" spans="1:8">
      <c r="A5534" t="n">
        <v>45522</v>
      </c>
      <c r="B5534" s="40" t="n">
        <v>48</v>
      </c>
      <c r="C5534" s="7" t="n">
        <v>0</v>
      </c>
      <c r="D5534" s="7" t="n">
        <v>0</v>
      </c>
      <c r="E5534" s="7" t="s">
        <v>203</v>
      </c>
      <c r="F5534" s="7" t="n">
        <v>-1</v>
      </c>
      <c r="G5534" s="7" t="n">
        <v>1</v>
      </c>
      <c r="H5534" s="7" t="n">
        <v>0</v>
      </c>
    </row>
    <row r="5535" spans="1:8">
      <c r="A5535" t="s">
        <v>4</v>
      </c>
      <c r="B5535" s="4" t="s">
        <v>5</v>
      </c>
      <c r="C5535" s="4" t="s">
        <v>11</v>
      </c>
      <c r="D5535" s="4" t="s">
        <v>7</v>
      </c>
      <c r="E5535" s="4" t="s">
        <v>8</v>
      </c>
      <c r="F5535" s="4" t="s">
        <v>15</v>
      </c>
      <c r="G5535" s="4" t="s">
        <v>15</v>
      </c>
      <c r="H5535" s="4" t="s">
        <v>15</v>
      </c>
    </row>
    <row r="5536" spans="1:8">
      <c r="A5536" t="n">
        <v>45548</v>
      </c>
      <c r="B5536" s="40" t="n">
        <v>48</v>
      </c>
      <c r="C5536" s="7" t="n">
        <v>1</v>
      </c>
      <c r="D5536" s="7" t="n">
        <v>0</v>
      </c>
      <c r="E5536" s="7" t="s">
        <v>203</v>
      </c>
      <c r="F5536" s="7" t="n">
        <v>-1</v>
      </c>
      <c r="G5536" s="7" t="n">
        <v>1</v>
      </c>
      <c r="H5536" s="7" t="n">
        <v>0</v>
      </c>
    </row>
    <row r="5537" spans="1:8">
      <c r="A5537" t="s">
        <v>4</v>
      </c>
      <c r="B5537" s="4" t="s">
        <v>5</v>
      </c>
      <c r="C5537" s="4" t="s">
        <v>7</v>
      </c>
      <c r="D5537" s="4" t="s">
        <v>11</v>
      </c>
      <c r="E5537" s="4" t="s">
        <v>15</v>
      </c>
      <c r="F5537" s="4" t="s">
        <v>11</v>
      </c>
      <c r="G5537" s="4" t="s">
        <v>17</v>
      </c>
      <c r="H5537" s="4" t="s">
        <v>17</v>
      </c>
      <c r="I5537" s="4" t="s">
        <v>11</v>
      </c>
      <c r="J5537" s="4" t="s">
        <v>11</v>
      </c>
      <c r="K5537" s="4" t="s">
        <v>17</v>
      </c>
      <c r="L5537" s="4" t="s">
        <v>17</v>
      </c>
      <c r="M5537" s="4" t="s">
        <v>17</v>
      </c>
      <c r="N5537" s="4" t="s">
        <v>17</v>
      </c>
      <c r="O5537" s="4" t="s">
        <v>8</v>
      </c>
    </row>
    <row r="5538" spans="1:8">
      <c r="A5538" t="n">
        <v>45574</v>
      </c>
      <c r="B5538" s="34" t="n">
        <v>50</v>
      </c>
      <c r="C5538" s="7" t="n">
        <v>0</v>
      </c>
      <c r="D5538" s="7" t="n">
        <v>2004</v>
      </c>
      <c r="E5538" s="7" t="n">
        <v>0.300000011920929</v>
      </c>
      <c r="F5538" s="7" t="n">
        <v>200</v>
      </c>
      <c r="G5538" s="7" t="n">
        <v>0</v>
      </c>
      <c r="H5538" s="7" t="n">
        <v>1065353216</v>
      </c>
      <c r="I5538" s="7" t="n">
        <v>0</v>
      </c>
      <c r="J5538" s="7" t="n">
        <v>65533</v>
      </c>
      <c r="K5538" s="7" t="n">
        <v>0</v>
      </c>
      <c r="L5538" s="7" t="n">
        <v>0</v>
      </c>
      <c r="M5538" s="7" t="n">
        <v>0</v>
      </c>
      <c r="N5538" s="7" t="n">
        <v>0</v>
      </c>
      <c r="O5538" s="7" t="s">
        <v>18</v>
      </c>
    </row>
    <row r="5539" spans="1:8">
      <c r="A5539" t="s">
        <v>4</v>
      </c>
      <c r="B5539" s="4" t="s">
        <v>5</v>
      </c>
      <c r="C5539" s="4" t="s">
        <v>7</v>
      </c>
      <c r="D5539" s="4" t="s">
        <v>7</v>
      </c>
      <c r="E5539" s="4" t="s">
        <v>15</v>
      </c>
      <c r="F5539" s="4" t="s">
        <v>11</v>
      </c>
    </row>
    <row r="5540" spans="1:8">
      <c r="A5540" t="n">
        <v>45613</v>
      </c>
      <c r="B5540" s="61" t="n">
        <v>45</v>
      </c>
      <c r="C5540" s="7" t="n">
        <v>5</v>
      </c>
      <c r="D5540" s="7" t="n">
        <v>3</v>
      </c>
      <c r="E5540" s="7" t="n">
        <v>2.90000009536743</v>
      </c>
      <c r="F5540" s="7" t="n">
        <v>5000</v>
      </c>
    </row>
    <row r="5541" spans="1:8">
      <c r="A5541" t="s">
        <v>4</v>
      </c>
      <c r="B5541" s="4" t="s">
        <v>5</v>
      </c>
      <c r="C5541" s="4" t="s">
        <v>11</v>
      </c>
    </row>
    <row r="5542" spans="1:8">
      <c r="A5542" t="n">
        <v>45622</v>
      </c>
      <c r="B5542" s="26" t="n">
        <v>16</v>
      </c>
      <c r="C5542" s="7" t="n">
        <v>2000</v>
      </c>
    </row>
    <row r="5543" spans="1:8">
      <c r="A5543" t="s">
        <v>4</v>
      </c>
      <c r="B5543" s="4" t="s">
        <v>5</v>
      </c>
      <c r="C5543" s="4" t="s">
        <v>7</v>
      </c>
      <c r="D5543" s="4" t="s">
        <v>11</v>
      </c>
      <c r="E5543" s="4" t="s">
        <v>7</v>
      </c>
    </row>
    <row r="5544" spans="1:8">
      <c r="A5544" t="n">
        <v>45625</v>
      </c>
      <c r="B5544" s="15" t="n">
        <v>49</v>
      </c>
      <c r="C5544" s="7" t="n">
        <v>1</v>
      </c>
      <c r="D5544" s="7" t="n">
        <v>4000</v>
      </c>
      <c r="E5544" s="7" t="n">
        <v>0</v>
      </c>
    </row>
    <row r="5545" spans="1:8">
      <c r="A5545" t="s">
        <v>4</v>
      </c>
      <c r="B5545" s="4" t="s">
        <v>5</v>
      </c>
      <c r="C5545" s="4" t="s">
        <v>7</v>
      </c>
      <c r="D5545" s="4" t="s">
        <v>11</v>
      </c>
      <c r="E5545" s="4" t="s">
        <v>15</v>
      </c>
    </row>
    <row r="5546" spans="1:8">
      <c r="A5546" t="n">
        <v>45630</v>
      </c>
      <c r="B5546" s="28" t="n">
        <v>58</v>
      </c>
      <c r="C5546" s="7" t="n">
        <v>0</v>
      </c>
      <c r="D5546" s="7" t="n">
        <v>2000</v>
      </c>
      <c r="E5546" s="7" t="n">
        <v>1</v>
      </c>
    </row>
    <row r="5547" spans="1:8">
      <c r="A5547" t="s">
        <v>4</v>
      </c>
      <c r="B5547" s="4" t="s">
        <v>5</v>
      </c>
      <c r="C5547" s="4" t="s">
        <v>7</v>
      </c>
      <c r="D5547" s="4" t="s">
        <v>11</v>
      </c>
    </row>
    <row r="5548" spans="1:8">
      <c r="A5548" t="n">
        <v>45638</v>
      </c>
      <c r="B5548" s="28" t="n">
        <v>58</v>
      </c>
      <c r="C5548" s="7" t="n">
        <v>255</v>
      </c>
      <c r="D5548" s="7" t="n">
        <v>0</v>
      </c>
    </row>
    <row r="5549" spans="1:8">
      <c r="A5549" t="s">
        <v>4</v>
      </c>
      <c r="B5549" s="4" t="s">
        <v>5</v>
      </c>
      <c r="C5549" s="4" t="s">
        <v>11</v>
      </c>
      <c r="D5549" s="4" t="s">
        <v>11</v>
      </c>
      <c r="E5549" s="4" t="s">
        <v>11</v>
      </c>
    </row>
    <row r="5550" spans="1:8">
      <c r="A5550" t="n">
        <v>45642</v>
      </c>
      <c r="B5550" s="42" t="n">
        <v>61</v>
      </c>
      <c r="C5550" s="7" t="n">
        <v>1</v>
      </c>
      <c r="D5550" s="7" t="n">
        <v>65533</v>
      </c>
      <c r="E5550" s="7" t="n">
        <v>0</v>
      </c>
    </row>
    <row r="5551" spans="1:8">
      <c r="A5551" t="s">
        <v>4</v>
      </c>
      <c r="B5551" s="4" t="s">
        <v>5</v>
      </c>
      <c r="C5551" s="4" t="s">
        <v>11</v>
      </c>
      <c r="D5551" s="4" t="s">
        <v>17</v>
      </c>
    </row>
    <row r="5552" spans="1:8">
      <c r="A5552" t="n">
        <v>45649</v>
      </c>
      <c r="B5552" s="41" t="n">
        <v>43</v>
      </c>
      <c r="C5552" s="7" t="n">
        <v>1</v>
      </c>
      <c r="D5552" s="7" t="n">
        <v>128</v>
      </c>
    </row>
    <row r="5553" spans="1:15">
      <c r="A5553" t="s">
        <v>4</v>
      </c>
      <c r="B5553" s="4" t="s">
        <v>5</v>
      </c>
      <c r="C5553" s="4" t="s">
        <v>11</v>
      </c>
      <c r="D5553" s="4" t="s">
        <v>17</v>
      </c>
    </row>
    <row r="5554" spans="1:15">
      <c r="A5554" t="n">
        <v>45656</v>
      </c>
      <c r="B5554" s="41" t="n">
        <v>43</v>
      </c>
      <c r="C5554" s="7" t="n">
        <v>1</v>
      </c>
      <c r="D5554" s="7" t="n">
        <v>32</v>
      </c>
    </row>
    <row r="5555" spans="1:15">
      <c r="A5555" t="s">
        <v>4</v>
      </c>
      <c r="B5555" s="4" t="s">
        <v>5</v>
      </c>
      <c r="C5555" s="4" t="s">
        <v>13</v>
      </c>
    </row>
    <row r="5556" spans="1:15">
      <c r="A5556" t="n">
        <v>45663</v>
      </c>
      <c r="B5556" s="19" t="n">
        <v>3</v>
      </c>
      <c r="C5556" s="11" t="n">
        <f t="normal" ca="1">A7712</f>
        <v>0</v>
      </c>
    </row>
    <row r="5557" spans="1:15">
      <c r="A5557" t="s">
        <v>4</v>
      </c>
      <c r="B5557" s="4" t="s">
        <v>5</v>
      </c>
      <c r="C5557" s="4" t="s">
        <v>7</v>
      </c>
      <c r="D5557" s="4" t="s">
        <v>11</v>
      </c>
      <c r="E5557" s="4" t="s">
        <v>7</v>
      </c>
      <c r="F5557" s="4" t="s">
        <v>13</v>
      </c>
    </row>
    <row r="5558" spans="1:15">
      <c r="A5558" t="n">
        <v>45668</v>
      </c>
      <c r="B5558" s="9" t="n">
        <v>5</v>
      </c>
      <c r="C5558" s="7" t="n">
        <v>30</v>
      </c>
      <c r="D5558" s="7" t="n">
        <v>10811</v>
      </c>
      <c r="E5558" s="7" t="n">
        <v>1</v>
      </c>
      <c r="F5558" s="11" t="n">
        <f t="normal" ca="1">A5828</f>
        <v>0</v>
      </c>
    </row>
    <row r="5559" spans="1:15">
      <c r="A5559" t="s">
        <v>4</v>
      </c>
      <c r="B5559" s="4" t="s">
        <v>5</v>
      </c>
      <c r="C5559" s="4" t="s">
        <v>11</v>
      </c>
      <c r="D5559" s="4" t="s">
        <v>7</v>
      </c>
    </row>
    <row r="5560" spans="1:15">
      <c r="A5560" t="n">
        <v>45677</v>
      </c>
      <c r="B5560" s="33" t="n">
        <v>89</v>
      </c>
      <c r="C5560" s="7" t="n">
        <v>65533</v>
      </c>
      <c r="D5560" s="7" t="n">
        <v>1</v>
      </c>
    </row>
    <row r="5561" spans="1:15">
      <c r="A5561" t="s">
        <v>4</v>
      </c>
      <c r="B5561" s="4" t="s">
        <v>5</v>
      </c>
      <c r="C5561" s="4" t="s">
        <v>7</v>
      </c>
      <c r="D5561" s="4" t="s">
        <v>11</v>
      </c>
      <c r="E5561" s="4" t="s">
        <v>11</v>
      </c>
      <c r="F5561" s="4" t="s">
        <v>7</v>
      </c>
    </row>
    <row r="5562" spans="1:15">
      <c r="A5562" t="n">
        <v>45681</v>
      </c>
      <c r="B5562" s="22" t="n">
        <v>25</v>
      </c>
      <c r="C5562" s="7" t="n">
        <v>1</v>
      </c>
      <c r="D5562" s="7" t="n">
        <v>60</v>
      </c>
      <c r="E5562" s="7" t="n">
        <v>420</v>
      </c>
      <c r="F5562" s="7" t="n">
        <v>2</v>
      </c>
    </row>
    <row r="5563" spans="1:15">
      <c r="A5563" t="s">
        <v>4</v>
      </c>
      <c r="B5563" s="4" t="s">
        <v>5</v>
      </c>
      <c r="C5563" s="4" t="s">
        <v>8</v>
      </c>
      <c r="D5563" s="4" t="s">
        <v>11</v>
      </c>
    </row>
    <row r="5564" spans="1:15">
      <c r="A5564" t="n">
        <v>45688</v>
      </c>
      <c r="B5564" s="65" t="n">
        <v>29</v>
      </c>
      <c r="C5564" s="7" t="s">
        <v>437</v>
      </c>
      <c r="D5564" s="7" t="n">
        <v>65533</v>
      </c>
    </row>
    <row r="5565" spans="1:15">
      <c r="A5565" t="s">
        <v>4</v>
      </c>
      <c r="B5565" s="4" t="s">
        <v>5</v>
      </c>
      <c r="C5565" s="4" t="s">
        <v>7</v>
      </c>
      <c r="D5565" s="4" t="s">
        <v>11</v>
      </c>
      <c r="E5565" s="4" t="s">
        <v>8</v>
      </c>
    </row>
    <row r="5566" spans="1:15">
      <c r="A5566" t="n">
        <v>45703</v>
      </c>
      <c r="B5566" s="30" t="n">
        <v>51</v>
      </c>
      <c r="C5566" s="7" t="n">
        <v>4</v>
      </c>
      <c r="D5566" s="7" t="n">
        <v>2</v>
      </c>
      <c r="E5566" s="7" t="s">
        <v>116</v>
      </c>
    </row>
    <row r="5567" spans="1:15">
      <c r="A5567" t="s">
        <v>4</v>
      </c>
      <c r="B5567" s="4" t="s">
        <v>5</v>
      </c>
      <c r="C5567" s="4" t="s">
        <v>11</v>
      </c>
    </row>
    <row r="5568" spans="1:15">
      <c r="A5568" t="n">
        <v>45716</v>
      </c>
      <c r="B5568" s="26" t="n">
        <v>16</v>
      </c>
      <c r="C5568" s="7" t="n">
        <v>0</v>
      </c>
    </row>
    <row r="5569" spans="1:6">
      <c r="A5569" t="s">
        <v>4</v>
      </c>
      <c r="B5569" s="4" t="s">
        <v>5</v>
      </c>
      <c r="C5569" s="4" t="s">
        <v>11</v>
      </c>
      <c r="D5569" s="4" t="s">
        <v>7</v>
      </c>
      <c r="E5569" s="4" t="s">
        <v>17</v>
      </c>
      <c r="F5569" s="4" t="s">
        <v>42</v>
      </c>
      <c r="G5569" s="4" t="s">
        <v>7</v>
      </c>
      <c r="H5569" s="4" t="s">
        <v>7</v>
      </c>
    </row>
    <row r="5570" spans="1:6">
      <c r="A5570" t="n">
        <v>45719</v>
      </c>
      <c r="B5570" s="31" t="n">
        <v>26</v>
      </c>
      <c r="C5570" s="7" t="n">
        <v>2</v>
      </c>
      <c r="D5570" s="7" t="n">
        <v>17</v>
      </c>
      <c r="E5570" s="7" t="n">
        <v>6501</v>
      </c>
      <c r="F5570" s="7" t="s">
        <v>438</v>
      </c>
      <c r="G5570" s="7" t="n">
        <v>2</v>
      </c>
      <c r="H5570" s="7" t="n">
        <v>0</v>
      </c>
    </row>
    <row r="5571" spans="1:6">
      <c r="A5571" t="s">
        <v>4</v>
      </c>
      <c r="B5571" s="4" t="s">
        <v>5</v>
      </c>
    </row>
    <row r="5572" spans="1:6">
      <c r="A5572" t="n">
        <v>45737</v>
      </c>
      <c r="B5572" s="24" t="n">
        <v>28</v>
      </c>
    </row>
    <row r="5573" spans="1:6">
      <c r="A5573" t="s">
        <v>4</v>
      </c>
      <c r="B5573" s="4" t="s">
        <v>5</v>
      </c>
      <c r="C5573" s="4" t="s">
        <v>8</v>
      </c>
      <c r="D5573" s="4" t="s">
        <v>11</v>
      </c>
    </row>
    <row r="5574" spans="1:6">
      <c r="A5574" t="n">
        <v>45738</v>
      </c>
      <c r="B5574" s="65" t="n">
        <v>29</v>
      </c>
      <c r="C5574" s="7" t="s">
        <v>18</v>
      </c>
      <c r="D5574" s="7" t="n">
        <v>65533</v>
      </c>
    </row>
    <row r="5575" spans="1:6">
      <c r="A5575" t="s">
        <v>4</v>
      </c>
      <c r="B5575" s="4" t="s">
        <v>5</v>
      </c>
      <c r="C5575" s="4" t="s">
        <v>7</v>
      </c>
      <c r="D5575" s="4" t="s">
        <v>11</v>
      </c>
      <c r="E5575" s="4" t="s">
        <v>11</v>
      </c>
      <c r="F5575" s="4" t="s">
        <v>7</v>
      </c>
    </row>
    <row r="5576" spans="1:6">
      <c r="A5576" t="n">
        <v>45742</v>
      </c>
      <c r="B5576" s="22" t="n">
        <v>25</v>
      </c>
      <c r="C5576" s="7" t="n">
        <v>1</v>
      </c>
      <c r="D5576" s="7" t="n">
        <v>65535</v>
      </c>
      <c r="E5576" s="7" t="n">
        <v>65535</v>
      </c>
      <c r="F5576" s="7" t="n">
        <v>0</v>
      </c>
    </row>
    <row r="5577" spans="1:6">
      <c r="A5577" t="s">
        <v>4</v>
      </c>
      <c r="B5577" s="4" t="s">
        <v>5</v>
      </c>
      <c r="C5577" s="4" t="s">
        <v>7</v>
      </c>
      <c r="D5577" s="4" t="s">
        <v>11</v>
      </c>
      <c r="E5577" s="4" t="s">
        <v>8</v>
      </c>
      <c r="F5577" s="4" t="s">
        <v>8</v>
      </c>
      <c r="G5577" s="4" t="s">
        <v>8</v>
      </c>
      <c r="H5577" s="4" t="s">
        <v>8</v>
      </c>
    </row>
    <row r="5578" spans="1:6">
      <c r="A5578" t="n">
        <v>45749</v>
      </c>
      <c r="B5578" s="30" t="n">
        <v>51</v>
      </c>
      <c r="C5578" s="7" t="n">
        <v>3</v>
      </c>
      <c r="D5578" s="7" t="n">
        <v>0</v>
      </c>
      <c r="E5578" s="7" t="s">
        <v>357</v>
      </c>
      <c r="F5578" s="7" t="s">
        <v>286</v>
      </c>
      <c r="G5578" s="7" t="s">
        <v>61</v>
      </c>
      <c r="H5578" s="7" t="s">
        <v>62</v>
      </c>
    </row>
    <row r="5579" spans="1:6">
      <c r="A5579" t="s">
        <v>4</v>
      </c>
      <c r="B5579" s="4" t="s">
        <v>5</v>
      </c>
      <c r="C5579" s="4" t="s">
        <v>11</v>
      </c>
      <c r="D5579" s="4" t="s">
        <v>7</v>
      </c>
      <c r="E5579" s="4" t="s">
        <v>15</v>
      </c>
      <c r="F5579" s="4" t="s">
        <v>11</v>
      </c>
    </row>
    <row r="5580" spans="1:6">
      <c r="A5580" t="n">
        <v>45762</v>
      </c>
      <c r="B5580" s="51" t="n">
        <v>59</v>
      </c>
      <c r="C5580" s="7" t="n">
        <v>0</v>
      </c>
      <c r="D5580" s="7" t="n">
        <v>13</v>
      </c>
      <c r="E5580" s="7" t="n">
        <v>0.150000005960464</v>
      </c>
      <c r="F5580" s="7" t="n">
        <v>0</v>
      </c>
    </row>
    <row r="5581" spans="1:6">
      <c r="A5581" t="s">
        <v>4</v>
      </c>
      <c r="B5581" s="4" t="s">
        <v>5</v>
      </c>
      <c r="C5581" s="4" t="s">
        <v>11</v>
      </c>
    </row>
    <row r="5582" spans="1:6">
      <c r="A5582" t="n">
        <v>45772</v>
      </c>
      <c r="B5582" s="26" t="n">
        <v>16</v>
      </c>
      <c r="C5582" s="7" t="n">
        <v>1300</v>
      </c>
    </row>
    <row r="5583" spans="1:6">
      <c r="A5583" t="s">
        <v>4</v>
      </c>
      <c r="B5583" s="4" t="s">
        <v>5</v>
      </c>
      <c r="C5583" s="4" t="s">
        <v>7</v>
      </c>
      <c r="D5583" s="4" t="s">
        <v>11</v>
      </c>
      <c r="E5583" s="4" t="s">
        <v>15</v>
      </c>
    </row>
    <row r="5584" spans="1:6">
      <c r="A5584" t="n">
        <v>45775</v>
      </c>
      <c r="B5584" s="28" t="n">
        <v>58</v>
      </c>
      <c r="C5584" s="7" t="n">
        <v>101</v>
      </c>
      <c r="D5584" s="7" t="n">
        <v>500</v>
      </c>
      <c r="E5584" s="7" t="n">
        <v>1</v>
      </c>
    </row>
    <row r="5585" spans="1:8">
      <c r="A5585" t="s">
        <v>4</v>
      </c>
      <c r="B5585" s="4" t="s">
        <v>5</v>
      </c>
      <c r="C5585" s="4" t="s">
        <v>7</v>
      </c>
      <c r="D5585" s="4" t="s">
        <v>11</v>
      </c>
    </row>
    <row r="5586" spans="1:8">
      <c r="A5586" t="n">
        <v>45783</v>
      </c>
      <c r="B5586" s="28" t="n">
        <v>58</v>
      </c>
      <c r="C5586" s="7" t="n">
        <v>254</v>
      </c>
      <c r="D5586" s="7" t="n">
        <v>0</v>
      </c>
    </row>
    <row r="5587" spans="1:8">
      <c r="A5587" t="s">
        <v>4</v>
      </c>
      <c r="B5587" s="4" t="s">
        <v>5</v>
      </c>
      <c r="C5587" s="4" t="s">
        <v>8</v>
      </c>
      <c r="D5587" s="4" t="s">
        <v>8</v>
      </c>
    </row>
    <row r="5588" spans="1:8">
      <c r="A5588" t="n">
        <v>45787</v>
      </c>
      <c r="B5588" s="69" t="n">
        <v>70</v>
      </c>
      <c r="C5588" s="7" t="s">
        <v>27</v>
      </c>
      <c r="D5588" s="7" t="s">
        <v>439</v>
      </c>
    </row>
    <row r="5589" spans="1:8">
      <c r="A5589" t="s">
        <v>4</v>
      </c>
      <c r="B5589" s="4" t="s">
        <v>5</v>
      </c>
      <c r="C5589" s="4" t="s">
        <v>7</v>
      </c>
    </row>
    <row r="5590" spans="1:8">
      <c r="A5590" t="n">
        <v>45803</v>
      </c>
      <c r="B5590" s="61" t="n">
        <v>45</v>
      </c>
      <c r="C5590" s="7" t="n">
        <v>0</v>
      </c>
    </row>
    <row r="5591" spans="1:8">
      <c r="A5591" t="s">
        <v>4</v>
      </c>
      <c r="B5591" s="4" t="s">
        <v>5</v>
      </c>
      <c r="C5591" s="4" t="s">
        <v>7</v>
      </c>
      <c r="D5591" s="4" t="s">
        <v>7</v>
      </c>
      <c r="E5591" s="4" t="s">
        <v>15</v>
      </c>
      <c r="F5591" s="4" t="s">
        <v>15</v>
      </c>
      <c r="G5591" s="4" t="s">
        <v>15</v>
      </c>
      <c r="H5591" s="4" t="s">
        <v>11</v>
      </c>
    </row>
    <row r="5592" spans="1:8">
      <c r="A5592" t="n">
        <v>45805</v>
      </c>
      <c r="B5592" s="61" t="n">
        <v>45</v>
      </c>
      <c r="C5592" s="7" t="n">
        <v>2</v>
      </c>
      <c r="D5592" s="7" t="n">
        <v>3</v>
      </c>
      <c r="E5592" s="7" t="n">
        <v>-24.1399993896484</v>
      </c>
      <c r="F5592" s="7" t="n">
        <v>1.20000004768372</v>
      </c>
      <c r="G5592" s="7" t="n">
        <v>-57.0499992370605</v>
      </c>
      <c r="H5592" s="7" t="n">
        <v>0</v>
      </c>
    </row>
    <row r="5593" spans="1:8">
      <c r="A5593" t="s">
        <v>4</v>
      </c>
      <c r="B5593" s="4" t="s">
        <v>5</v>
      </c>
      <c r="C5593" s="4" t="s">
        <v>7</v>
      </c>
      <c r="D5593" s="4" t="s">
        <v>7</v>
      </c>
      <c r="E5593" s="4" t="s">
        <v>15</v>
      </c>
      <c r="F5593" s="4" t="s">
        <v>15</v>
      </c>
      <c r="G5593" s="4" t="s">
        <v>15</v>
      </c>
      <c r="H5593" s="4" t="s">
        <v>11</v>
      </c>
      <c r="I5593" s="4" t="s">
        <v>7</v>
      </c>
    </row>
    <row r="5594" spans="1:8">
      <c r="A5594" t="n">
        <v>45822</v>
      </c>
      <c r="B5594" s="61" t="n">
        <v>45</v>
      </c>
      <c r="C5594" s="7" t="n">
        <v>4</v>
      </c>
      <c r="D5594" s="7" t="n">
        <v>3</v>
      </c>
      <c r="E5594" s="7" t="n">
        <v>6.5</v>
      </c>
      <c r="F5594" s="7" t="n">
        <v>283.880004882813</v>
      </c>
      <c r="G5594" s="7" t="n">
        <v>0</v>
      </c>
      <c r="H5594" s="7" t="n">
        <v>0</v>
      </c>
      <c r="I5594" s="7" t="n">
        <v>1</v>
      </c>
    </row>
    <row r="5595" spans="1:8">
      <c r="A5595" t="s">
        <v>4</v>
      </c>
      <c r="B5595" s="4" t="s">
        <v>5</v>
      </c>
      <c r="C5595" s="4" t="s">
        <v>7</v>
      </c>
      <c r="D5595" s="4" t="s">
        <v>7</v>
      </c>
      <c r="E5595" s="4" t="s">
        <v>15</v>
      </c>
      <c r="F5595" s="4" t="s">
        <v>11</v>
      </c>
    </row>
    <row r="5596" spans="1:8">
      <c r="A5596" t="n">
        <v>45840</v>
      </c>
      <c r="B5596" s="61" t="n">
        <v>45</v>
      </c>
      <c r="C5596" s="7" t="n">
        <v>5</v>
      </c>
      <c r="D5596" s="7" t="n">
        <v>3</v>
      </c>
      <c r="E5596" s="7" t="n">
        <v>4.40000009536743</v>
      </c>
      <c r="F5596" s="7" t="n">
        <v>0</v>
      </c>
    </row>
    <row r="5597" spans="1:8">
      <c r="A5597" t="s">
        <v>4</v>
      </c>
      <c r="B5597" s="4" t="s">
        <v>5</v>
      </c>
      <c r="C5597" s="4" t="s">
        <v>7</v>
      </c>
      <c r="D5597" s="4" t="s">
        <v>7</v>
      </c>
      <c r="E5597" s="4" t="s">
        <v>15</v>
      </c>
      <c r="F5597" s="4" t="s">
        <v>11</v>
      </c>
    </row>
    <row r="5598" spans="1:8">
      <c r="A5598" t="n">
        <v>45849</v>
      </c>
      <c r="B5598" s="61" t="n">
        <v>45</v>
      </c>
      <c r="C5598" s="7" t="n">
        <v>11</v>
      </c>
      <c r="D5598" s="7" t="n">
        <v>3</v>
      </c>
      <c r="E5598" s="7" t="n">
        <v>32.7000007629395</v>
      </c>
      <c r="F5598" s="7" t="n">
        <v>0</v>
      </c>
    </row>
    <row r="5599" spans="1:8">
      <c r="A5599" t="s">
        <v>4</v>
      </c>
      <c r="B5599" s="4" t="s">
        <v>5</v>
      </c>
      <c r="C5599" s="4" t="s">
        <v>11</v>
      </c>
      <c r="D5599" s="4" t="s">
        <v>17</v>
      </c>
    </row>
    <row r="5600" spans="1:8">
      <c r="A5600" t="n">
        <v>45858</v>
      </c>
      <c r="B5600" s="67" t="n">
        <v>44</v>
      </c>
      <c r="C5600" s="7" t="n">
        <v>2</v>
      </c>
      <c r="D5600" s="7" t="n">
        <v>128</v>
      </c>
    </row>
    <row r="5601" spans="1:9">
      <c r="A5601" t="s">
        <v>4</v>
      </c>
      <c r="B5601" s="4" t="s">
        <v>5</v>
      </c>
      <c r="C5601" s="4" t="s">
        <v>11</v>
      </c>
      <c r="D5601" s="4" t="s">
        <v>17</v>
      </c>
    </row>
    <row r="5602" spans="1:9">
      <c r="A5602" t="n">
        <v>45865</v>
      </c>
      <c r="B5602" s="67" t="n">
        <v>44</v>
      </c>
      <c r="C5602" s="7" t="n">
        <v>2</v>
      </c>
      <c r="D5602" s="7" t="n">
        <v>32</v>
      </c>
    </row>
    <row r="5603" spans="1:9">
      <c r="A5603" t="s">
        <v>4</v>
      </c>
      <c r="B5603" s="4" t="s">
        <v>5</v>
      </c>
      <c r="C5603" s="4" t="s">
        <v>11</v>
      </c>
      <c r="D5603" s="4" t="s">
        <v>11</v>
      </c>
      <c r="E5603" s="4" t="s">
        <v>15</v>
      </c>
      <c r="F5603" s="4" t="s">
        <v>15</v>
      </c>
      <c r="G5603" s="4" t="s">
        <v>15</v>
      </c>
      <c r="H5603" s="4" t="s">
        <v>15</v>
      </c>
      <c r="I5603" s="4" t="s">
        <v>7</v>
      </c>
      <c r="J5603" s="4" t="s">
        <v>11</v>
      </c>
    </row>
    <row r="5604" spans="1:9">
      <c r="A5604" t="n">
        <v>45872</v>
      </c>
      <c r="B5604" s="44" t="n">
        <v>55</v>
      </c>
      <c r="C5604" s="7" t="n">
        <v>2</v>
      </c>
      <c r="D5604" s="7" t="n">
        <v>65533</v>
      </c>
      <c r="E5604" s="7" t="n">
        <v>-29.1200008392334</v>
      </c>
      <c r="F5604" s="7" t="n">
        <v>0</v>
      </c>
      <c r="G5604" s="7" t="n">
        <v>-57</v>
      </c>
      <c r="H5604" s="7" t="n">
        <v>1.20000004768372</v>
      </c>
      <c r="I5604" s="7" t="n">
        <v>1</v>
      </c>
      <c r="J5604" s="7" t="n">
        <v>0</v>
      </c>
    </row>
    <row r="5605" spans="1:9">
      <c r="A5605" t="s">
        <v>4</v>
      </c>
      <c r="B5605" s="4" t="s">
        <v>5</v>
      </c>
      <c r="C5605" s="4" t="s">
        <v>7</v>
      </c>
      <c r="D5605" s="4" t="s">
        <v>7</v>
      </c>
      <c r="E5605" s="4" t="s">
        <v>15</v>
      </c>
      <c r="F5605" s="4" t="s">
        <v>15</v>
      </c>
      <c r="G5605" s="4" t="s">
        <v>15</v>
      </c>
      <c r="H5605" s="4" t="s">
        <v>11</v>
      </c>
    </row>
    <row r="5606" spans="1:9">
      <c r="A5606" t="n">
        <v>45896</v>
      </c>
      <c r="B5606" s="61" t="n">
        <v>45</v>
      </c>
      <c r="C5606" s="7" t="n">
        <v>2</v>
      </c>
      <c r="D5606" s="7" t="n">
        <v>3</v>
      </c>
      <c r="E5606" s="7" t="n">
        <v>-27.3600006103516</v>
      </c>
      <c r="F5606" s="7" t="n">
        <v>1.26999998092651</v>
      </c>
      <c r="G5606" s="7" t="n">
        <v>-56.9099998474121</v>
      </c>
      <c r="H5606" s="7" t="n">
        <v>4000</v>
      </c>
    </row>
    <row r="5607" spans="1:9">
      <c r="A5607" t="s">
        <v>4</v>
      </c>
      <c r="B5607" s="4" t="s">
        <v>5</v>
      </c>
      <c r="C5607" s="4" t="s">
        <v>7</v>
      </c>
      <c r="D5607" s="4" t="s">
        <v>7</v>
      </c>
      <c r="E5607" s="4" t="s">
        <v>15</v>
      </c>
      <c r="F5607" s="4" t="s">
        <v>15</v>
      </c>
      <c r="G5607" s="4" t="s">
        <v>15</v>
      </c>
      <c r="H5607" s="4" t="s">
        <v>11</v>
      </c>
      <c r="I5607" s="4" t="s">
        <v>7</v>
      </c>
    </row>
    <row r="5608" spans="1:9">
      <c r="A5608" t="n">
        <v>45913</v>
      </c>
      <c r="B5608" s="61" t="n">
        <v>45</v>
      </c>
      <c r="C5608" s="7" t="n">
        <v>4</v>
      </c>
      <c r="D5608" s="7" t="n">
        <v>3</v>
      </c>
      <c r="E5608" s="7" t="n">
        <v>7.67000007629395</v>
      </c>
      <c r="F5608" s="7" t="n">
        <v>-69.0800018310547</v>
      </c>
      <c r="G5608" s="7" t="n">
        <v>0</v>
      </c>
      <c r="H5608" s="7" t="n">
        <v>4000</v>
      </c>
      <c r="I5608" s="7" t="n">
        <v>1</v>
      </c>
    </row>
    <row r="5609" spans="1:9">
      <c r="A5609" t="s">
        <v>4</v>
      </c>
      <c r="B5609" s="4" t="s">
        <v>5</v>
      </c>
      <c r="C5609" s="4" t="s">
        <v>7</v>
      </c>
      <c r="D5609" s="4" t="s">
        <v>7</v>
      </c>
      <c r="E5609" s="4" t="s">
        <v>15</v>
      </c>
      <c r="F5609" s="4" t="s">
        <v>11</v>
      </c>
    </row>
    <row r="5610" spans="1:9">
      <c r="A5610" t="n">
        <v>45931</v>
      </c>
      <c r="B5610" s="61" t="n">
        <v>45</v>
      </c>
      <c r="C5610" s="7" t="n">
        <v>5</v>
      </c>
      <c r="D5610" s="7" t="n">
        <v>3</v>
      </c>
      <c r="E5610" s="7" t="n">
        <v>2.09999990463257</v>
      </c>
      <c r="F5610" s="7" t="n">
        <v>4000</v>
      </c>
    </row>
    <row r="5611" spans="1:9">
      <c r="A5611" t="s">
        <v>4</v>
      </c>
      <c r="B5611" s="4" t="s">
        <v>5</v>
      </c>
      <c r="C5611" s="4" t="s">
        <v>7</v>
      </c>
      <c r="D5611" s="4" t="s">
        <v>7</v>
      </c>
      <c r="E5611" s="4" t="s">
        <v>15</v>
      </c>
      <c r="F5611" s="4" t="s">
        <v>11</v>
      </c>
    </row>
    <row r="5612" spans="1:9">
      <c r="A5612" t="n">
        <v>45940</v>
      </c>
      <c r="B5612" s="61" t="n">
        <v>45</v>
      </c>
      <c r="C5612" s="7" t="n">
        <v>11</v>
      </c>
      <c r="D5612" s="7" t="n">
        <v>3</v>
      </c>
      <c r="E5612" s="7" t="n">
        <v>32.7000007629395</v>
      </c>
      <c r="F5612" s="7" t="n">
        <v>4000</v>
      </c>
    </row>
    <row r="5613" spans="1:9">
      <c r="A5613" t="s">
        <v>4</v>
      </c>
      <c r="B5613" s="4" t="s">
        <v>5</v>
      </c>
      <c r="C5613" s="4" t="s">
        <v>11</v>
      </c>
    </row>
    <row r="5614" spans="1:9">
      <c r="A5614" t="n">
        <v>45949</v>
      </c>
      <c r="B5614" s="26" t="n">
        <v>16</v>
      </c>
      <c r="C5614" s="7" t="n">
        <v>2500</v>
      </c>
    </row>
    <row r="5615" spans="1:9">
      <c r="A5615" t="s">
        <v>4</v>
      </c>
      <c r="B5615" s="4" t="s">
        <v>5</v>
      </c>
      <c r="C5615" s="4" t="s">
        <v>7</v>
      </c>
      <c r="D5615" s="4" t="s">
        <v>11</v>
      </c>
      <c r="E5615" s="4" t="s">
        <v>15</v>
      </c>
    </row>
    <row r="5616" spans="1:9">
      <c r="A5616" t="n">
        <v>45952</v>
      </c>
      <c r="B5616" s="28" t="n">
        <v>58</v>
      </c>
      <c r="C5616" s="7" t="n">
        <v>0</v>
      </c>
      <c r="D5616" s="7" t="n">
        <v>1000</v>
      </c>
      <c r="E5616" s="7" t="n">
        <v>1</v>
      </c>
    </row>
    <row r="5617" spans="1:10">
      <c r="A5617" t="s">
        <v>4</v>
      </c>
      <c r="B5617" s="4" t="s">
        <v>5</v>
      </c>
      <c r="C5617" s="4" t="s">
        <v>7</v>
      </c>
      <c r="D5617" s="4" t="s">
        <v>11</v>
      </c>
    </row>
    <row r="5618" spans="1:10">
      <c r="A5618" t="n">
        <v>45960</v>
      </c>
      <c r="B5618" s="28" t="n">
        <v>58</v>
      </c>
      <c r="C5618" s="7" t="n">
        <v>255</v>
      </c>
      <c r="D5618" s="7" t="n">
        <v>0</v>
      </c>
    </row>
    <row r="5619" spans="1:10">
      <c r="A5619" t="s">
        <v>4</v>
      </c>
      <c r="B5619" s="4" t="s">
        <v>5</v>
      </c>
      <c r="C5619" s="4" t="s">
        <v>7</v>
      </c>
    </row>
    <row r="5620" spans="1:10">
      <c r="A5620" t="n">
        <v>45964</v>
      </c>
      <c r="B5620" s="61" t="n">
        <v>45</v>
      </c>
      <c r="C5620" s="7" t="n">
        <v>0</v>
      </c>
    </row>
    <row r="5621" spans="1:10">
      <c r="A5621" t="s">
        <v>4</v>
      </c>
      <c r="B5621" s="4" t="s">
        <v>5</v>
      </c>
      <c r="C5621" s="4" t="s">
        <v>7</v>
      </c>
      <c r="D5621" s="4" t="s">
        <v>7</v>
      </c>
      <c r="E5621" s="4" t="s">
        <v>15</v>
      </c>
      <c r="F5621" s="4" t="s">
        <v>15</v>
      </c>
      <c r="G5621" s="4" t="s">
        <v>15</v>
      </c>
      <c r="H5621" s="4" t="s">
        <v>11</v>
      </c>
    </row>
    <row r="5622" spans="1:10">
      <c r="A5622" t="n">
        <v>45966</v>
      </c>
      <c r="B5622" s="61" t="n">
        <v>45</v>
      </c>
      <c r="C5622" s="7" t="n">
        <v>2</v>
      </c>
      <c r="D5622" s="7" t="n">
        <v>3</v>
      </c>
      <c r="E5622" s="7" t="n">
        <v>-32.4799995422363</v>
      </c>
      <c r="F5622" s="7" t="n">
        <v>1.3400000333786</v>
      </c>
      <c r="G5622" s="7" t="n">
        <v>-57.1500015258789</v>
      </c>
      <c r="H5622" s="7" t="n">
        <v>0</v>
      </c>
    </row>
    <row r="5623" spans="1:10">
      <c r="A5623" t="s">
        <v>4</v>
      </c>
      <c r="B5623" s="4" t="s">
        <v>5</v>
      </c>
      <c r="C5623" s="4" t="s">
        <v>7</v>
      </c>
      <c r="D5623" s="4" t="s">
        <v>7</v>
      </c>
      <c r="E5623" s="4" t="s">
        <v>15</v>
      </c>
      <c r="F5623" s="4" t="s">
        <v>15</v>
      </c>
      <c r="G5623" s="4" t="s">
        <v>15</v>
      </c>
      <c r="H5623" s="4" t="s">
        <v>11</v>
      </c>
      <c r="I5623" s="4" t="s">
        <v>7</v>
      </c>
    </row>
    <row r="5624" spans="1:10">
      <c r="A5624" t="n">
        <v>45983</v>
      </c>
      <c r="B5624" s="61" t="n">
        <v>45</v>
      </c>
      <c r="C5624" s="7" t="n">
        <v>4</v>
      </c>
      <c r="D5624" s="7" t="n">
        <v>3</v>
      </c>
      <c r="E5624" s="7" t="n">
        <v>12.7799997329712</v>
      </c>
      <c r="F5624" s="7" t="n">
        <v>324.119995117188</v>
      </c>
      <c r="G5624" s="7" t="n">
        <v>0</v>
      </c>
      <c r="H5624" s="7" t="n">
        <v>0</v>
      </c>
      <c r="I5624" s="7" t="n">
        <v>0</v>
      </c>
    </row>
    <row r="5625" spans="1:10">
      <c r="A5625" t="s">
        <v>4</v>
      </c>
      <c r="B5625" s="4" t="s">
        <v>5</v>
      </c>
      <c r="C5625" s="4" t="s">
        <v>7</v>
      </c>
      <c r="D5625" s="4" t="s">
        <v>7</v>
      </c>
      <c r="E5625" s="4" t="s">
        <v>15</v>
      </c>
      <c r="F5625" s="4" t="s">
        <v>11</v>
      </c>
    </row>
    <row r="5626" spans="1:10">
      <c r="A5626" t="n">
        <v>46001</v>
      </c>
      <c r="B5626" s="61" t="n">
        <v>45</v>
      </c>
      <c r="C5626" s="7" t="n">
        <v>5</v>
      </c>
      <c r="D5626" s="7" t="n">
        <v>3</v>
      </c>
      <c r="E5626" s="7" t="n">
        <v>1.70000004768372</v>
      </c>
      <c r="F5626" s="7" t="n">
        <v>0</v>
      </c>
    </row>
    <row r="5627" spans="1:10">
      <c r="A5627" t="s">
        <v>4</v>
      </c>
      <c r="B5627" s="4" t="s">
        <v>5</v>
      </c>
      <c r="C5627" s="4" t="s">
        <v>7</v>
      </c>
      <c r="D5627" s="4" t="s">
        <v>7</v>
      </c>
      <c r="E5627" s="4" t="s">
        <v>15</v>
      </c>
      <c r="F5627" s="4" t="s">
        <v>11</v>
      </c>
    </row>
    <row r="5628" spans="1:10">
      <c r="A5628" t="n">
        <v>46010</v>
      </c>
      <c r="B5628" s="61" t="n">
        <v>45</v>
      </c>
      <c r="C5628" s="7" t="n">
        <v>11</v>
      </c>
      <c r="D5628" s="7" t="n">
        <v>3</v>
      </c>
      <c r="E5628" s="7" t="n">
        <v>32.7000007629395</v>
      </c>
      <c r="F5628" s="7" t="n">
        <v>0</v>
      </c>
    </row>
    <row r="5629" spans="1:10">
      <c r="A5629" t="s">
        <v>4</v>
      </c>
      <c r="B5629" s="4" t="s">
        <v>5</v>
      </c>
      <c r="C5629" s="4" t="s">
        <v>7</v>
      </c>
      <c r="D5629" s="4" t="s">
        <v>7</v>
      </c>
      <c r="E5629" s="4" t="s">
        <v>15</v>
      </c>
      <c r="F5629" s="4" t="s">
        <v>15</v>
      </c>
      <c r="G5629" s="4" t="s">
        <v>15</v>
      </c>
      <c r="H5629" s="4" t="s">
        <v>11</v>
      </c>
    </row>
    <row r="5630" spans="1:10">
      <c r="A5630" t="n">
        <v>46019</v>
      </c>
      <c r="B5630" s="61" t="n">
        <v>45</v>
      </c>
      <c r="C5630" s="7" t="n">
        <v>2</v>
      </c>
      <c r="D5630" s="7" t="n">
        <v>3</v>
      </c>
      <c r="E5630" s="7" t="n">
        <v>-32.4799995422363</v>
      </c>
      <c r="F5630" s="7" t="n">
        <v>1.3400000333786</v>
      </c>
      <c r="G5630" s="7" t="n">
        <v>-57.1500015258789</v>
      </c>
      <c r="H5630" s="7" t="n">
        <v>20000</v>
      </c>
    </row>
    <row r="5631" spans="1:10">
      <c r="A5631" t="s">
        <v>4</v>
      </c>
      <c r="B5631" s="4" t="s">
        <v>5</v>
      </c>
      <c r="C5631" s="4" t="s">
        <v>7</v>
      </c>
      <c r="D5631" s="4" t="s">
        <v>7</v>
      </c>
      <c r="E5631" s="4" t="s">
        <v>15</v>
      </c>
      <c r="F5631" s="4" t="s">
        <v>15</v>
      </c>
      <c r="G5631" s="4" t="s">
        <v>15</v>
      </c>
      <c r="H5631" s="4" t="s">
        <v>11</v>
      </c>
      <c r="I5631" s="4" t="s">
        <v>7</v>
      </c>
    </row>
    <row r="5632" spans="1:10">
      <c r="A5632" t="n">
        <v>46036</v>
      </c>
      <c r="B5632" s="61" t="n">
        <v>45</v>
      </c>
      <c r="C5632" s="7" t="n">
        <v>4</v>
      </c>
      <c r="D5632" s="7" t="n">
        <v>3</v>
      </c>
      <c r="E5632" s="7" t="n">
        <v>14.1499996185303</v>
      </c>
      <c r="F5632" s="7" t="n">
        <v>315.720001220703</v>
      </c>
      <c r="G5632" s="7" t="n">
        <v>0</v>
      </c>
      <c r="H5632" s="7" t="n">
        <v>20000</v>
      </c>
      <c r="I5632" s="7" t="n">
        <v>0</v>
      </c>
    </row>
    <row r="5633" spans="1:9">
      <c r="A5633" t="s">
        <v>4</v>
      </c>
      <c r="B5633" s="4" t="s">
        <v>5</v>
      </c>
      <c r="C5633" s="4" t="s">
        <v>7</v>
      </c>
      <c r="D5633" s="4" t="s">
        <v>7</v>
      </c>
      <c r="E5633" s="4" t="s">
        <v>15</v>
      </c>
      <c r="F5633" s="4" t="s">
        <v>11</v>
      </c>
    </row>
    <row r="5634" spans="1:9">
      <c r="A5634" t="n">
        <v>46054</v>
      </c>
      <c r="B5634" s="61" t="n">
        <v>45</v>
      </c>
      <c r="C5634" s="7" t="n">
        <v>5</v>
      </c>
      <c r="D5634" s="7" t="n">
        <v>3</v>
      </c>
      <c r="E5634" s="7" t="n">
        <v>1.70000004768372</v>
      </c>
      <c r="F5634" s="7" t="n">
        <v>20000</v>
      </c>
    </row>
    <row r="5635" spans="1:9">
      <c r="A5635" t="s">
        <v>4</v>
      </c>
      <c r="B5635" s="4" t="s">
        <v>5</v>
      </c>
      <c r="C5635" s="4" t="s">
        <v>7</v>
      </c>
      <c r="D5635" s="4" t="s">
        <v>7</v>
      </c>
      <c r="E5635" s="4" t="s">
        <v>15</v>
      </c>
      <c r="F5635" s="4" t="s">
        <v>11</v>
      </c>
    </row>
    <row r="5636" spans="1:9">
      <c r="A5636" t="n">
        <v>46063</v>
      </c>
      <c r="B5636" s="61" t="n">
        <v>45</v>
      </c>
      <c r="C5636" s="7" t="n">
        <v>11</v>
      </c>
      <c r="D5636" s="7" t="n">
        <v>3</v>
      </c>
      <c r="E5636" s="7" t="n">
        <v>32.7000007629395</v>
      </c>
      <c r="F5636" s="7" t="n">
        <v>20000</v>
      </c>
    </row>
    <row r="5637" spans="1:9">
      <c r="A5637" t="s">
        <v>4</v>
      </c>
      <c r="B5637" s="4" t="s">
        <v>5</v>
      </c>
      <c r="C5637" s="4" t="s">
        <v>8</v>
      </c>
      <c r="D5637" s="4" t="s">
        <v>8</v>
      </c>
    </row>
    <row r="5638" spans="1:9">
      <c r="A5638" t="n">
        <v>46072</v>
      </c>
      <c r="B5638" s="69" t="n">
        <v>70</v>
      </c>
      <c r="C5638" s="7" t="s">
        <v>27</v>
      </c>
      <c r="D5638" s="7" t="s">
        <v>419</v>
      </c>
    </row>
    <row r="5639" spans="1:9">
      <c r="A5639" t="s">
        <v>4</v>
      </c>
      <c r="B5639" s="4" t="s">
        <v>5</v>
      </c>
      <c r="C5639" s="4" t="s">
        <v>11</v>
      </c>
      <c r="D5639" s="4" t="s">
        <v>7</v>
      </c>
    </row>
    <row r="5640" spans="1:9">
      <c r="A5640" t="n">
        <v>46085</v>
      </c>
      <c r="B5640" s="45" t="n">
        <v>56</v>
      </c>
      <c r="C5640" s="7" t="n">
        <v>2</v>
      </c>
      <c r="D5640" s="7" t="n">
        <v>1</v>
      </c>
    </row>
    <row r="5641" spans="1:9">
      <c r="A5641" t="s">
        <v>4</v>
      </c>
      <c r="B5641" s="4" t="s">
        <v>5</v>
      </c>
      <c r="C5641" s="4" t="s">
        <v>11</v>
      </c>
      <c r="D5641" s="4" t="s">
        <v>15</v>
      </c>
      <c r="E5641" s="4" t="s">
        <v>15</v>
      </c>
      <c r="F5641" s="4" t="s">
        <v>15</v>
      </c>
      <c r="G5641" s="4" t="s">
        <v>15</v>
      </c>
    </row>
    <row r="5642" spans="1:9">
      <c r="A5642" t="n">
        <v>46089</v>
      </c>
      <c r="B5642" s="37" t="n">
        <v>46</v>
      </c>
      <c r="C5642" s="7" t="n">
        <v>2</v>
      </c>
      <c r="D5642" s="7" t="n">
        <v>-32.2099990844727</v>
      </c>
      <c r="E5642" s="7" t="n">
        <v>0</v>
      </c>
      <c r="F5642" s="7" t="n">
        <v>-57</v>
      </c>
      <c r="G5642" s="7" t="n">
        <v>270</v>
      </c>
    </row>
    <row r="5643" spans="1:9">
      <c r="A5643" t="s">
        <v>4</v>
      </c>
      <c r="B5643" s="4" t="s">
        <v>5</v>
      </c>
      <c r="C5643" s="4" t="s">
        <v>11</v>
      </c>
      <c r="D5643" s="4" t="s">
        <v>7</v>
      </c>
      <c r="E5643" s="4" t="s">
        <v>8</v>
      </c>
      <c r="F5643" s="4" t="s">
        <v>15</v>
      </c>
      <c r="G5643" s="4" t="s">
        <v>15</v>
      </c>
      <c r="H5643" s="4" t="s">
        <v>15</v>
      </c>
    </row>
    <row r="5644" spans="1:9">
      <c r="A5644" t="n">
        <v>46108</v>
      </c>
      <c r="B5644" s="40" t="n">
        <v>48</v>
      </c>
      <c r="C5644" s="7" t="n">
        <v>2</v>
      </c>
      <c r="D5644" s="7" t="n">
        <v>0</v>
      </c>
      <c r="E5644" s="7" t="s">
        <v>431</v>
      </c>
      <c r="F5644" s="7" t="n">
        <v>-1</v>
      </c>
      <c r="G5644" s="7" t="n">
        <v>1</v>
      </c>
      <c r="H5644" s="7" t="n">
        <v>0</v>
      </c>
    </row>
    <row r="5645" spans="1:9">
      <c r="A5645" t="s">
        <v>4</v>
      </c>
      <c r="B5645" s="4" t="s">
        <v>5</v>
      </c>
      <c r="C5645" s="4" t="s">
        <v>11</v>
      </c>
    </row>
    <row r="5646" spans="1:9">
      <c r="A5646" t="n">
        <v>46134</v>
      </c>
      <c r="B5646" s="26" t="n">
        <v>16</v>
      </c>
      <c r="C5646" s="7" t="n">
        <v>0</v>
      </c>
    </row>
    <row r="5647" spans="1:9">
      <c r="A5647" t="s">
        <v>4</v>
      </c>
      <c r="B5647" s="4" t="s">
        <v>5</v>
      </c>
      <c r="C5647" s="4" t="s">
        <v>11</v>
      </c>
      <c r="D5647" s="4" t="s">
        <v>11</v>
      </c>
      <c r="E5647" s="4" t="s">
        <v>11</v>
      </c>
    </row>
    <row r="5648" spans="1:9">
      <c r="A5648" t="n">
        <v>46137</v>
      </c>
      <c r="B5648" s="42" t="n">
        <v>61</v>
      </c>
      <c r="C5648" s="7" t="n">
        <v>0</v>
      </c>
      <c r="D5648" s="7" t="n">
        <v>2</v>
      </c>
      <c r="E5648" s="7" t="n">
        <v>0</v>
      </c>
    </row>
    <row r="5649" spans="1:8">
      <c r="A5649" t="s">
        <v>4</v>
      </c>
      <c r="B5649" s="4" t="s">
        <v>5</v>
      </c>
      <c r="C5649" s="4" t="s">
        <v>11</v>
      </c>
      <c r="D5649" s="4" t="s">
        <v>11</v>
      </c>
      <c r="E5649" s="4" t="s">
        <v>11</v>
      </c>
    </row>
    <row r="5650" spans="1:8">
      <c r="A5650" t="n">
        <v>46144</v>
      </c>
      <c r="B5650" s="42" t="n">
        <v>61</v>
      </c>
      <c r="C5650" s="7" t="n">
        <v>2</v>
      </c>
      <c r="D5650" s="7" t="n">
        <v>0</v>
      </c>
      <c r="E5650" s="7" t="n">
        <v>0</v>
      </c>
    </row>
    <row r="5651" spans="1:8">
      <c r="A5651" t="s">
        <v>4</v>
      </c>
      <c r="B5651" s="4" t="s">
        <v>5</v>
      </c>
      <c r="C5651" s="4" t="s">
        <v>7</v>
      </c>
      <c r="D5651" s="4" t="s">
        <v>11</v>
      </c>
      <c r="E5651" s="4" t="s">
        <v>15</v>
      </c>
    </row>
    <row r="5652" spans="1:8">
      <c r="A5652" t="n">
        <v>46151</v>
      </c>
      <c r="B5652" s="28" t="n">
        <v>58</v>
      </c>
      <c r="C5652" s="7" t="n">
        <v>100</v>
      </c>
      <c r="D5652" s="7" t="n">
        <v>1000</v>
      </c>
      <c r="E5652" s="7" t="n">
        <v>1</v>
      </c>
    </row>
    <row r="5653" spans="1:8">
      <c r="A5653" t="s">
        <v>4</v>
      </c>
      <c r="B5653" s="4" t="s">
        <v>5</v>
      </c>
      <c r="C5653" s="4" t="s">
        <v>7</v>
      </c>
      <c r="D5653" s="4" t="s">
        <v>11</v>
      </c>
    </row>
    <row r="5654" spans="1:8">
      <c r="A5654" t="n">
        <v>46159</v>
      </c>
      <c r="B5654" s="28" t="n">
        <v>58</v>
      </c>
      <c r="C5654" s="7" t="n">
        <v>255</v>
      </c>
      <c r="D5654" s="7" t="n">
        <v>0</v>
      </c>
    </row>
    <row r="5655" spans="1:8">
      <c r="A5655" t="s">
        <v>4</v>
      </c>
      <c r="B5655" s="4" t="s">
        <v>5</v>
      </c>
      <c r="C5655" s="4" t="s">
        <v>11</v>
      </c>
      <c r="D5655" s="4" t="s">
        <v>7</v>
      </c>
      <c r="E5655" s="4" t="s">
        <v>8</v>
      </c>
      <c r="F5655" s="4" t="s">
        <v>15</v>
      </c>
      <c r="G5655" s="4" t="s">
        <v>15</v>
      </c>
      <c r="H5655" s="4" t="s">
        <v>15</v>
      </c>
    </row>
    <row r="5656" spans="1:8">
      <c r="A5656" t="n">
        <v>46163</v>
      </c>
      <c r="B5656" s="40" t="n">
        <v>48</v>
      </c>
      <c r="C5656" s="7" t="n">
        <v>0</v>
      </c>
      <c r="D5656" s="7" t="n">
        <v>0</v>
      </c>
      <c r="E5656" s="7" t="s">
        <v>189</v>
      </c>
      <c r="F5656" s="7" t="n">
        <v>-1</v>
      </c>
      <c r="G5656" s="7" t="n">
        <v>1</v>
      </c>
      <c r="H5656" s="7" t="n">
        <v>0</v>
      </c>
    </row>
    <row r="5657" spans="1:8">
      <c r="A5657" t="s">
        <v>4</v>
      </c>
      <c r="B5657" s="4" t="s">
        <v>5</v>
      </c>
      <c r="C5657" s="4" t="s">
        <v>7</v>
      </c>
      <c r="D5657" s="4" t="s">
        <v>11</v>
      </c>
      <c r="E5657" s="4" t="s">
        <v>8</v>
      </c>
    </row>
    <row r="5658" spans="1:8">
      <c r="A5658" t="n">
        <v>46191</v>
      </c>
      <c r="B5658" s="30" t="n">
        <v>51</v>
      </c>
      <c r="C5658" s="7" t="n">
        <v>4</v>
      </c>
      <c r="D5658" s="7" t="n">
        <v>0</v>
      </c>
      <c r="E5658" s="7" t="s">
        <v>420</v>
      </c>
    </row>
    <row r="5659" spans="1:8">
      <c r="A5659" t="s">
        <v>4</v>
      </c>
      <c r="B5659" s="4" t="s">
        <v>5</v>
      </c>
      <c r="C5659" s="4" t="s">
        <v>11</v>
      </c>
    </row>
    <row r="5660" spans="1:8">
      <c r="A5660" t="n">
        <v>46205</v>
      </c>
      <c r="B5660" s="26" t="n">
        <v>16</v>
      </c>
      <c r="C5660" s="7" t="n">
        <v>0</v>
      </c>
    </row>
    <row r="5661" spans="1:8">
      <c r="A5661" t="s">
        <v>4</v>
      </c>
      <c r="B5661" s="4" t="s">
        <v>5</v>
      </c>
      <c r="C5661" s="4" t="s">
        <v>11</v>
      </c>
      <c r="D5661" s="4" t="s">
        <v>7</v>
      </c>
      <c r="E5661" s="4" t="s">
        <v>17</v>
      </c>
      <c r="F5661" s="4" t="s">
        <v>42</v>
      </c>
      <c r="G5661" s="4" t="s">
        <v>7</v>
      </c>
      <c r="H5661" s="4" t="s">
        <v>7</v>
      </c>
    </row>
    <row r="5662" spans="1:8">
      <c r="A5662" t="n">
        <v>46208</v>
      </c>
      <c r="B5662" s="31" t="n">
        <v>26</v>
      </c>
      <c r="C5662" s="7" t="n">
        <v>0</v>
      </c>
      <c r="D5662" s="7" t="n">
        <v>17</v>
      </c>
      <c r="E5662" s="7" t="n">
        <v>65012</v>
      </c>
      <c r="F5662" s="7" t="s">
        <v>440</v>
      </c>
      <c r="G5662" s="7" t="n">
        <v>2</v>
      </c>
      <c r="H5662" s="7" t="n">
        <v>0</v>
      </c>
    </row>
    <row r="5663" spans="1:8">
      <c r="A5663" t="s">
        <v>4</v>
      </c>
      <c r="B5663" s="4" t="s">
        <v>5</v>
      </c>
    </row>
    <row r="5664" spans="1:8">
      <c r="A5664" t="n">
        <v>46270</v>
      </c>
      <c r="B5664" s="24" t="n">
        <v>28</v>
      </c>
    </row>
    <row r="5665" spans="1:8">
      <c r="A5665" t="s">
        <v>4</v>
      </c>
      <c r="B5665" s="4" t="s">
        <v>5</v>
      </c>
      <c r="C5665" s="4" t="s">
        <v>11</v>
      </c>
      <c r="D5665" s="4" t="s">
        <v>7</v>
      </c>
      <c r="E5665" s="4" t="s">
        <v>8</v>
      </c>
      <c r="F5665" s="4" t="s">
        <v>15</v>
      </c>
      <c r="G5665" s="4" t="s">
        <v>15</v>
      </c>
      <c r="H5665" s="4" t="s">
        <v>15</v>
      </c>
    </row>
    <row r="5666" spans="1:8">
      <c r="A5666" t="n">
        <v>46271</v>
      </c>
      <c r="B5666" s="40" t="n">
        <v>48</v>
      </c>
      <c r="C5666" s="7" t="n">
        <v>2</v>
      </c>
      <c r="D5666" s="7" t="n">
        <v>0</v>
      </c>
      <c r="E5666" s="7" t="s">
        <v>193</v>
      </c>
      <c r="F5666" s="7" t="n">
        <v>-1</v>
      </c>
      <c r="G5666" s="7" t="n">
        <v>1</v>
      </c>
      <c r="H5666" s="7" t="n">
        <v>0</v>
      </c>
    </row>
    <row r="5667" spans="1:8">
      <c r="A5667" t="s">
        <v>4</v>
      </c>
      <c r="B5667" s="4" t="s">
        <v>5</v>
      </c>
      <c r="C5667" s="4" t="s">
        <v>11</v>
      </c>
    </row>
    <row r="5668" spans="1:8">
      <c r="A5668" t="n">
        <v>46300</v>
      </c>
      <c r="B5668" s="26" t="n">
        <v>16</v>
      </c>
      <c r="C5668" s="7" t="n">
        <v>500</v>
      </c>
    </row>
    <row r="5669" spans="1:8">
      <c r="A5669" t="s">
        <v>4</v>
      </c>
      <c r="B5669" s="4" t="s">
        <v>5</v>
      </c>
      <c r="C5669" s="4" t="s">
        <v>7</v>
      </c>
      <c r="D5669" s="4" t="s">
        <v>11</v>
      </c>
      <c r="E5669" s="4" t="s">
        <v>8</v>
      </c>
    </row>
    <row r="5670" spans="1:8">
      <c r="A5670" t="n">
        <v>46303</v>
      </c>
      <c r="B5670" s="30" t="n">
        <v>51</v>
      </c>
      <c r="C5670" s="7" t="n">
        <v>4</v>
      </c>
      <c r="D5670" s="7" t="n">
        <v>2</v>
      </c>
      <c r="E5670" s="7" t="s">
        <v>271</v>
      </c>
    </row>
    <row r="5671" spans="1:8">
      <c r="A5671" t="s">
        <v>4</v>
      </c>
      <c r="B5671" s="4" t="s">
        <v>5</v>
      </c>
      <c r="C5671" s="4" t="s">
        <v>11</v>
      </c>
    </row>
    <row r="5672" spans="1:8">
      <c r="A5672" t="n">
        <v>46317</v>
      </c>
      <c r="B5672" s="26" t="n">
        <v>16</v>
      </c>
      <c r="C5672" s="7" t="n">
        <v>0</v>
      </c>
    </row>
    <row r="5673" spans="1:8">
      <c r="A5673" t="s">
        <v>4</v>
      </c>
      <c r="B5673" s="4" t="s">
        <v>5</v>
      </c>
      <c r="C5673" s="4" t="s">
        <v>11</v>
      </c>
      <c r="D5673" s="4" t="s">
        <v>7</v>
      </c>
      <c r="E5673" s="4" t="s">
        <v>17</v>
      </c>
      <c r="F5673" s="4" t="s">
        <v>42</v>
      </c>
      <c r="G5673" s="4" t="s">
        <v>7</v>
      </c>
      <c r="H5673" s="4" t="s">
        <v>7</v>
      </c>
      <c r="I5673" s="4" t="s">
        <v>7</v>
      </c>
      <c r="J5673" s="4" t="s">
        <v>17</v>
      </c>
      <c r="K5673" s="4" t="s">
        <v>42</v>
      </c>
      <c r="L5673" s="4" t="s">
        <v>7</v>
      </c>
      <c r="M5673" s="4" t="s">
        <v>7</v>
      </c>
    </row>
    <row r="5674" spans="1:8">
      <c r="A5674" t="n">
        <v>46320</v>
      </c>
      <c r="B5674" s="31" t="n">
        <v>26</v>
      </c>
      <c r="C5674" s="7" t="n">
        <v>2</v>
      </c>
      <c r="D5674" s="7" t="n">
        <v>17</v>
      </c>
      <c r="E5674" s="7" t="n">
        <v>6502</v>
      </c>
      <c r="F5674" s="7" t="s">
        <v>441</v>
      </c>
      <c r="G5674" s="7" t="n">
        <v>2</v>
      </c>
      <c r="H5674" s="7" t="n">
        <v>3</v>
      </c>
      <c r="I5674" s="7" t="n">
        <v>17</v>
      </c>
      <c r="J5674" s="7" t="n">
        <v>6503</v>
      </c>
      <c r="K5674" s="7" t="s">
        <v>442</v>
      </c>
      <c r="L5674" s="7" t="n">
        <v>2</v>
      </c>
      <c r="M5674" s="7" t="n">
        <v>0</v>
      </c>
    </row>
    <row r="5675" spans="1:8">
      <c r="A5675" t="s">
        <v>4</v>
      </c>
      <c r="B5675" s="4" t="s">
        <v>5</v>
      </c>
    </row>
    <row r="5676" spans="1:8">
      <c r="A5676" t="n">
        <v>46411</v>
      </c>
      <c r="B5676" s="24" t="n">
        <v>28</v>
      </c>
    </row>
    <row r="5677" spans="1:8">
      <c r="A5677" t="s">
        <v>4</v>
      </c>
      <c r="B5677" s="4" t="s">
        <v>5</v>
      </c>
      <c r="C5677" s="4" t="s">
        <v>7</v>
      </c>
      <c r="D5677" s="4" t="s">
        <v>11</v>
      </c>
      <c r="E5677" s="4" t="s">
        <v>8</v>
      </c>
    </row>
    <row r="5678" spans="1:8">
      <c r="A5678" t="n">
        <v>46412</v>
      </c>
      <c r="B5678" s="30" t="n">
        <v>51</v>
      </c>
      <c r="C5678" s="7" t="n">
        <v>4</v>
      </c>
      <c r="D5678" s="7" t="n">
        <v>0</v>
      </c>
      <c r="E5678" s="7" t="s">
        <v>336</v>
      </c>
    </row>
    <row r="5679" spans="1:8">
      <c r="A5679" t="s">
        <v>4</v>
      </c>
      <c r="B5679" s="4" t="s">
        <v>5</v>
      </c>
      <c r="C5679" s="4" t="s">
        <v>11</v>
      </c>
    </row>
    <row r="5680" spans="1:8">
      <c r="A5680" t="n">
        <v>46425</v>
      </c>
      <c r="B5680" s="26" t="n">
        <v>16</v>
      </c>
      <c r="C5680" s="7" t="n">
        <v>0</v>
      </c>
    </row>
    <row r="5681" spans="1:13">
      <c r="A5681" t="s">
        <v>4</v>
      </c>
      <c r="B5681" s="4" t="s">
        <v>5</v>
      </c>
      <c r="C5681" s="4" t="s">
        <v>11</v>
      </c>
      <c r="D5681" s="4" t="s">
        <v>7</v>
      </c>
      <c r="E5681" s="4" t="s">
        <v>17</v>
      </c>
      <c r="F5681" s="4" t="s">
        <v>42</v>
      </c>
      <c r="G5681" s="4" t="s">
        <v>7</v>
      </c>
      <c r="H5681" s="4" t="s">
        <v>7</v>
      </c>
    </row>
    <row r="5682" spans="1:13">
      <c r="A5682" t="n">
        <v>46428</v>
      </c>
      <c r="B5682" s="31" t="n">
        <v>26</v>
      </c>
      <c r="C5682" s="7" t="n">
        <v>0</v>
      </c>
      <c r="D5682" s="7" t="n">
        <v>17</v>
      </c>
      <c r="E5682" s="7" t="n">
        <v>65013</v>
      </c>
      <c r="F5682" s="7" t="s">
        <v>443</v>
      </c>
      <c r="G5682" s="7" t="n">
        <v>2</v>
      </c>
      <c r="H5682" s="7" t="n">
        <v>0</v>
      </c>
    </row>
    <row r="5683" spans="1:13">
      <c r="A5683" t="s">
        <v>4</v>
      </c>
      <c r="B5683" s="4" t="s">
        <v>5</v>
      </c>
    </row>
    <row r="5684" spans="1:13">
      <c r="A5684" t="n">
        <v>46448</v>
      </c>
      <c r="B5684" s="24" t="n">
        <v>28</v>
      </c>
    </row>
    <row r="5685" spans="1:13">
      <c r="A5685" t="s">
        <v>4</v>
      </c>
      <c r="B5685" s="4" t="s">
        <v>5</v>
      </c>
      <c r="C5685" s="4" t="s">
        <v>7</v>
      </c>
      <c r="D5685" s="4" t="s">
        <v>11</v>
      </c>
      <c r="E5685" s="4" t="s">
        <v>8</v>
      </c>
    </row>
    <row r="5686" spans="1:13">
      <c r="A5686" t="n">
        <v>46449</v>
      </c>
      <c r="B5686" s="30" t="n">
        <v>51</v>
      </c>
      <c r="C5686" s="7" t="n">
        <v>4</v>
      </c>
      <c r="D5686" s="7" t="n">
        <v>2</v>
      </c>
      <c r="E5686" s="7" t="s">
        <v>276</v>
      </c>
    </row>
    <row r="5687" spans="1:13">
      <c r="A5687" t="s">
        <v>4</v>
      </c>
      <c r="B5687" s="4" t="s">
        <v>5</v>
      </c>
      <c r="C5687" s="4" t="s">
        <v>11</v>
      </c>
    </row>
    <row r="5688" spans="1:13">
      <c r="A5688" t="n">
        <v>46462</v>
      </c>
      <c r="B5688" s="26" t="n">
        <v>16</v>
      </c>
      <c r="C5688" s="7" t="n">
        <v>0</v>
      </c>
    </row>
    <row r="5689" spans="1:13">
      <c r="A5689" t="s">
        <v>4</v>
      </c>
      <c r="B5689" s="4" t="s">
        <v>5</v>
      </c>
      <c r="C5689" s="4" t="s">
        <v>11</v>
      </c>
      <c r="D5689" s="4" t="s">
        <v>7</v>
      </c>
      <c r="E5689" s="4" t="s">
        <v>17</v>
      </c>
      <c r="F5689" s="4" t="s">
        <v>42</v>
      </c>
      <c r="G5689" s="4" t="s">
        <v>7</v>
      </c>
      <c r="H5689" s="4" t="s">
        <v>7</v>
      </c>
      <c r="I5689" s="4" t="s">
        <v>7</v>
      </c>
      <c r="J5689" s="4" t="s">
        <v>17</v>
      </c>
      <c r="K5689" s="4" t="s">
        <v>42</v>
      </c>
      <c r="L5689" s="4" t="s">
        <v>7</v>
      </c>
      <c r="M5689" s="4" t="s">
        <v>7</v>
      </c>
      <c r="N5689" s="4" t="s">
        <v>7</v>
      </c>
      <c r="O5689" s="4" t="s">
        <v>17</v>
      </c>
      <c r="P5689" s="4" t="s">
        <v>42</v>
      </c>
      <c r="Q5689" s="4" t="s">
        <v>7</v>
      </c>
      <c r="R5689" s="4" t="s">
        <v>7</v>
      </c>
    </row>
    <row r="5690" spans="1:13">
      <c r="A5690" t="n">
        <v>46465</v>
      </c>
      <c r="B5690" s="31" t="n">
        <v>26</v>
      </c>
      <c r="C5690" s="7" t="n">
        <v>2</v>
      </c>
      <c r="D5690" s="7" t="n">
        <v>17</v>
      </c>
      <c r="E5690" s="7" t="n">
        <v>6504</v>
      </c>
      <c r="F5690" s="7" t="s">
        <v>444</v>
      </c>
      <c r="G5690" s="7" t="n">
        <v>2</v>
      </c>
      <c r="H5690" s="7" t="n">
        <v>3</v>
      </c>
      <c r="I5690" s="7" t="n">
        <v>17</v>
      </c>
      <c r="J5690" s="7" t="n">
        <v>6505</v>
      </c>
      <c r="K5690" s="7" t="s">
        <v>445</v>
      </c>
      <c r="L5690" s="7" t="n">
        <v>2</v>
      </c>
      <c r="M5690" s="7" t="n">
        <v>3</v>
      </c>
      <c r="N5690" s="7" t="n">
        <v>17</v>
      </c>
      <c r="O5690" s="7" t="n">
        <v>6506</v>
      </c>
      <c r="P5690" s="7" t="s">
        <v>446</v>
      </c>
      <c r="Q5690" s="7" t="n">
        <v>2</v>
      </c>
      <c r="R5690" s="7" t="n">
        <v>0</v>
      </c>
    </row>
    <row r="5691" spans="1:13">
      <c r="A5691" t="s">
        <v>4</v>
      </c>
      <c r="B5691" s="4" t="s">
        <v>5</v>
      </c>
    </row>
    <row r="5692" spans="1:13">
      <c r="A5692" t="n">
        <v>46648</v>
      </c>
      <c r="B5692" s="24" t="n">
        <v>28</v>
      </c>
    </row>
    <row r="5693" spans="1:13">
      <c r="A5693" t="s">
        <v>4</v>
      </c>
      <c r="B5693" s="4" t="s">
        <v>5</v>
      </c>
      <c r="C5693" s="4" t="s">
        <v>7</v>
      </c>
      <c r="D5693" s="4" t="s">
        <v>11</v>
      </c>
      <c r="E5693" s="4" t="s">
        <v>8</v>
      </c>
    </row>
    <row r="5694" spans="1:13">
      <c r="A5694" t="n">
        <v>46649</v>
      </c>
      <c r="B5694" s="30" t="n">
        <v>51</v>
      </c>
      <c r="C5694" s="7" t="n">
        <v>4</v>
      </c>
      <c r="D5694" s="7" t="n">
        <v>0</v>
      </c>
      <c r="E5694" s="7" t="s">
        <v>284</v>
      </c>
    </row>
    <row r="5695" spans="1:13">
      <c r="A5695" t="s">
        <v>4</v>
      </c>
      <c r="B5695" s="4" t="s">
        <v>5</v>
      </c>
      <c r="C5695" s="4" t="s">
        <v>11</v>
      </c>
    </row>
    <row r="5696" spans="1:13">
      <c r="A5696" t="n">
        <v>46663</v>
      </c>
      <c r="B5696" s="26" t="n">
        <v>16</v>
      </c>
      <c r="C5696" s="7" t="n">
        <v>0</v>
      </c>
    </row>
    <row r="5697" spans="1:18">
      <c r="A5697" t="s">
        <v>4</v>
      </c>
      <c r="B5697" s="4" t="s">
        <v>5</v>
      </c>
      <c r="C5697" s="4" t="s">
        <v>11</v>
      </c>
      <c r="D5697" s="4" t="s">
        <v>7</v>
      </c>
      <c r="E5697" s="4" t="s">
        <v>17</v>
      </c>
      <c r="F5697" s="4" t="s">
        <v>42</v>
      </c>
      <c r="G5697" s="4" t="s">
        <v>7</v>
      </c>
      <c r="H5697" s="4" t="s">
        <v>7</v>
      </c>
    </row>
    <row r="5698" spans="1:18">
      <c r="A5698" t="n">
        <v>46666</v>
      </c>
      <c r="B5698" s="31" t="n">
        <v>26</v>
      </c>
      <c r="C5698" s="7" t="n">
        <v>0</v>
      </c>
      <c r="D5698" s="7" t="n">
        <v>17</v>
      </c>
      <c r="E5698" s="7" t="n">
        <v>65014</v>
      </c>
      <c r="F5698" s="7" t="s">
        <v>447</v>
      </c>
      <c r="G5698" s="7" t="n">
        <v>2</v>
      </c>
      <c r="H5698" s="7" t="n">
        <v>0</v>
      </c>
    </row>
    <row r="5699" spans="1:18">
      <c r="A5699" t="s">
        <v>4</v>
      </c>
      <c r="B5699" s="4" t="s">
        <v>5</v>
      </c>
    </row>
    <row r="5700" spans="1:18">
      <c r="A5700" t="n">
        <v>46732</v>
      </c>
      <c r="B5700" s="24" t="n">
        <v>28</v>
      </c>
    </row>
    <row r="5701" spans="1:18">
      <c r="A5701" t="s">
        <v>4</v>
      </c>
      <c r="B5701" s="4" t="s">
        <v>5</v>
      </c>
      <c r="C5701" s="4" t="s">
        <v>11</v>
      </c>
      <c r="D5701" s="4" t="s">
        <v>15</v>
      </c>
      <c r="E5701" s="4" t="s">
        <v>15</v>
      </c>
      <c r="F5701" s="4" t="s">
        <v>7</v>
      </c>
    </row>
    <row r="5702" spans="1:18">
      <c r="A5702" t="n">
        <v>46733</v>
      </c>
      <c r="B5702" s="47" t="n">
        <v>52</v>
      </c>
      <c r="C5702" s="7" t="n">
        <v>0</v>
      </c>
      <c r="D5702" s="7" t="n">
        <v>15.5</v>
      </c>
      <c r="E5702" s="7" t="n">
        <v>10</v>
      </c>
      <c r="F5702" s="7" t="n">
        <v>0</v>
      </c>
    </row>
    <row r="5703" spans="1:18">
      <c r="A5703" t="s">
        <v>4</v>
      </c>
      <c r="B5703" s="4" t="s">
        <v>5</v>
      </c>
      <c r="C5703" s="4" t="s">
        <v>11</v>
      </c>
    </row>
    <row r="5704" spans="1:18">
      <c r="A5704" t="n">
        <v>46745</v>
      </c>
      <c r="B5704" s="48" t="n">
        <v>54</v>
      </c>
      <c r="C5704" s="7" t="n">
        <v>0</v>
      </c>
    </row>
    <row r="5705" spans="1:18">
      <c r="A5705" t="s">
        <v>4</v>
      </c>
      <c r="B5705" s="4" t="s">
        <v>5</v>
      </c>
      <c r="C5705" s="4" t="s">
        <v>11</v>
      </c>
      <c r="D5705" s="4" t="s">
        <v>11</v>
      </c>
      <c r="E5705" s="4" t="s">
        <v>15</v>
      </c>
      <c r="F5705" s="4" t="s">
        <v>15</v>
      </c>
      <c r="G5705" s="4" t="s">
        <v>15</v>
      </c>
      <c r="H5705" s="4" t="s">
        <v>15</v>
      </c>
      <c r="I5705" s="4" t="s">
        <v>7</v>
      </c>
      <c r="J5705" s="4" t="s">
        <v>11</v>
      </c>
    </row>
    <row r="5706" spans="1:18">
      <c r="A5706" t="n">
        <v>46748</v>
      </c>
      <c r="B5706" s="44" t="n">
        <v>55</v>
      </c>
      <c r="C5706" s="7" t="n">
        <v>0</v>
      </c>
      <c r="D5706" s="7" t="n">
        <v>65533</v>
      </c>
      <c r="E5706" s="7" t="n">
        <v>-32.689998626709</v>
      </c>
      <c r="F5706" s="7" t="n">
        <v>0</v>
      </c>
      <c r="G5706" s="7" t="n">
        <v>-55.8800010681152</v>
      </c>
      <c r="H5706" s="7" t="n">
        <v>1.20000004768372</v>
      </c>
      <c r="I5706" s="7" t="n">
        <v>1</v>
      </c>
      <c r="J5706" s="7" t="n">
        <v>0</v>
      </c>
    </row>
    <row r="5707" spans="1:18">
      <c r="A5707" t="s">
        <v>4</v>
      </c>
      <c r="B5707" s="4" t="s">
        <v>5</v>
      </c>
      <c r="C5707" s="4" t="s">
        <v>7</v>
      </c>
    </row>
    <row r="5708" spans="1:18">
      <c r="A5708" t="n">
        <v>46772</v>
      </c>
      <c r="B5708" s="61" t="n">
        <v>45</v>
      </c>
      <c r="C5708" s="7" t="n">
        <v>0</v>
      </c>
    </row>
    <row r="5709" spans="1:18">
      <c r="A5709" t="s">
        <v>4</v>
      </c>
      <c r="B5709" s="4" t="s">
        <v>5</v>
      </c>
      <c r="C5709" s="4" t="s">
        <v>7</v>
      </c>
      <c r="D5709" s="4" t="s">
        <v>7</v>
      </c>
      <c r="E5709" s="4" t="s">
        <v>15</v>
      </c>
      <c r="F5709" s="4" t="s">
        <v>15</v>
      </c>
      <c r="G5709" s="4" t="s">
        <v>15</v>
      </c>
      <c r="H5709" s="4" t="s">
        <v>11</v>
      </c>
    </row>
    <row r="5710" spans="1:18">
      <c r="A5710" t="n">
        <v>46774</v>
      </c>
      <c r="B5710" s="61" t="n">
        <v>45</v>
      </c>
      <c r="C5710" s="7" t="n">
        <v>2</v>
      </c>
      <c r="D5710" s="7" t="n">
        <v>3</v>
      </c>
      <c r="E5710" s="7" t="n">
        <v>-32.8400001525879</v>
      </c>
      <c r="F5710" s="7" t="n">
        <v>1.3400000333786</v>
      </c>
      <c r="G5710" s="7" t="n">
        <v>-56.4500007629395</v>
      </c>
      <c r="H5710" s="7" t="n">
        <v>3000</v>
      </c>
    </row>
    <row r="5711" spans="1:18">
      <c r="A5711" t="s">
        <v>4</v>
      </c>
      <c r="B5711" s="4" t="s">
        <v>5</v>
      </c>
      <c r="C5711" s="4" t="s">
        <v>7</v>
      </c>
      <c r="D5711" s="4" t="s">
        <v>7</v>
      </c>
      <c r="E5711" s="4" t="s">
        <v>15</v>
      </c>
      <c r="F5711" s="4" t="s">
        <v>15</v>
      </c>
      <c r="G5711" s="4" t="s">
        <v>15</v>
      </c>
      <c r="H5711" s="4" t="s">
        <v>11</v>
      </c>
      <c r="I5711" s="4" t="s">
        <v>7</v>
      </c>
    </row>
    <row r="5712" spans="1:18">
      <c r="A5712" t="n">
        <v>46791</v>
      </c>
      <c r="B5712" s="61" t="n">
        <v>45</v>
      </c>
      <c r="C5712" s="7" t="n">
        <v>4</v>
      </c>
      <c r="D5712" s="7" t="n">
        <v>3</v>
      </c>
      <c r="E5712" s="7" t="n">
        <v>13.3800001144409</v>
      </c>
      <c r="F5712" s="7" t="n">
        <v>312.019989013672</v>
      </c>
      <c r="G5712" s="7" t="n">
        <v>0</v>
      </c>
      <c r="H5712" s="7" t="n">
        <v>3000</v>
      </c>
      <c r="I5712" s="7" t="n">
        <v>1</v>
      </c>
    </row>
    <row r="5713" spans="1:10">
      <c r="A5713" t="s">
        <v>4</v>
      </c>
      <c r="B5713" s="4" t="s">
        <v>5</v>
      </c>
      <c r="C5713" s="4" t="s">
        <v>7</v>
      </c>
      <c r="D5713" s="4" t="s">
        <v>7</v>
      </c>
      <c r="E5713" s="4" t="s">
        <v>15</v>
      </c>
      <c r="F5713" s="4" t="s">
        <v>11</v>
      </c>
    </row>
    <row r="5714" spans="1:10">
      <c r="A5714" t="n">
        <v>46809</v>
      </c>
      <c r="B5714" s="61" t="n">
        <v>45</v>
      </c>
      <c r="C5714" s="7" t="n">
        <v>5</v>
      </c>
      <c r="D5714" s="7" t="n">
        <v>3</v>
      </c>
      <c r="E5714" s="7" t="n">
        <v>1.70000004768372</v>
      </c>
      <c r="F5714" s="7" t="n">
        <v>3000</v>
      </c>
    </row>
    <row r="5715" spans="1:10">
      <c r="A5715" t="s">
        <v>4</v>
      </c>
      <c r="B5715" s="4" t="s">
        <v>5</v>
      </c>
      <c r="C5715" s="4" t="s">
        <v>7</v>
      </c>
      <c r="D5715" s="4" t="s">
        <v>7</v>
      </c>
      <c r="E5715" s="4" t="s">
        <v>15</v>
      </c>
      <c r="F5715" s="4" t="s">
        <v>11</v>
      </c>
    </row>
    <row r="5716" spans="1:10">
      <c r="A5716" t="n">
        <v>46818</v>
      </c>
      <c r="B5716" s="61" t="n">
        <v>45</v>
      </c>
      <c r="C5716" s="7" t="n">
        <v>11</v>
      </c>
      <c r="D5716" s="7" t="n">
        <v>3</v>
      </c>
      <c r="E5716" s="7" t="n">
        <v>32.7000007629395</v>
      </c>
      <c r="F5716" s="7" t="n">
        <v>3000</v>
      </c>
    </row>
    <row r="5717" spans="1:10">
      <c r="A5717" t="s">
        <v>4</v>
      </c>
      <c r="B5717" s="4" t="s">
        <v>5</v>
      </c>
      <c r="C5717" s="4" t="s">
        <v>11</v>
      </c>
    </row>
    <row r="5718" spans="1:10">
      <c r="A5718" t="n">
        <v>46827</v>
      </c>
      <c r="B5718" s="26" t="n">
        <v>16</v>
      </c>
      <c r="C5718" s="7" t="n">
        <v>500</v>
      </c>
    </row>
    <row r="5719" spans="1:10">
      <c r="A5719" t="s">
        <v>4</v>
      </c>
      <c r="B5719" s="4" t="s">
        <v>5</v>
      </c>
      <c r="C5719" s="4" t="s">
        <v>7</v>
      </c>
      <c r="D5719" s="4" t="s">
        <v>11</v>
      </c>
      <c r="E5719" s="4" t="s">
        <v>15</v>
      </c>
    </row>
    <row r="5720" spans="1:10">
      <c r="A5720" t="n">
        <v>46830</v>
      </c>
      <c r="B5720" s="28" t="n">
        <v>58</v>
      </c>
      <c r="C5720" s="7" t="n">
        <v>0</v>
      </c>
      <c r="D5720" s="7" t="n">
        <v>1000</v>
      </c>
      <c r="E5720" s="7" t="n">
        <v>1</v>
      </c>
    </row>
    <row r="5721" spans="1:10">
      <c r="A5721" t="s">
        <v>4</v>
      </c>
      <c r="B5721" s="4" t="s">
        <v>5</v>
      </c>
      <c r="C5721" s="4" t="s">
        <v>7</v>
      </c>
      <c r="D5721" s="4" t="s">
        <v>11</v>
      </c>
    </row>
    <row r="5722" spans="1:10">
      <c r="A5722" t="n">
        <v>46838</v>
      </c>
      <c r="B5722" s="28" t="n">
        <v>58</v>
      </c>
      <c r="C5722" s="7" t="n">
        <v>255</v>
      </c>
      <c r="D5722" s="7" t="n">
        <v>0</v>
      </c>
    </row>
    <row r="5723" spans="1:10">
      <c r="A5723" t="s">
        <v>4</v>
      </c>
      <c r="B5723" s="4" t="s">
        <v>5</v>
      </c>
      <c r="C5723" s="4" t="s">
        <v>11</v>
      </c>
      <c r="D5723" s="4" t="s">
        <v>7</v>
      </c>
    </row>
    <row r="5724" spans="1:10">
      <c r="A5724" t="n">
        <v>46842</v>
      </c>
      <c r="B5724" s="45" t="n">
        <v>56</v>
      </c>
      <c r="C5724" s="7" t="n">
        <v>0</v>
      </c>
      <c r="D5724" s="7" t="n">
        <v>1</v>
      </c>
    </row>
    <row r="5725" spans="1:10">
      <c r="A5725" t="s">
        <v>4</v>
      </c>
      <c r="B5725" s="4" t="s">
        <v>5</v>
      </c>
      <c r="C5725" s="4" t="s">
        <v>11</v>
      </c>
      <c r="D5725" s="4" t="s">
        <v>15</v>
      </c>
      <c r="E5725" s="4" t="s">
        <v>15</v>
      </c>
      <c r="F5725" s="4" t="s">
        <v>15</v>
      </c>
      <c r="G5725" s="4" t="s">
        <v>15</v>
      </c>
    </row>
    <row r="5726" spans="1:10">
      <c r="A5726" t="n">
        <v>46846</v>
      </c>
      <c r="B5726" s="37" t="n">
        <v>46</v>
      </c>
      <c r="C5726" s="7" t="n">
        <v>0</v>
      </c>
      <c r="D5726" s="7" t="n">
        <v>-33.4000015258789</v>
      </c>
      <c r="E5726" s="7" t="n">
        <v>0.0399999991059303</v>
      </c>
      <c r="F5726" s="7" t="n">
        <v>-54.2999992370605</v>
      </c>
      <c r="G5726" s="7" t="n">
        <v>180</v>
      </c>
    </row>
    <row r="5727" spans="1:10">
      <c r="A5727" t="s">
        <v>4</v>
      </c>
      <c r="B5727" s="4" t="s">
        <v>5</v>
      </c>
      <c r="C5727" s="4" t="s">
        <v>11</v>
      </c>
      <c r="D5727" s="4" t="s">
        <v>7</v>
      </c>
      <c r="E5727" s="4" t="s">
        <v>8</v>
      </c>
      <c r="F5727" s="4" t="s">
        <v>15</v>
      </c>
      <c r="G5727" s="4" t="s">
        <v>15</v>
      </c>
      <c r="H5727" s="4" t="s">
        <v>15</v>
      </c>
    </row>
    <row r="5728" spans="1:10">
      <c r="A5728" t="n">
        <v>46865</v>
      </c>
      <c r="B5728" s="40" t="n">
        <v>48</v>
      </c>
      <c r="C5728" s="7" t="n">
        <v>0</v>
      </c>
      <c r="D5728" s="7" t="n">
        <v>0</v>
      </c>
      <c r="E5728" s="7" t="s">
        <v>101</v>
      </c>
      <c r="F5728" s="7" t="n">
        <v>-1</v>
      </c>
      <c r="G5728" s="7" t="n">
        <v>1</v>
      </c>
      <c r="H5728" s="7" t="n">
        <v>0</v>
      </c>
    </row>
    <row r="5729" spans="1:8">
      <c r="A5729" t="s">
        <v>4</v>
      </c>
      <c r="B5729" s="4" t="s">
        <v>5</v>
      </c>
      <c r="C5729" s="4" t="s">
        <v>11</v>
      </c>
      <c r="D5729" s="4" t="s">
        <v>15</v>
      </c>
      <c r="E5729" s="4" t="s">
        <v>15</v>
      </c>
      <c r="F5729" s="4" t="s">
        <v>15</v>
      </c>
      <c r="G5729" s="4" t="s">
        <v>15</v>
      </c>
    </row>
    <row r="5730" spans="1:8">
      <c r="A5730" t="n">
        <v>46892</v>
      </c>
      <c r="B5730" s="37" t="n">
        <v>46</v>
      </c>
      <c r="C5730" s="7" t="n">
        <v>2</v>
      </c>
      <c r="D5730" s="7" t="n">
        <v>-32.6300010681152</v>
      </c>
      <c r="E5730" s="7" t="n">
        <v>0</v>
      </c>
      <c r="F5730" s="7" t="n">
        <v>-56.0400009155273</v>
      </c>
      <c r="G5730" s="7" t="n">
        <v>295.799987792969</v>
      </c>
    </row>
    <row r="5731" spans="1:8">
      <c r="A5731" t="s">
        <v>4</v>
      </c>
      <c r="B5731" s="4" t="s">
        <v>5</v>
      </c>
      <c r="C5731" s="4" t="s">
        <v>11</v>
      </c>
    </row>
    <row r="5732" spans="1:8">
      <c r="A5732" t="n">
        <v>46911</v>
      </c>
      <c r="B5732" s="26" t="n">
        <v>16</v>
      </c>
      <c r="C5732" s="7" t="n">
        <v>0</v>
      </c>
    </row>
    <row r="5733" spans="1:8">
      <c r="A5733" t="s">
        <v>4</v>
      </c>
      <c r="B5733" s="4" t="s">
        <v>5</v>
      </c>
      <c r="C5733" s="4" t="s">
        <v>11</v>
      </c>
      <c r="D5733" s="4" t="s">
        <v>11</v>
      </c>
      <c r="E5733" s="4" t="s">
        <v>11</v>
      </c>
    </row>
    <row r="5734" spans="1:8">
      <c r="A5734" t="n">
        <v>46914</v>
      </c>
      <c r="B5734" s="42" t="n">
        <v>61</v>
      </c>
      <c r="C5734" s="7" t="n">
        <v>0</v>
      </c>
      <c r="D5734" s="7" t="n">
        <v>2</v>
      </c>
      <c r="E5734" s="7" t="n">
        <v>0</v>
      </c>
    </row>
    <row r="5735" spans="1:8">
      <c r="A5735" t="s">
        <v>4</v>
      </c>
      <c r="B5735" s="4" t="s">
        <v>5</v>
      </c>
      <c r="C5735" s="4" t="s">
        <v>11</v>
      </c>
      <c r="D5735" s="4" t="s">
        <v>11</v>
      </c>
      <c r="E5735" s="4" t="s">
        <v>11</v>
      </c>
    </row>
    <row r="5736" spans="1:8">
      <c r="A5736" t="n">
        <v>46921</v>
      </c>
      <c r="B5736" s="42" t="n">
        <v>61</v>
      </c>
      <c r="C5736" s="7" t="n">
        <v>2</v>
      </c>
      <c r="D5736" s="7" t="n">
        <v>0</v>
      </c>
      <c r="E5736" s="7" t="n">
        <v>0</v>
      </c>
    </row>
    <row r="5737" spans="1:8">
      <c r="A5737" t="s">
        <v>4</v>
      </c>
      <c r="B5737" s="4" t="s">
        <v>5</v>
      </c>
      <c r="C5737" s="4" t="s">
        <v>7</v>
      </c>
      <c r="D5737" s="4" t="s">
        <v>11</v>
      </c>
      <c r="E5737" s="4" t="s">
        <v>8</v>
      </c>
      <c r="F5737" s="4" t="s">
        <v>8</v>
      </c>
      <c r="G5737" s="4" t="s">
        <v>8</v>
      </c>
      <c r="H5737" s="4" t="s">
        <v>8</v>
      </c>
    </row>
    <row r="5738" spans="1:8">
      <c r="A5738" t="n">
        <v>46928</v>
      </c>
      <c r="B5738" s="30" t="n">
        <v>51</v>
      </c>
      <c r="C5738" s="7" t="n">
        <v>3</v>
      </c>
      <c r="D5738" s="7" t="n">
        <v>0</v>
      </c>
      <c r="E5738" s="7" t="s">
        <v>346</v>
      </c>
      <c r="F5738" s="7" t="s">
        <v>287</v>
      </c>
      <c r="G5738" s="7" t="s">
        <v>61</v>
      </c>
      <c r="H5738" s="7" t="s">
        <v>62</v>
      </c>
    </row>
    <row r="5739" spans="1:8">
      <c r="A5739" t="s">
        <v>4</v>
      </c>
      <c r="B5739" s="4" t="s">
        <v>5</v>
      </c>
      <c r="C5739" s="4" t="s">
        <v>7</v>
      </c>
      <c r="D5739" s="4" t="s">
        <v>11</v>
      </c>
      <c r="E5739" s="4" t="s">
        <v>8</v>
      </c>
      <c r="F5739" s="4" t="s">
        <v>8</v>
      </c>
      <c r="G5739" s="4" t="s">
        <v>8</v>
      </c>
      <c r="H5739" s="4" t="s">
        <v>8</v>
      </c>
    </row>
    <row r="5740" spans="1:8">
      <c r="A5740" t="n">
        <v>46941</v>
      </c>
      <c r="B5740" s="30" t="n">
        <v>51</v>
      </c>
      <c r="C5740" s="7" t="n">
        <v>3</v>
      </c>
      <c r="D5740" s="7" t="n">
        <v>2</v>
      </c>
      <c r="E5740" s="7" t="s">
        <v>346</v>
      </c>
      <c r="F5740" s="7" t="s">
        <v>287</v>
      </c>
      <c r="G5740" s="7" t="s">
        <v>61</v>
      </c>
      <c r="H5740" s="7" t="s">
        <v>62</v>
      </c>
    </row>
    <row r="5741" spans="1:8">
      <c r="A5741" t="s">
        <v>4</v>
      </c>
      <c r="B5741" s="4" t="s">
        <v>5</v>
      </c>
      <c r="C5741" s="4" t="s">
        <v>7</v>
      </c>
      <c r="D5741" s="4" t="s">
        <v>7</v>
      </c>
      <c r="E5741" s="4" t="s">
        <v>15</v>
      </c>
      <c r="F5741" s="4" t="s">
        <v>15</v>
      </c>
      <c r="G5741" s="4" t="s">
        <v>15</v>
      </c>
      <c r="H5741" s="4" t="s">
        <v>11</v>
      </c>
    </row>
    <row r="5742" spans="1:8">
      <c r="A5742" t="n">
        <v>46954</v>
      </c>
      <c r="B5742" s="61" t="n">
        <v>45</v>
      </c>
      <c r="C5742" s="7" t="n">
        <v>2</v>
      </c>
      <c r="D5742" s="7" t="n">
        <v>3</v>
      </c>
      <c r="E5742" s="7" t="n">
        <v>-32.9799995422363</v>
      </c>
      <c r="F5742" s="7" t="n">
        <v>1.37000000476837</v>
      </c>
      <c r="G5742" s="7" t="n">
        <v>-55.6599998474121</v>
      </c>
      <c r="H5742" s="7" t="n">
        <v>0</v>
      </c>
    </row>
    <row r="5743" spans="1:8">
      <c r="A5743" t="s">
        <v>4</v>
      </c>
      <c r="B5743" s="4" t="s">
        <v>5</v>
      </c>
      <c r="C5743" s="4" t="s">
        <v>7</v>
      </c>
      <c r="D5743" s="4" t="s">
        <v>7</v>
      </c>
      <c r="E5743" s="4" t="s">
        <v>15</v>
      </c>
      <c r="F5743" s="4" t="s">
        <v>15</v>
      </c>
      <c r="G5743" s="4" t="s">
        <v>15</v>
      </c>
      <c r="H5743" s="4" t="s">
        <v>11</v>
      </c>
      <c r="I5743" s="4" t="s">
        <v>7</v>
      </c>
    </row>
    <row r="5744" spans="1:8">
      <c r="A5744" t="n">
        <v>46971</v>
      </c>
      <c r="B5744" s="61" t="n">
        <v>45</v>
      </c>
      <c r="C5744" s="7" t="n">
        <v>4</v>
      </c>
      <c r="D5744" s="7" t="n">
        <v>3</v>
      </c>
      <c r="E5744" s="7" t="n">
        <v>4.59000015258789</v>
      </c>
      <c r="F5744" s="7" t="n">
        <v>181.770004272461</v>
      </c>
      <c r="G5744" s="7" t="n">
        <v>0</v>
      </c>
      <c r="H5744" s="7" t="n">
        <v>0</v>
      </c>
      <c r="I5744" s="7" t="n">
        <v>0</v>
      </c>
    </row>
    <row r="5745" spans="1:9">
      <c r="A5745" t="s">
        <v>4</v>
      </c>
      <c r="B5745" s="4" t="s">
        <v>5</v>
      </c>
      <c r="C5745" s="4" t="s">
        <v>7</v>
      </c>
      <c r="D5745" s="4" t="s">
        <v>7</v>
      </c>
      <c r="E5745" s="4" t="s">
        <v>15</v>
      </c>
      <c r="F5745" s="4" t="s">
        <v>11</v>
      </c>
    </row>
    <row r="5746" spans="1:9">
      <c r="A5746" t="n">
        <v>46989</v>
      </c>
      <c r="B5746" s="61" t="n">
        <v>45</v>
      </c>
      <c r="C5746" s="7" t="n">
        <v>5</v>
      </c>
      <c r="D5746" s="7" t="n">
        <v>3</v>
      </c>
      <c r="E5746" s="7" t="n">
        <v>1.89999997615814</v>
      </c>
      <c r="F5746" s="7" t="n">
        <v>0</v>
      </c>
    </row>
    <row r="5747" spans="1:9">
      <c r="A5747" t="s">
        <v>4</v>
      </c>
      <c r="B5747" s="4" t="s">
        <v>5</v>
      </c>
      <c r="C5747" s="4" t="s">
        <v>7</v>
      </c>
      <c r="D5747" s="4" t="s">
        <v>7</v>
      </c>
      <c r="E5747" s="4" t="s">
        <v>15</v>
      </c>
      <c r="F5747" s="4" t="s">
        <v>11</v>
      </c>
    </row>
    <row r="5748" spans="1:9">
      <c r="A5748" t="n">
        <v>46998</v>
      </c>
      <c r="B5748" s="61" t="n">
        <v>45</v>
      </c>
      <c r="C5748" s="7" t="n">
        <v>11</v>
      </c>
      <c r="D5748" s="7" t="n">
        <v>3</v>
      </c>
      <c r="E5748" s="7" t="n">
        <v>32.7000007629395</v>
      </c>
      <c r="F5748" s="7" t="n">
        <v>0</v>
      </c>
    </row>
    <row r="5749" spans="1:9">
      <c r="A5749" t="s">
        <v>4</v>
      </c>
      <c r="B5749" s="4" t="s">
        <v>5</v>
      </c>
      <c r="C5749" s="4" t="s">
        <v>7</v>
      </c>
      <c r="D5749" s="4" t="s">
        <v>11</v>
      </c>
      <c r="E5749" s="4" t="s">
        <v>15</v>
      </c>
    </row>
    <row r="5750" spans="1:9">
      <c r="A5750" t="n">
        <v>47007</v>
      </c>
      <c r="B5750" s="28" t="n">
        <v>58</v>
      </c>
      <c r="C5750" s="7" t="n">
        <v>100</v>
      </c>
      <c r="D5750" s="7" t="n">
        <v>1000</v>
      </c>
      <c r="E5750" s="7" t="n">
        <v>1</v>
      </c>
    </row>
    <row r="5751" spans="1:9">
      <c r="A5751" t="s">
        <v>4</v>
      </c>
      <c r="B5751" s="4" t="s">
        <v>5</v>
      </c>
      <c r="C5751" s="4" t="s">
        <v>7</v>
      </c>
      <c r="D5751" s="4" t="s">
        <v>11</v>
      </c>
    </row>
    <row r="5752" spans="1:9">
      <c r="A5752" t="n">
        <v>47015</v>
      </c>
      <c r="B5752" s="28" t="n">
        <v>58</v>
      </c>
      <c r="C5752" s="7" t="n">
        <v>255</v>
      </c>
      <c r="D5752" s="7" t="n">
        <v>0</v>
      </c>
    </row>
    <row r="5753" spans="1:9">
      <c r="A5753" t="s">
        <v>4</v>
      </c>
      <c r="B5753" s="4" t="s">
        <v>5</v>
      </c>
      <c r="C5753" s="4" t="s">
        <v>7</v>
      </c>
      <c r="D5753" s="4" t="s">
        <v>11</v>
      </c>
      <c r="E5753" s="4" t="s">
        <v>8</v>
      </c>
    </row>
    <row r="5754" spans="1:9">
      <c r="A5754" t="n">
        <v>47019</v>
      </c>
      <c r="B5754" s="30" t="n">
        <v>51</v>
      </c>
      <c r="C5754" s="7" t="n">
        <v>4</v>
      </c>
      <c r="D5754" s="7" t="n">
        <v>0</v>
      </c>
      <c r="E5754" s="7" t="s">
        <v>336</v>
      </c>
    </row>
    <row r="5755" spans="1:9">
      <c r="A5755" t="s">
        <v>4</v>
      </c>
      <c r="B5755" s="4" t="s">
        <v>5</v>
      </c>
      <c r="C5755" s="4" t="s">
        <v>11</v>
      </c>
    </row>
    <row r="5756" spans="1:9">
      <c r="A5756" t="n">
        <v>47032</v>
      </c>
      <c r="B5756" s="26" t="n">
        <v>16</v>
      </c>
      <c r="C5756" s="7" t="n">
        <v>0</v>
      </c>
    </row>
    <row r="5757" spans="1:9">
      <c r="A5757" t="s">
        <v>4</v>
      </c>
      <c r="B5757" s="4" t="s">
        <v>5</v>
      </c>
      <c r="C5757" s="4" t="s">
        <v>11</v>
      </c>
      <c r="D5757" s="4" t="s">
        <v>7</v>
      </c>
      <c r="E5757" s="4" t="s">
        <v>17</v>
      </c>
      <c r="F5757" s="4" t="s">
        <v>42</v>
      </c>
      <c r="G5757" s="4" t="s">
        <v>7</v>
      </c>
      <c r="H5757" s="4" t="s">
        <v>7</v>
      </c>
    </row>
    <row r="5758" spans="1:9">
      <c r="A5758" t="n">
        <v>47035</v>
      </c>
      <c r="B5758" s="31" t="n">
        <v>26</v>
      </c>
      <c r="C5758" s="7" t="n">
        <v>0</v>
      </c>
      <c r="D5758" s="7" t="n">
        <v>17</v>
      </c>
      <c r="E5758" s="7" t="n">
        <v>65015</v>
      </c>
      <c r="F5758" s="7" t="s">
        <v>448</v>
      </c>
      <c r="G5758" s="7" t="n">
        <v>2</v>
      </c>
      <c r="H5758" s="7" t="n">
        <v>0</v>
      </c>
    </row>
    <row r="5759" spans="1:9">
      <c r="A5759" t="s">
        <v>4</v>
      </c>
      <c r="B5759" s="4" t="s">
        <v>5</v>
      </c>
    </row>
    <row r="5760" spans="1:9">
      <c r="A5760" t="n">
        <v>47080</v>
      </c>
      <c r="B5760" s="24" t="n">
        <v>28</v>
      </c>
    </row>
    <row r="5761" spans="1:8">
      <c r="A5761" t="s">
        <v>4</v>
      </c>
      <c r="B5761" s="4" t="s">
        <v>5</v>
      </c>
      <c r="C5761" s="4" t="s">
        <v>11</v>
      </c>
      <c r="D5761" s="4" t="s">
        <v>7</v>
      </c>
      <c r="E5761" s="4" t="s">
        <v>7</v>
      </c>
      <c r="F5761" s="4" t="s">
        <v>8</v>
      </c>
    </row>
    <row r="5762" spans="1:8">
      <c r="A5762" t="n">
        <v>47081</v>
      </c>
      <c r="B5762" s="50" t="n">
        <v>20</v>
      </c>
      <c r="C5762" s="7" t="n">
        <v>2</v>
      </c>
      <c r="D5762" s="7" t="n">
        <v>2</v>
      </c>
      <c r="E5762" s="7" t="n">
        <v>10</v>
      </c>
      <c r="F5762" s="7" t="s">
        <v>395</v>
      </c>
    </row>
    <row r="5763" spans="1:8">
      <c r="A5763" t="s">
        <v>4</v>
      </c>
      <c r="B5763" s="4" t="s">
        <v>5</v>
      </c>
      <c r="C5763" s="4" t="s">
        <v>11</v>
      </c>
    </row>
    <row r="5764" spans="1:8">
      <c r="A5764" t="n">
        <v>47102</v>
      </c>
      <c r="B5764" s="26" t="n">
        <v>16</v>
      </c>
      <c r="C5764" s="7" t="n">
        <v>500</v>
      </c>
    </row>
    <row r="5765" spans="1:8">
      <c r="A5765" t="s">
        <v>4</v>
      </c>
      <c r="B5765" s="4" t="s">
        <v>5</v>
      </c>
      <c r="C5765" s="4" t="s">
        <v>7</v>
      </c>
      <c r="D5765" s="4" t="s">
        <v>11</v>
      </c>
      <c r="E5765" s="4" t="s">
        <v>11</v>
      </c>
      <c r="F5765" s="4" t="s">
        <v>7</v>
      </c>
    </row>
    <row r="5766" spans="1:8">
      <c r="A5766" t="n">
        <v>47105</v>
      </c>
      <c r="B5766" s="22" t="n">
        <v>25</v>
      </c>
      <c r="C5766" s="7" t="n">
        <v>1</v>
      </c>
      <c r="D5766" s="7" t="n">
        <v>160</v>
      </c>
      <c r="E5766" s="7" t="n">
        <v>570</v>
      </c>
      <c r="F5766" s="7" t="n">
        <v>1</v>
      </c>
    </row>
    <row r="5767" spans="1:8">
      <c r="A5767" t="s">
        <v>4</v>
      </c>
      <c r="B5767" s="4" t="s">
        <v>5</v>
      </c>
      <c r="C5767" s="4" t="s">
        <v>7</v>
      </c>
      <c r="D5767" s="4" t="s">
        <v>11</v>
      </c>
      <c r="E5767" s="4" t="s">
        <v>8</v>
      </c>
    </row>
    <row r="5768" spans="1:8">
      <c r="A5768" t="n">
        <v>47112</v>
      </c>
      <c r="B5768" s="30" t="n">
        <v>51</v>
      </c>
      <c r="C5768" s="7" t="n">
        <v>4</v>
      </c>
      <c r="D5768" s="7" t="n">
        <v>2</v>
      </c>
      <c r="E5768" s="7" t="s">
        <v>284</v>
      </c>
    </row>
    <row r="5769" spans="1:8">
      <c r="A5769" t="s">
        <v>4</v>
      </c>
      <c r="B5769" s="4" t="s">
        <v>5</v>
      </c>
      <c r="C5769" s="4" t="s">
        <v>11</v>
      </c>
    </row>
    <row r="5770" spans="1:8">
      <c r="A5770" t="n">
        <v>47126</v>
      </c>
      <c r="B5770" s="26" t="n">
        <v>16</v>
      </c>
      <c r="C5770" s="7" t="n">
        <v>0</v>
      </c>
    </row>
    <row r="5771" spans="1:8">
      <c r="A5771" t="s">
        <v>4</v>
      </c>
      <c r="B5771" s="4" t="s">
        <v>5</v>
      </c>
      <c r="C5771" s="4" t="s">
        <v>11</v>
      </c>
      <c r="D5771" s="4" t="s">
        <v>7</v>
      </c>
      <c r="E5771" s="4" t="s">
        <v>17</v>
      </c>
      <c r="F5771" s="4" t="s">
        <v>42</v>
      </c>
      <c r="G5771" s="4" t="s">
        <v>7</v>
      </c>
      <c r="H5771" s="4" t="s">
        <v>7</v>
      </c>
    </row>
    <row r="5772" spans="1:8">
      <c r="A5772" t="n">
        <v>47129</v>
      </c>
      <c r="B5772" s="31" t="n">
        <v>26</v>
      </c>
      <c r="C5772" s="7" t="n">
        <v>2</v>
      </c>
      <c r="D5772" s="7" t="n">
        <v>17</v>
      </c>
      <c r="E5772" s="7" t="n">
        <v>6507</v>
      </c>
      <c r="F5772" s="7" t="s">
        <v>449</v>
      </c>
      <c r="G5772" s="7" t="n">
        <v>2</v>
      </c>
      <c r="H5772" s="7" t="n">
        <v>0</v>
      </c>
    </row>
    <row r="5773" spans="1:8">
      <c r="A5773" t="s">
        <v>4</v>
      </c>
      <c r="B5773" s="4" t="s">
        <v>5</v>
      </c>
    </row>
    <row r="5774" spans="1:8">
      <c r="A5774" t="n">
        <v>47149</v>
      </c>
      <c r="B5774" s="24" t="n">
        <v>28</v>
      </c>
    </row>
    <row r="5775" spans="1:8">
      <c r="A5775" t="s">
        <v>4</v>
      </c>
      <c r="B5775" s="4" t="s">
        <v>5</v>
      </c>
      <c r="C5775" s="4" t="s">
        <v>7</v>
      </c>
      <c r="D5775" s="4" t="s">
        <v>11</v>
      </c>
      <c r="E5775" s="4" t="s">
        <v>11</v>
      </c>
      <c r="F5775" s="4" t="s">
        <v>7</v>
      </c>
    </row>
    <row r="5776" spans="1:8">
      <c r="A5776" t="n">
        <v>47150</v>
      </c>
      <c r="B5776" s="22" t="n">
        <v>25</v>
      </c>
      <c r="C5776" s="7" t="n">
        <v>1</v>
      </c>
      <c r="D5776" s="7" t="n">
        <v>65535</v>
      </c>
      <c r="E5776" s="7" t="n">
        <v>65535</v>
      </c>
      <c r="F5776" s="7" t="n">
        <v>0</v>
      </c>
    </row>
    <row r="5777" spans="1:8">
      <c r="A5777" t="s">
        <v>4</v>
      </c>
      <c r="B5777" s="4" t="s">
        <v>5</v>
      </c>
      <c r="C5777" s="4" t="s">
        <v>11</v>
      </c>
      <c r="D5777" s="4" t="s">
        <v>7</v>
      </c>
    </row>
    <row r="5778" spans="1:8">
      <c r="A5778" t="n">
        <v>47157</v>
      </c>
      <c r="B5778" s="33" t="n">
        <v>89</v>
      </c>
      <c r="C5778" s="7" t="n">
        <v>2</v>
      </c>
      <c r="D5778" s="7" t="n">
        <v>1</v>
      </c>
    </row>
    <row r="5779" spans="1:8">
      <c r="A5779" t="s">
        <v>4</v>
      </c>
      <c r="B5779" s="4" t="s">
        <v>5</v>
      </c>
      <c r="C5779" s="4" t="s">
        <v>7</v>
      </c>
      <c r="D5779" s="4" t="s">
        <v>11</v>
      </c>
      <c r="E5779" s="4" t="s">
        <v>15</v>
      </c>
    </row>
    <row r="5780" spans="1:8">
      <c r="A5780" t="n">
        <v>47161</v>
      </c>
      <c r="B5780" s="28" t="n">
        <v>58</v>
      </c>
      <c r="C5780" s="7" t="n">
        <v>101</v>
      </c>
      <c r="D5780" s="7" t="n">
        <v>500</v>
      </c>
      <c r="E5780" s="7" t="n">
        <v>1</v>
      </c>
    </row>
    <row r="5781" spans="1:8">
      <c r="A5781" t="s">
        <v>4</v>
      </c>
      <c r="B5781" s="4" t="s">
        <v>5</v>
      </c>
      <c r="C5781" s="4" t="s">
        <v>7</v>
      </c>
      <c r="D5781" s="4" t="s">
        <v>11</v>
      </c>
    </row>
    <row r="5782" spans="1:8">
      <c r="A5782" t="n">
        <v>47169</v>
      </c>
      <c r="B5782" s="28" t="n">
        <v>58</v>
      </c>
      <c r="C5782" s="7" t="n">
        <v>254</v>
      </c>
      <c r="D5782" s="7" t="n">
        <v>0</v>
      </c>
    </row>
    <row r="5783" spans="1:8">
      <c r="A5783" t="s">
        <v>4</v>
      </c>
      <c r="B5783" s="4" t="s">
        <v>5</v>
      </c>
      <c r="C5783" s="4" t="s">
        <v>11</v>
      </c>
      <c r="D5783" s="4" t="s">
        <v>11</v>
      </c>
      <c r="E5783" s="4" t="s">
        <v>11</v>
      </c>
    </row>
    <row r="5784" spans="1:8">
      <c r="A5784" t="n">
        <v>47173</v>
      </c>
      <c r="B5784" s="42" t="n">
        <v>61</v>
      </c>
      <c r="C5784" s="7" t="n">
        <v>2</v>
      </c>
      <c r="D5784" s="7" t="n">
        <v>65533</v>
      </c>
      <c r="E5784" s="7" t="n">
        <v>0</v>
      </c>
    </row>
    <row r="5785" spans="1:8">
      <c r="A5785" t="s">
        <v>4</v>
      </c>
      <c r="B5785" s="4" t="s">
        <v>5</v>
      </c>
      <c r="C5785" s="4" t="s">
        <v>7</v>
      </c>
      <c r="D5785" s="4" t="s">
        <v>7</v>
      </c>
      <c r="E5785" s="4" t="s">
        <v>15</v>
      </c>
      <c r="F5785" s="4" t="s">
        <v>15</v>
      </c>
      <c r="G5785" s="4" t="s">
        <v>15</v>
      </c>
      <c r="H5785" s="4" t="s">
        <v>11</v>
      </c>
    </row>
    <row r="5786" spans="1:8">
      <c r="A5786" t="n">
        <v>47180</v>
      </c>
      <c r="B5786" s="61" t="n">
        <v>45</v>
      </c>
      <c r="C5786" s="7" t="n">
        <v>2</v>
      </c>
      <c r="D5786" s="7" t="n">
        <v>3</v>
      </c>
      <c r="E5786" s="7" t="n">
        <v>-32.689998626709</v>
      </c>
      <c r="F5786" s="7" t="n">
        <v>1.25</v>
      </c>
      <c r="G5786" s="7" t="n">
        <v>-56.0400009155273</v>
      </c>
      <c r="H5786" s="7" t="n">
        <v>0</v>
      </c>
    </row>
    <row r="5787" spans="1:8">
      <c r="A5787" t="s">
        <v>4</v>
      </c>
      <c r="B5787" s="4" t="s">
        <v>5</v>
      </c>
      <c r="C5787" s="4" t="s">
        <v>7</v>
      </c>
      <c r="D5787" s="4" t="s">
        <v>7</v>
      </c>
      <c r="E5787" s="4" t="s">
        <v>15</v>
      </c>
      <c r="F5787" s="4" t="s">
        <v>15</v>
      </c>
      <c r="G5787" s="4" t="s">
        <v>15</v>
      </c>
      <c r="H5787" s="4" t="s">
        <v>11</v>
      </c>
      <c r="I5787" s="4" t="s">
        <v>7</v>
      </c>
    </row>
    <row r="5788" spans="1:8">
      <c r="A5788" t="n">
        <v>47197</v>
      </c>
      <c r="B5788" s="61" t="n">
        <v>45</v>
      </c>
      <c r="C5788" s="7" t="n">
        <v>4</v>
      </c>
      <c r="D5788" s="7" t="n">
        <v>3</v>
      </c>
      <c r="E5788" s="7" t="n">
        <v>2.78999996185303</v>
      </c>
      <c r="F5788" s="7" t="n">
        <v>265.179992675781</v>
      </c>
      <c r="G5788" s="7" t="n">
        <v>0</v>
      </c>
      <c r="H5788" s="7" t="n">
        <v>0</v>
      </c>
      <c r="I5788" s="7" t="n">
        <v>0</v>
      </c>
    </row>
    <row r="5789" spans="1:8">
      <c r="A5789" t="s">
        <v>4</v>
      </c>
      <c r="B5789" s="4" t="s">
        <v>5</v>
      </c>
      <c r="C5789" s="4" t="s">
        <v>7</v>
      </c>
      <c r="D5789" s="4" t="s">
        <v>7</v>
      </c>
      <c r="E5789" s="4" t="s">
        <v>15</v>
      </c>
      <c r="F5789" s="4" t="s">
        <v>11</v>
      </c>
    </row>
    <row r="5790" spans="1:8">
      <c r="A5790" t="n">
        <v>47215</v>
      </c>
      <c r="B5790" s="61" t="n">
        <v>45</v>
      </c>
      <c r="C5790" s="7" t="n">
        <v>5</v>
      </c>
      <c r="D5790" s="7" t="n">
        <v>3</v>
      </c>
      <c r="E5790" s="7" t="n">
        <v>1.5</v>
      </c>
      <c r="F5790" s="7" t="n">
        <v>0</v>
      </c>
    </row>
    <row r="5791" spans="1:8">
      <c r="A5791" t="s">
        <v>4</v>
      </c>
      <c r="B5791" s="4" t="s">
        <v>5</v>
      </c>
      <c r="C5791" s="4" t="s">
        <v>7</v>
      </c>
      <c r="D5791" s="4" t="s">
        <v>7</v>
      </c>
      <c r="E5791" s="4" t="s">
        <v>15</v>
      </c>
      <c r="F5791" s="4" t="s">
        <v>11</v>
      </c>
    </row>
    <row r="5792" spans="1:8">
      <c r="A5792" t="n">
        <v>47224</v>
      </c>
      <c r="B5792" s="61" t="n">
        <v>45</v>
      </c>
      <c r="C5792" s="7" t="n">
        <v>11</v>
      </c>
      <c r="D5792" s="7" t="n">
        <v>3</v>
      </c>
      <c r="E5792" s="7" t="n">
        <v>32.7000007629395</v>
      </c>
      <c r="F5792" s="7" t="n">
        <v>0</v>
      </c>
    </row>
    <row r="5793" spans="1:9">
      <c r="A5793" t="s">
        <v>4</v>
      </c>
      <c r="B5793" s="4" t="s">
        <v>5</v>
      </c>
      <c r="C5793" s="4" t="s">
        <v>7</v>
      </c>
      <c r="D5793" s="4" t="s">
        <v>11</v>
      </c>
      <c r="E5793" s="4" t="s">
        <v>8</v>
      </c>
      <c r="F5793" s="4" t="s">
        <v>8</v>
      </c>
      <c r="G5793" s="4" t="s">
        <v>8</v>
      </c>
      <c r="H5793" s="4" t="s">
        <v>8</v>
      </c>
    </row>
    <row r="5794" spans="1:9">
      <c r="A5794" t="n">
        <v>47233</v>
      </c>
      <c r="B5794" s="30" t="n">
        <v>51</v>
      </c>
      <c r="C5794" s="7" t="n">
        <v>3</v>
      </c>
      <c r="D5794" s="7" t="n">
        <v>2</v>
      </c>
      <c r="E5794" s="7" t="s">
        <v>346</v>
      </c>
      <c r="F5794" s="7" t="s">
        <v>287</v>
      </c>
      <c r="G5794" s="7" t="s">
        <v>61</v>
      </c>
      <c r="H5794" s="7" t="s">
        <v>62</v>
      </c>
    </row>
    <row r="5795" spans="1:9">
      <c r="A5795" t="s">
        <v>4</v>
      </c>
      <c r="B5795" s="4" t="s">
        <v>5</v>
      </c>
      <c r="C5795" s="4" t="s">
        <v>11</v>
      </c>
      <c r="D5795" s="4" t="s">
        <v>7</v>
      </c>
      <c r="E5795" s="4" t="s">
        <v>8</v>
      </c>
      <c r="F5795" s="4" t="s">
        <v>15</v>
      </c>
      <c r="G5795" s="4" t="s">
        <v>15</v>
      </c>
      <c r="H5795" s="4" t="s">
        <v>15</v>
      </c>
    </row>
    <row r="5796" spans="1:9">
      <c r="A5796" t="n">
        <v>47246</v>
      </c>
      <c r="B5796" s="40" t="n">
        <v>48</v>
      </c>
      <c r="C5796" s="7" t="n">
        <v>2</v>
      </c>
      <c r="D5796" s="7" t="n">
        <v>0</v>
      </c>
      <c r="E5796" s="7" t="s">
        <v>99</v>
      </c>
      <c r="F5796" s="7" t="n">
        <v>-1</v>
      </c>
      <c r="G5796" s="7" t="n">
        <v>1</v>
      </c>
      <c r="H5796" s="7" t="n">
        <v>0</v>
      </c>
    </row>
    <row r="5797" spans="1:9">
      <c r="A5797" t="s">
        <v>4</v>
      </c>
      <c r="B5797" s="4" t="s">
        <v>5</v>
      </c>
      <c r="C5797" s="4" t="s">
        <v>11</v>
      </c>
      <c r="D5797" s="4" t="s">
        <v>7</v>
      </c>
      <c r="E5797" s="4" t="s">
        <v>8</v>
      </c>
      <c r="F5797" s="4" t="s">
        <v>15</v>
      </c>
      <c r="G5797" s="4" t="s">
        <v>15</v>
      </c>
      <c r="H5797" s="4" t="s">
        <v>15</v>
      </c>
    </row>
    <row r="5798" spans="1:9">
      <c r="A5798" t="n">
        <v>47278</v>
      </c>
      <c r="B5798" s="40" t="n">
        <v>48</v>
      </c>
      <c r="C5798" s="7" t="n">
        <v>2</v>
      </c>
      <c r="D5798" s="7" t="n">
        <v>0</v>
      </c>
      <c r="E5798" s="7" t="s">
        <v>204</v>
      </c>
      <c r="F5798" s="7" t="n">
        <v>-1</v>
      </c>
      <c r="G5798" s="7" t="n">
        <v>1</v>
      </c>
      <c r="H5798" s="7" t="n">
        <v>0</v>
      </c>
    </row>
    <row r="5799" spans="1:9">
      <c r="A5799" t="s">
        <v>4</v>
      </c>
      <c r="B5799" s="4" t="s">
        <v>5</v>
      </c>
      <c r="C5799" s="4" t="s">
        <v>7</v>
      </c>
      <c r="D5799" s="4" t="s">
        <v>11</v>
      </c>
      <c r="E5799" s="4" t="s">
        <v>15</v>
      </c>
      <c r="F5799" s="4" t="s">
        <v>11</v>
      </c>
      <c r="G5799" s="4" t="s">
        <v>17</v>
      </c>
      <c r="H5799" s="4" t="s">
        <v>17</v>
      </c>
      <c r="I5799" s="4" t="s">
        <v>11</v>
      </c>
      <c r="J5799" s="4" t="s">
        <v>11</v>
      </c>
      <c r="K5799" s="4" t="s">
        <v>17</v>
      </c>
      <c r="L5799" s="4" t="s">
        <v>17</v>
      </c>
      <c r="M5799" s="4" t="s">
        <v>17</v>
      </c>
      <c r="N5799" s="4" t="s">
        <v>17</v>
      </c>
      <c r="O5799" s="4" t="s">
        <v>8</v>
      </c>
    </row>
    <row r="5800" spans="1:9">
      <c r="A5800" t="n">
        <v>47304</v>
      </c>
      <c r="B5800" s="34" t="n">
        <v>50</v>
      </c>
      <c r="C5800" s="7" t="n">
        <v>0</v>
      </c>
      <c r="D5800" s="7" t="n">
        <v>2004</v>
      </c>
      <c r="E5800" s="7" t="n">
        <v>0.5</v>
      </c>
      <c r="F5800" s="7" t="n">
        <v>200</v>
      </c>
      <c r="G5800" s="7" t="n">
        <v>0</v>
      </c>
      <c r="H5800" s="7" t="n">
        <v>1065353216</v>
      </c>
      <c r="I5800" s="7" t="n">
        <v>0</v>
      </c>
      <c r="J5800" s="7" t="n">
        <v>65533</v>
      </c>
      <c r="K5800" s="7" t="n">
        <v>0</v>
      </c>
      <c r="L5800" s="7" t="n">
        <v>0</v>
      </c>
      <c r="M5800" s="7" t="n">
        <v>0</v>
      </c>
      <c r="N5800" s="7" t="n">
        <v>0</v>
      </c>
      <c r="O5800" s="7" t="s">
        <v>18</v>
      </c>
    </row>
    <row r="5801" spans="1:9">
      <c r="A5801" t="s">
        <v>4</v>
      </c>
      <c r="B5801" s="4" t="s">
        <v>5</v>
      </c>
      <c r="C5801" s="4" t="s">
        <v>11</v>
      </c>
    </row>
    <row r="5802" spans="1:9">
      <c r="A5802" t="n">
        <v>47343</v>
      </c>
      <c r="B5802" s="26" t="n">
        <v>16</v>
      </c>
      <c r="C5802" s="7" t="n">
        <v>2400</v>
      </c>
    </row>
    <row r="5803" spans="1:9">
      <c r="A5803" t="s">
        <v>4</v>
      </c>
      <c r="B5803" s="4" t="s">
        <v>5</v>
      </c>
      <c r="C5803" s="4" t="s">
        <v>7</v>
      </c>
      <c r="D5803" s="4" t="s">
        <v>11</v>
      </c>
      <c r="E5803" s="4" t="s">
        <v>8</v>
      </c>
      <c r="F5803" s="4" t="s">
        <v>8</v>
      </c>
      <c r="G5803" s="4" t="s">
        <v>8</v>
      </c>
      <c r="H5803" s="4" t="s">
        <v>8</v>
      </c>
    </row>
    <row r="5804" spans="1:9">
      <c r="A5804" t="n">
        <v>47346</v>
      </c>
      <c r="B5804" s="30" t="n">
        <v>51</v>
      </c>
      <c r="C5804" s="7" t="n">
        <v>3</v>
      </c>
      <c r="D5804" s="7" t="n">
        <v>2</v>
      </c>
      <c r="E5804" s="7" t="s">
        <v>450</v>
      </c>
      <c r="F5804" s="7" t="s">
        <v>287</v>
      </c>
      <c r="G5804" s="7" t="s">
        <v>61</v>
      </c>
      <c r="H5804" s="7" t="s">
        <v>62</v>
      </c>
    </row>
    <row r="5805" spans="1:9">
      <c r="A5805" t="s">
        <v>4</v>
      </c>
      <c r="B5805" s="4" t="s">
        <v>5</v>
      </c>
      <c r="C5805" s="4" t="s">
        <v>11</v>
      </c>
      <c r="D5805" s="4" t="s">
        <v>7</v>
      </c>
      <c r="E5805" s="4" t="s">
        <v>8</v>
      </c>
      <c r="F5805" s="4" t="s">
        <v>15</v>
      </c>
      <c r="G5805" s="4" t="s">
        <v>15</v>
      </c>
      <c r="H5805" s="4" t="s">
        <v>15</v>
      </c>
    </row>
    <row r="5806" spans="1:9">
      <c r="A5806" t="n">
        <v>47359</v>
      </c>
      <c r="B5806" s="40" t="n">
        <v>48</v>
      </c>
      <c r="C5806" s="7" t="n">
        <v>2</v>
      </c>
      <c r="D5806" s="7" t="n">
        <v>0</v>
      </c>
      <c r="E5806" s="7" t="s">
        <v>98</v>
      </c>
      <c r="F5806" s="7" t="n">
        <v>-1</v>
      </c>
      <c r="G5806" s="7" t="n">
        <v>1</v>
      </c>
      <c r="H5806" s="7" t="n">
        <v>0</v>
      </c>
    </row>
    <row r="5807" spans="1:9">
      <c r="A5807" t="s">
        <v>4</v>
      </c>
      <c r="B5807" s="4" t="s">
        <v>5</v>
      </c>
      <c r="C5807" s="4" t="s">
        <v>7</v>
      </c>
      <c r="D5807" s="4" t="s">
        <v>7</v>
      </c>
      <c r="E5807" s="4" t="s">
        <v>15</v>
      </c>
      <c r="F5807" s="4" t="s">
        <v>11</v>
      </c>
    </row>
    <row r="5808" spans="1:9">
      <c r="A5808" t="n">
        <v>47385</v>
      </c>
      <c r="B5808" s="61" t="n">
        <v>45</v>
      </c>
      <c r="C5808" s="7" t="n">
        <v>5</v>
      </c>
      <c r="D5808" s="7" t="n">
        <v>3</v>
      </c>
      <c r="E5808" s="7" t="n">
        <v>2.90000009536743</v>
      </c>
      <c r="F5808" s="7" t="n">
        <v>7000</v>
      </c>
    </row>
    <row r="5809" spans="1:15">
      <c r="A5809" t="s">
        <v>4</v>
      </c>
      <c r="B5809" s="4" t="s">
        <v>5</v>
      </c>
      <c r="C5809" s="4" t="s">
        <v>11</v>
      </c>
    </row>
    <row r="5810" spans="1:15">
      <c r="A5810" t="n">
        <v>47394</v>
      </c>
      <c r="B5810" s="26" t="n">
        <v>16</v>
      </c>
      <c r="C5810" s="7" t="n">
        <v>5000</v>
      </c>
    </row>
    <row r="5811" spans="1:15">
      <c r="A5811" t="s">
        <v>4</v>
      </c>
      <c r="B5811" s="4" t="s">
        <v>5</v>
      </c>
      <c r="C5811" s="4" t="s">
        <v>7</v>
      </c>
      <c r="D5811" s="4" t="s">
        <v>11</v>
      </c>
      <c r="E5811" s="4" t="s">
        <v>7</v>
      </c>
    </row>
    <row r="5812" spans="1:15">
      <c r="A5812" t="n">
        <v>47397</v>
      </c>
      <c r="B5812" s="15" t="n">
        <v>49</v>
      </c>
      <c r="C5812" s="7" t="n">
        <v>1</v>
      </c>
      <c r="D5812" s="7" t="n">
        <v>4000</v>
      </c>
      <c r="E5812" s="7" t="n">
        <v>0</v>
      </c>
    </row>
    <row r="5813" spans="1:15">
      <c r="A5813" t="s">
        <v>4</v>
      </c>
      <c r="B5813" s="4" t="s">
        <v>5</v>
      </c>
      <c r="C5813" s="4" t="s">
        <v>7</v>
      </c>
      <c r="D5813" s="4" t="s">
        <v>11</v>
      </c>
      <c r="E5813" s="4" t="s">
        <v>15</v>
      </c>
    </row>
    <row r="5814" spans="1:15">
      <c r="A5814" t="n">
        <v>47402</v>
      </c>
      <c r="B5814" s="28" t="n">
        <v>58</v>
      </c>
      <c r="C5814" s="7" t="n">
        <v>0</v>
      </c>
      <c r="D5814" s="7" t="n">
        <v>2000</v>
      </c>
      <c r="E5814" s="7" t="n">
        <v>1</v>
      </c>
    </row>
    <row r="5815" spans="1:15">
      <c r="A5815" t="s">
        <v>4</v>
      </c>
      <c r="B5815" s="4" t="s">
        <v>5</v>
      </c>
      <c r="C5815" s="4" t="s">
        <v>7</v>
      </c>
      <c r="D5815" s="4" t="s">
        <v>11</v>
      </c>
    </row>
    <row r="5816" spans="1:15">
      <c r="A5816" t="n">
        <v>47410</v>
      </c>
      <c r="B5816" s="28" t="n">
        <v>58</v>
      </c>
      <c r="C5816" s="7" t="n">
        <v>255</v>
      </c>
      <c r="D5816" s="7" t="n">
        <v>0</v>
      </c>
    </row>
    <row r="5817" spans="1:15">
      <c r="A5817" t="s">
        <v>4</v>
      </c>
      <c r="B5817" s="4" t="s">
        <v>5</v>
      </c>
      <c r="C5817" s="4" t="s">
        <v>11</v>
      </c>
      <c r="D5817" s="4" t="s">
        <v>7</v>
      </c>
      <c r="E5817" s="4" t="s">
        <v>8</v>
      </c>
      <c r="F5817" s="4" t="s">
        <v>15</v>
      </c>
      <c r="G5817" s="4" t="s">
        <v>15</v>
      </c>
      <c r="H5817" s="4" t="s">
        <v>15</v>
      </c>
    </row>
    <row r="5818" spans="1:15">
      <c r="A5818" t="n">
        <v>47414</v>
      </c>
      <c r="B5818" s="40" t="n">
        <v>48</v>
      </c>
      <c r="C5818" s="7" t="n">
        <v>2</v>
      </c>
      <c r="D5818" s="7" t="n">
        <v>0</v>
      </c>
      <c r="E5818" s="7" t="s">
        <v>451</v>
      </c>
      <c r="F5818" s="7" t="n">
        <v>-1</v>
      </c>
      <c r="G5818" s="7" t="n">
        <v>1</v>
      </c>
      <c r="H5818" s="7" t="n">
        <v>0</v>
      </c>
    </row>
    <row r="5819" spans="1:15">
      <c r="A5819" t="s">
        <v>4</v>
      </c>
      <c r="B5819" s="4" t="s">
        <v>5</v>
      </c>
      <c r="C5819" s="4" t="s">
        <v>11</v>
      </c>
      <c r="D5819" s="4" t="s">
        <v>11</v>
      </c>
      <c r="E5819" s="4" t="s">
        <v>11</v>
      </c>
    </row>
    <row r="5820" spans="1:15">
      <c r="A5820" t="n">
        <v>47446</v>
      </c>
      <c r="B5820" s="42" t="n">
        <v>61</v>
      </c>
      <c r="C5820" s="7" t="n">
        <v>2</v>
      </c>
      <c r="D5820" s="7" t="n">
        <v>65533</v>
      </c>
      <c r="E5820" s="7" t="n">
        <v>0</v>
      </c>
    </row>
    <row r="5821" spans="1:15">
      <c r="A5821" t="s">
        <v>4</v>
      </c>
      <c r="B5821" s="4" t="s">
        <v>5</v>
      </c>
      <c r="C5821" s="4" t="s">
        <v>11</v>
      </c>
      <c r="D5821" s="4" t="s">
        <v>17</v>
      </c>
    </row>
    <row r="5822" spans="1:15">
      <c r="A5822" t="n">
        <v>47453</v>
      </c>
      <c r="B5822" s="41" t="n">
        <v>43</v>
      </c>
      <c r="C5822" s="7" t="n">
        <v>2</v>
      </c>
      <c r="D5822" s="7" t="n">
        <v>128</v>
      </c>
    </row>
    <row r="5823" spans="1:15">
      <c r="A5823" t="s">
        <v>4</v>
      </c>
      <c r="B5823" s="4" t="s">
        <v>5</v>
      </c>
      <c r="C5823" s="4" t="s">
        <v>11</v>
      </c>
      <c r="D5823" s="4" t="s">
        <v>17</v>
      </c>
    </row>
    <row r="5824" spans="1:15">
      <c r="A5824" t="n">
        <v>47460</v>
      </c>
      <c r="B5824" s="41" t="n">
        <v>43</v>
      </c>
      <c r="C5824" s="7" t="n">
        <v>2</v>
      </c>
      <c r="D5824" s="7" t="n">
        <v>32</v>
      </c>
    </row>
    <row r="5825" spans="1:8">
      <c r="A5825" t="s">
        <v>4</v>
      </c>
      <c r="B5825" s="4" t="s">
        <v>5</v>
      </c>
      <c r="C5825" s="4" t="s">
        <v>13</v>
      </c>
    </row>
    <row r="5826" spans="1:8">
      <c r="A5826" t="n">
        <v>47467</v>
      </c>
      <c r="B5826" s="19" t="n">
        <v>3</v>
      </c>
      <c r="C5826" s="11" t="n">
        <f t="normal" ca="1">A7712</f>
        <v>0</v>
      </c>
    </row>
    <row r="5827" spans="1:8">
      <c r="A5827" t="s">
        <v>4</v>
      </c>
      <c r="B5827" s="4" t="s">
        <v>5</v>
      </c>
      <c r="C5827" s="4" t="s">
        <v>7</v>
      </c>
      <c r="D5827" s="4" t="s">
        <v>11</v>
      </c>
      <c r="E5827" s="4" t="s">
        <v>7</v>
      </c>
      <c r="F5827" s="4" t="s">
        <v>13</v>
      </c>
    </row>
    <row r="5828" spans="1:8">
      <c r="A5828" t="n">
        <v>47472</v>
      </c>
      <c r="B5828" s="9" t="n">
        <v>5</v>
      </c>
      <c r="C5828" s="7" t="n">
        <v>30</v>
      </c>
      <c r="D5828" s="7" t="n">
        <v>10817</v>
      </c>
      <c r="E5828" s="7" t="n">
        <v>1</v>
      </c>
      <c r="F5828" s="11" t="n">
        <f t="normal" ca="1">A6076</f>
        <v>0</v>
      </c>
    </row>
    <row r="5829" spans="1:8">
      <c r="A5829" t="s">
        <v>4</v>
      </c>
      <c r="B5829" s="4" t="s">
        <v>5</v>
      </c>
      <c r="C5829" s="4" t="s">
        <v>11</v>
      </c>
      <c r="D5829" s="4" t="s">
        <v>7</v>
      </c>
    </row>
    <row r="5830" spans="1:8">
      <c r="A5830" t="n">
        <v>47481</v>
      </c>
      <c r="B5830" s="33" t="n">
        <v>89</v>
      </c>
      <c r="C5830" s="7" t="n">
        <v>65533</v>
      </c>
      <c r="D5830" s="7" t="n">
        <v>1</v>
      </c>
    </row>
    <row r="5831" spans="1:8">
      <c r="A5831" t="s">
        <v>4</v>
      </c>
      <c r="B5831" s="4" t="s">
        <v>5</v>
      </c>
      <c r="C5831" s="4" t="s">
        <v>7</v>
      </c>
      <c r="D5831" s="4" t="s">
        <v>11</v>
      </c>
      <c r="E5831" s="4" t="s">
        <v>11</v>
      </c>
      <c r="F5831" s="4" t="s">
        <v>7</v>
      </c>
    </row>
    <row r="5832" spans="1:8">
      <c r="A5832" t="n">
        <v>47485</v>
      </c>
      <c r="B5832" s="22" t="n">
        <v>25</v>
      </c>
      <c r="C5832" s="7" t="n">
        <v>1</v>
      </c>
      <c r="D5832" s="7" t="n">
        <v>60</v>
      </c>
      <c r="E5832" s="7" t="n">
        <v>420</v>
      </c>
      <c r="F5832" s="7" t="n">
        <v>2</v>
      </c>
    </row>
    <row r="5833" spans="1:8">
      <c r="A5833" t="s">
        <v>4</v>
      </c>
      <c r="B5833" s="4" t="s">
        <v>5</v>
      </c>
      <c r="C5833" s="4" t="s">
        <v>8</v>
      </c>
      <c r="D5833" s="4" t="s">
        <v>11</v>
      </c>
    </row>
    <row r="5834" spans="1:8">
      <c r="A5834" t="n">
        <v>47492</v>
      </c>
      <c r="B5834" s="65" t="n">
        <v>29</v>
      </c>
      <c r="C5834" s="7" t="s">
        <v>417</v>
      </c>
      <c r="D5834" s="7" t="n">
        <v>65533</v>
      </c>
    </row>
    <row r="5835" spans="1:8">
      <c r="A5835" t="s">
        <v>4</v>
      </c>
      <c r="B5835" s="4" t="s">
        <v>5</v>
      </c>
      <c r="C5835" s="4" t="s">
        <v>7</v>
      </c>
      <c r="D5835" s="4" t="s">
        <v>11</v>
      </c>
      <c r="E5835" s="4" t="s">
        <v>8</v>
      </c>
    </row>
    <row r="5836" spans="1:8">
      <c r="A5836" t="n">
        <v>47508</v>
      </c>
      <c r="B5836" s="30" t="n">
        <v>51</v>
      </c>
      <c r="C5836" s="7" t="n">
        <v>4</v>
      </c>
      <c r="D5836" s="7" t="n">
        <v>3</v>
      </c>
      <c r="E5836" s="7" t="s">
        <v>116</v>
      </c>
    </row>
    <row r="5837" spans="1:8">
      <c r="A5837" t="s">
        <v>4</v>
      </c>
      <c r="B5837" s="4" t="s">
        <v>5</v>
      </c>
      <c r="C5837" s="4" t="s">
        <v>11</v>
      </c>
    </row>
    <row r="5838" spans="1:8">
      <c r="A5838" t="n">
        <v>47521</v>
      </c>
      <c r="B5838" s="26" t="n">
        <v>16</v>
      </c>
      <c r="C5838" s="7" t="n">
        <v>0</v>
      </c>
    </row>
    <row r="5839" spans="1:8">
      <c r="A5839" t="s">
        <v>4</v>
      </c>
      <c r="B5839" s="4" t="s">
        <v>5</v>
      </c>
      <c r="C5839" s="4" t="s">
        <v>11</v>
      </c>
      <c r="D5839" s="4" t="s">
        <v>7</v>
      </c>
      <c r="E5839" s="4" t="s">
        <v>17</v>
      </c>
      <c r="F5839" s="4" t="s">
        <v>42</v>
      </c>
      <c r="G5839" s="4" t="s">
        <v>7</v>
      </c>
      <c r="H5839" s="4" t="s">
        <v>7</v>
      </c>
    </row>
    <row r="5840" spans="1:8">
      <c r="A5840" t="n">
        <v>47524</v>
      </c>
      <c r="B5840" s="31" t="n">
        <v>26</v>
      </c>
      <c r="C5840" s="7" t="n">
        <v>3</v>
      </c>
      <c r="D5840" s="7" t="n">
        <v>17</v>
      </c>
      <c r="E5840" s="7" t="n">
        <v>2471</v>
      </c>
      <c r="F5840" s="7" t="s">
        <v>452</v>
      </c>
      <c r="G5840" s="7" t="n">
        <v>2</v>
      </c>
      <c r="H5840" s="7" t="n">
        <v>0</v>
      </c>
    </row>
    <row r="5841" spans="1:8">
      <c r="A5841" t="s">
        <v>4</v>
      </c>
      <c r="B5841" s="4" t="s">
        <v>5</v>
      </c>
    </row>
    <row r="5842" spans="1:8">
      <c r="A5842" t="n">
        <v>47545</v>
      </c>
      <c r="B5842" s="24" t="n">
        <v>28</v>
      </c>
    </row>
    <row r="5843" spans="1:8">
      <c r="A5843" t="s">
        <v>4</v>
      </c>
      <c r="B5843" s="4" t="s">
        <v>5</v>
      </c>
      <c r="C5843" s="4" t="s">
        <v>8</v>
      </c>
      <c r="D5843" s="4" t="s">
        <v>11</v>
      </c>
    </row>
    <row r="5844" spans="1:8">
      <c r="A5844" t="n">
        <v>47546</v>
      </c>
      <c r="B5844" s="65" t="n">
        <v>29</v>
      </c>
      <c r="C5844" s="7" t="s">
        <v>18</v>
      </c>
      <c r="D5844" s="7" t="n">
        <v>65533</v>
      </c>
    </row>
    <row r="5845" spans="1:8">
      <c r="A5845" t="s">
        <v>4</v>
      </c>
      <c r="B5845" s="4" t="s">
        <v>5</v>
      </c>
      <c r="C5845" s="4" t="s">
        <v>7</v>
      </c>
      <c r="D5845" s="4" t="s">
        <v>11</v>
      </c>
      <c r="E5845" s="4" t="s">
        <v>11</v>
      </c>
      <c r="F5845" s="4" t="s">
        <v>7</v>
      </c>
    </row>
    <row r="5846" spans="1:8">
      <c r="A5846" t="n">
        <v>47550</v>
      </c>
      <c r="B5846" s="22" t="n">
        <v>25</v>
      </c>
      <c r="C5846" s="7" t="n">
        <v>1</v>
      </c>
      <c r="D5846" s="7" t="n">
        <v>65535</v>
      </c>
      <c r="E5846" s="7" t="n">
        <v>65535</v>
      </c>
      <c r="F5846" s="7" t="n">
        <v>0</v>
      </c>
    </row>
    <row r="5847" spans="1:8">
      <c r="A5847" t="s">
        <v>4</v>
      </c>
      <c r="B5847" s="4" t="s">
        <v>5</v>
      </c>
      <c r="C5847" s="4" t="s">
        <v>7</v>
      </c>
      <c r="D5847" s="4" t="s">
        <v>11</v>
      </c>
      <c r="E5847" s="4" t="s">
        <v>8</v>
      </c>
      <c r="F5847" s="4" t="s">
        <v>8</v>
      </c>
      <c r="G5847" s="4" t="s">
        <v>8</v>
      </c>
      <c r="H5847" s="4" t="s">
        <v>8</v>
      </c>
    </row>
    <row r="5848" spans="1:8">
      <c r="A5848" t="n">
        <v>47557</v>
      </c>
      <c r="B5848" s="30" t="n">
        <v>51</v>
      </c>
      <c r="C5848" s="7" t="n">
        <v>3</v>
      </c>
      <c r="D5848" s="7" t="n">
        <v>0</v>
      </c>
      <c r="E5848" s="7" t="s">
        <v>357</v>
      </c>
      <c r="F5848" s="7" t="s">
        <v>286</v>
      </c>
      <c r="G5848" s="7" t="s">
        <v>61</v>
      </c>
      <c r="H5848" s="7" t="s">
        <v>62</v>
      </c>
    </row>
    <row r="5849" spans="1:8">
      <c r="A5849" t="s">
        <v>4</v>
      </c>
      <c r="B5849" s="4" t="s">
        <v>5</v>
      </c>
      <c r="C5849" s="4" t="s">
        <v>11</v>
      </c>
      <c r="D5849" s="4" t="s">
        <v>7</v>
      </c>
      <c r="E5849" s="4" t="s">
        <v>15</v>
      </c>
      <c r="F5849" s="4" t="s">
        <v>11</v>
      </c>
    </row>
    <row r="5850" spans="1:8">
      <c r="A5850" t="n">
        <v>47570</v>
      </c>
      <c r="B5850" s="51" t="n">
        <v>59</v>
      </c>
      <c r="C5850" s="7" t="n">
        <v>0</v>
      </c>
      <c r="D5850" s="7" t="n">
        <v>13</v>
      </c>
      <c r="E5850" s="7" t="n">
        <v>0.150000005960464</v>
      </c>
      <c r="F5850" s="7" t="n">
        <v>0</v>
      </c>
    </row>
    <row r="5851" spans="1:8">
      <c r="A5851" t="s">
        <v>4</v>
      </c>
      <c r="B5851" s="4" t="s">
        <v>5</v>
      </c>
      <c r="C5851" s="4" t="s">
        <v>11</v>
      </c>
    </row>
    <row r="5852" spans="1:8">
      <c r="A5852" t="n">
        <v>47580</v>
      </c>
      <c r="B5852" s="26" t="n">
        <v>16</v>
      </c>
      <c r="C5852" s="7" t="n">
        <v>1300</v>
      </c>
    </row>
    <row r="5853" spans="1:8">
      <c r="A5853" t="s">
        <v>4</v>
      </c>
      <c r="B5853" s="4" t="s">
        <v>5</v>
      </c>
      <c r="C5853" s="4" t="s">
        <v>7</v>
      </c>
      <c r="D5853" s="4" t="s">
        <v>11</v>
      </c>
      <c r="E5853" s="4" t="s">
        <v>15</v>
      </c>
    </row>
    <row r="5854" spans="1:8">
      <c r="A5854" t="n">
        <v>47583</v>
      </c>
      <c r="B5854" s="28" t="n">
        <v>58</v>
      </c>
      <c r="C5854" s="7" t="n">
        <v>101</v>
      </c>
      <c r="D5854" s="7" t="n">
        <v>500</v>
      </c>
      <c r="E5854" s="7" t="n">
        <v>1</v>
      </c>
    </row>
    <row r="5855" spans="1:8">
      <c r="A5855" t="s">
        <v>4</v>
      </c>
      <c r="B5855" s="4" t="s">
        <v>5</v>
      </c>
      <c r="C5855" s="4" t="s">
        <v>7</v>
      </c>
      <c r="D5855" s="4" t="s">
        <v>11</v>
      </c>
    </row>
    <row r="5856" spans="1:8">
      <c r="A5856" t="n">
        <v>47591</v>
      </c>
      <c r="B5856" s="28" t="n">
        <v>58</v>
      </c>
      <c r="C5856" s="7" t="n">
        <v>254</v>
      </c>
      <c r="D5856" s="7" t="n">
        <v>0</v>
      </c>
    </row>
    <row r="5857" spans="1:8">
      <c r="A5857" t="s">
        <v>4</v>
      </c>
      <c r="B5857" s="4" t="s">
        <v>5</v>
      </c>
      <c r="C5857" s="4" t="s">
        <v>7</v>
      </c>
    </row>
    <row r="5858" spans="1:8">
      <c r="A5858" t="n">
        <v>47595</v>
      </c>
      <c r="B5858" s="61" t="n">
        <v>45</v>
      </c>
      <c r="C5858" s="7" t="n">
        <v>0</v>
      </c>
    </row>
    <row r="5859" spans="1:8">
      <c r="A5859" t="s">
        <v>4</v>
      </c>
      <c r="B5859" s="4" t="s">
        <v>5</v>
      </c>
      <c r="C5859" s="4" t="s">
        <v>7</v>
      </c>
      <c r="D5859" s="4" t="s">
        <v>7</v>
      </c>
      <c r="E5859" s="4" t="s">
        <v>15</v>
      </c>
      <c r="F5859" s="4" t="s">
        <v>15</v>
      </c>
      <c r="G5859" s="4" t="s">
        <v>15</v>
      </c>
      <c r="H5859" s="4" t="s">
        <v>11</v>
      </c>
    </row>
    <row r="5860" spans="1:8">
      <c r="A5860" t="n">
        <v>47597</v>
      </c>
      <c r="B5860" s="61" t="n">
        <v>45</v>
      </c>
      <c r="C5860" s="7" t="n">
        <v>2</v>
      </c>
      <c r="D5860" s="7" t="n">
        <v>3</v>
      </c>
      <c r="E5860" s="7" t="n">
        <v>-24.1399993896484</v>
      </c>
      <c r="F5860" s="7" t="n">
        <v>1.20000004768372</v>
      </c>
      <c r="G5860" s="7" t="n">
        <v>-57.0499992370605</v>
      </c>
      <c r="H5860" s="7" t="n">
        <v>0</v>
      </c>
    </row>
    <row r="5861" spans="1:8">
      <c r="A5861" t="s">
        <v>4</v>
      </c>
      <c r="B5861" s="4" t="s">
        <v>5</v>
      </c>
      <c r="C5861" s="4" t="s">
        <v>7</v>
      </c>
      <c r="D5861" s="4" t="s">
        <v>7</v>
      </c>
      <c r="E5861" s="4" t="s">
        <v>15</v>
      </c>
      <c r="F5861" s="4" t="s">
        <v>15</v>
      </c>
      <c r="G5861" s="4" t="s">
        <v>15</v>
      </c>
      <c r="H5861" s="4" t="s">
        <v>11</v>
      </c>
      <c r="I5861" s="4" t="s">
        <v>7</v>
      </c>
    </row>
    <row r="5862" spans="1:8">
      <c r="A5862" t="n">
        <v>47614</v>
      </c>
      <c r="B5862" s="61" t="n">
        <v>45</v>
      </c>
      <c r="C5862" s="7" t="n">
        <v>4</v>
      </c>
      <c r="D5862" s="7" t="n">
        <v>3</v>
      </c>
      <c r="E5862" s="7" t="n">
        <v>6.5</v>
      </c>
      <c r="F5862" s="7" t="n">
        <v>283.880004882813</v>
      </c>
      <c r="G5862" s="7" t="n">
        <v>0</v>
      </c>
      <c r="H5862" s="7" t="n">
        <v>0</v>
      </c>
      <c r="I5862" s="7" t="n">
        <v>1</v>
      </c>
    </row>
    <row r="5863" spans="1:8">
      <c r="A5863" t="s">
        <v>4</v>
      </c>
      <c r="B5863" s="4" t="s">
        <v>5</v>
      </c>
      <c r="C5863" s="4" t="s">
        <v>7</v>
      </c>
      <c r="D5863" s="4" t="s">
        <v>7</v>
      </c>
      <c r="E5863" s="4" t="s">
        <v>15</v>
      </c>
      <c r="F5863" s="4" t="s">
        <v>11</v>
      </c>
    </row>
    <row r="5864" spans="1:8">
      <c r="A5864" t="n">
        <v>47632</v>
      </c>
      <c r="B5864" s="61" t="n">
        <v>45</v>
      </c>
      <c r="C5864" s="7" t="n">
        <v>5</v>
      </c>
      <c r="D5864" s="7" t="n">
        <v>3</v>
      </c>
      <c r="E5864" s="7" t="n">
        <v>4.40000009536743</v>
      </c>
      <c r="F5864" s="7" t="n">
        <v>0</v>
      </c>
    </row>
    <row r="5865" spans="1:8">
      <c r="A5865" t="s">
        <v>4</v>
      </c>
      <c r="B5865" s="4" t="s">
        <v>5</v>
      </c>
      <c r="C5865" s="4" t="s">
        <v>7</v>
      </c>
      <c r="D5865" s="4" t="s">
        <v>7</v>
      </c>
      <c r="E5865" s="4" t="s">
        <v>15</v>
      </c>
      <c r="F5865" s="4" t="s">
        <v>11</v>
      </c>
    </row>
    <row r="5866" spans="1:8">
      <c r="A5866" t="n">
        <v>47641</v>
      </c>
      <c r="B5866" s="61" t="n">
        <v>45</v>
      </c>
      <c r="C5866" s="7" t="n">
        <v>11</v>
      </c>
      <c r="D5866" s="7" t="n">
        <v>3</v>
      </c>
      <c r="E5866" s="7" t="n">
        <v>32.7000007629395</v>
      </c>
      <c r="F5866" s="7" t="n">
        <v>0</v>
      </c>
    </row>
    <row r="5867" spans="1:8">
      <c r="A5867" t="s">
        <v>4</v>
      </c>
      <c r="B5867" s="4" t="s">
        <v>5</v>
      </c>
      <c r="C5867" s="4" t="s">
        <v>11</v>
      </c>
      <c r="D5867" s="4" t="s">
        <v>17</v>
      </c>
    </row>
    <row r="5868" spans="1:8">
      <c r="A5868" t="n">
        <v>47650</v>
      </c>
      <c r="B5868" s="67" t="n">
        <v>44</v>
      </c>
      <c r="C5868" s="7" t="n">
        <v>3</v>
      </c>
      <c r="D5868" s="7" t="n">
        <v>128</v>
      </c>
    </row>
    <row r="5869" spans="1:8">
      <c r="A5869" t="s">
        <v>4</v>
      </c>
      <c r="B5869" s="4" t="s">
        <v>5</v>
      </c>
      <c r="C5869" s="4" t="s">
        <v>11</v>
      </c>
      <c r="D5869" s="4" t="s">
        <v>17</v>
      </c>
    </row>
    <row r="5870" spans="1:8">
      <c r="A5870" t="n">
        <v>47657</v>
      </c>
      <c r="B5870" s="67" t="n">
        <v>44</v>
      </c>
      <c r="C5870" s="7" t="n">
        <v>3</v>
      </c>
      <c r="D5870" s="7" t="n">
        <v>32</v>
      </c>
    </row>
    <row r="5871" spans="1:8">
      <c r="A5871" t="s">
        <v>4</v>
      </c>
      <c r="B5871" s="4" t="s">
        <v>5</v>
      </c>
      <c r="C5871" s="4" t="s">
        <v>11</v>
      </c>
      <c r="D5871" s="4" t="s">
        <v>11</v>
      </c>
      <c r="E5871" s="4" t="s">
        <v>15</v>
      </c>
      <c r="F5871" s="4" t="s">
        <v>15</v>
      </c>
      <c r="G5871" s="4" t="s">
        <v>15</v>
      </c>
      <c r="H5871" s="4" t="s">
        <v>15</v>
      </c>
      <c r="I5871" s="4" t="s">
        <v>7</v>
      </c>
      <c r="J5871" s="4" t="s">
        <v>11</v>
      </c>
    </row>
    <row r="5872" spans="1:8">
      <c r="A5872" t="n">
        <v>47664</v>
      </c>
      <c r="B5872" s="44" t="n">
        <v>55</v>
      </c>
      <c r="C5872" s="7" t="n">
        <v>3</v>
      </c>
      <c r="D5872" s="7" t="n">
        <v>65533</v>
      </c>
      <c r="E5872" s="7" t="n">
        <v>-29.1200008392334</v>
      </c>
      <c r="F5872" s="7" t="n">
        <v>0</v>
      </c>
      <c r="G5872" s="7" t="n">
        <v>-57</v>
      </c>
      <c r="H5872" s="7" t="n">
        <v>1.20000004768372</v>
      </c>
      <c r="I5872" s="7" t="n">
        <v>1</v>
      </c>
      <c r="J5872" s="7" t="n">
        <v>0</v>
      </c>
    </row>
    <row r="5873" spans="1:10">
      <c r="A5873" t="s">
        <v>4</v>
      </c>
      <c r="B5873" s="4" t="s">
        <v>5</v>
      </c>
      <c r="C5873" s="4" t="s">
        <v>7</v>
      </c>
      <c r="D5873" s="4" t="s">
        <v>7</v>
      </c>
      <c r="E5873" s="4" t="s">
        <v>15</v>
      </c>
      <c r="F5873" s="4" t="s">
        <v>15</v>
      </c>
      <c r="G5873" s="4" t="s">
        <v>15</v>
      </c>
      <c r="H5873" s="4" t="s">
        <v>11</v>
      </c>
    </row>
    <row r="5874" spans="1:10">
      <c r="A5874" t="n">
        <v>47688</v>
      </c>
      <c r="B5874" s="61" t="n">
        <v>45</v>
      </c>
      <c r="C5874" s="7" t="n">
        <v>2</v>
      </c>
      <c r="D5874" s="7" t="n">
        <v>3</v>
      </c>
      <c r="E5874" s="7" t="n">
        <v>-27.3600006103516</v>
      </c>
      <c r="F5874" s="7" t="n">
        <v>1.26999998092651</v>
      </c>
      <c r="G5874" s="7" t="n">
        <v>-56.9099998474121</v>
      </c>
      <c r="H5874" s="7" t="n">
        <v>4000</v>
      </c>
    </row>
    <row r="5875" spans="1:10">
      <c r="A5875" t="s">
        <v>4</v>
      </c>
      <c r="B5875" s="4" t="s">
        <v>5</v>
      </c>
      <c r="C5875" s="4" t="s">
        <v>7</v>
      </c>
      <c r="D5875" s="4" t="s">
        <v>7</v>
      </c>
      <c r="E5875" s="4" t="s">
        <v>15</v>
      </c>
      <c r="F5875" s="4" t="s">
        <v>15</v>
      </c>
      <c r="G5875" s="4" t="s">
        <v>15</v>
      </c>
      <c r="H5875" s="4" t="s">
        <v>11</v>
      </c>
      <c r="I5875" s="4" t="s">
        <v>7</v>
      </c>
    </row>
    <row r="5876" spans="1:10">
      <c r="A5876" t="n">
        <v>47705</v>
      </c>
      <c r="B5876" s="61" t="n">
        <v>45</v>
      </c>
      <c r="C5876" s="7" t="n">
        <v>4</v>
      </c>
      <c r="D5876" s="7" t="n">
        <v>3</v>
      </c>
      <c r="E5876" s="7" t="n">
        <v>7.67000007629395</v>
      </c>
      <c r="F5876" s="7" t="n">
        <v>-69.0800018310547</v>
      </c>
      <c r="G5876" s="7" t="n">
        <v>0</v>
      </c>
      <c r="H5876" s="7" t="n">
        <v>4000</v>
      </c>
      <c r="I5876" s="7" t="n">
        <v>1</v>
      </c>
    </row>
    <row r="5877" spans="1:10">
      <c r="A5877" t="s">
        <v>4</v>
      </c>
      <c r="B5877" s="4" t="s">
        <v>5</v>
      </c>
      <c r="C5877" s="4" t="s">
        <v>7</v>
      </c>
      <c r="D5877" s="4" t="s">
        <v>7</v>
      </c>
      <c r="E5877" s="4" t="s">
        <v>15</v>
      </c>
      <c r="F5877" s="4" t="s">
        <v>11</v>
      </c>
    </row>
    <row r="5878" spans="1:10">
      <c r="A5878" t="n">
        <v>47723</v>
      </c>
      <c r="B5878" s="61" t="n">
        <v>45</v>
      </c>
      <c r="C5878" s="7" t="n">
        <v>5</v>
      </c>
      <c r="D5878" s="7" t="n">
        <v>3</v>
      </c>
      <c r="E5878" s="7" t="n">
        <v>2.09999990463257</v>
      </c>
      <c r="F5878" s="7" t="n">
        <v>4000</v>
      </c>
    </row>
    <row r="5879" spans="1:10">
      <c r="A5879" t="s">
        <v>4</v>
      </c>
      <c r="B5879" s="4" t="s">
        <v>5</v>
      </c>
      <c r="C5879" s="4" t="s">
        <v>7</v>
      </c>
      <c r="D5879" s="4" t="s">
        <v>7</v>
      </c>
      <c r="E5879" s="4" t="s">
        <v>15</v>
      </c>
      <c r="F5879" s="4" t="s">
        <v>11</v>
      </c>
    </row>
    <row r="5880" spans="1:10">
      <c r="A5880" t="n">
        <v>47732</v>
      </c>
      <c r="B5880" s="61" t="n">
        <v>45</v>
      </c>
      <c r="C5880" s="7" t="n">
        <v>11</v>
      </c>
      <c r="D5880" s="7" t="n">
        <v>3</v>
      </c>
      <c r="E5880" s="7" t="n">
        <v>32.7000007629395</v>
      </c>
      <c r="F5880" s="7" t="n">
        <v>4000</v>
      </c>
    </row>
    <row r="5881" spans="1:10">
      <c r="A5881" t="s">
        <v>4</v>
      </c>
      <c r="B5881" s="4" t="s">
        <v>5</v>
      </c>
      <c r="C5881" s="4" t="s">
        <v>11</v>
      </c>
    </row>
    <row r="5882" spans="1:10">
      <c r="A5882" t="n">
        <v>47741</v>
      </c>
      <c r="B5882" s="26" t="n">
        <v>16</v>
      </c>
      <c r="C5882" s="7" t="n">
        <v>2500</v>
      </c>
    </row>
    <row r="5883" spans="1:10">
      <c r="A5883" t="s">
        <v>4</v>
      </c>
      <c r="B5883" s="4" t="s">
        <v>5</v>
      </c>
      <c r="C5883" s="4" t="s">
        <v>7</v>
      </c>
      <c r="D5883" s="4" t="s">
        <v>11</v>
      </c>
      <c r="E5883" s="4" t="s">
        <v>15</v>
      </c>
    </row>
    <row r="5884" spans="1:10">
      <c r="A5884" t="n">
        <v>47744</v>
      </c>
      <c r="B5884" s="28" t="n">
        <v>58</v>
      </c>
      <c r="C5884" s="7" t="n">
        <v>0</v>
      </c>
      <c r="D5884" s="7" t="n">
        <v>1000</v>
      </c>
      <c r="E5884" s="7" t="n">
        <v>1</v>
      </c>
    </row>
    <row r="5885" spans="1:10">
      <c r="A5885" t="s">
        <v>4</v>
      </c>
      <c r="B5885" s="4" t="s">
        <v>5</v>
      </c>
      <c r="C5885" s="4" t="s">
        <v>7</v>
      </c>
      <c r="D5885" s="4" t="s">
        <v>11</v>
      </c>
    </row>
    <row r="5886" spans="1:10">
      <c r="A5886" t="n">
        <v>47752</v>
      </c>
      <c r="B5886" s="28" t="n">
        <v>58</v>
      </c>
      <c r="C5886" s="7" t="n">
        <v>255</v>
      </c>
      <c r="D5886" s="7" t="n">
        <v>0</v>
      </c>
    </row>
    <row r="5887" spans="1:10">
      <c r="A5887" t="s">
        <v>4</v>
      </c>
      <c r="B5887" s="4" t="s">
        <v>5</v>
      </c>
      <c r="C5887" s="4" t="s">
        <v>7</v>
      </c>
    </row>
    <row r="5888" spans="1:10">
      <c r="A5888" t="n">
        <v>47756</v>
      </c>
      <c r="B5888" s="61" t="n">
        <v>45</v>
      </c>
      <c r="C5888" s="7" t="n">
        <v>0</v>
      </c>
    </row>
    <row r="5889" spans="1:9">
      <c r="A5889" t="s">
        <v>4</v>
      </c>
      <c r="B5889" s="4" t="s">
        <v>5</v>
      </c>
      <c r="C5889" s="4" t="s">
        <v>7</v>
      </c>
      <c r="D5889" s="4" t="s">
        <v>7</v>
      </c>
      <c r="E5889" s="4" t="s">
        <v>15</v>
      </c>
      <c r="F5889" s="4" t="s">
        <v>15</v>
      </c>
      <c r="G5889" s="4" t="s">
        <v>15</v>
      </c>
      <c r="H5889" s="4" t="s">
        <v>11</v>
      </c>
    </row>
    <row r="5890" spans="1:9">
      <c r="A5890" t="n">
        <v>47758</v>
      </c>
      <c r="B5890" s="61" t="n">
        <v>45</v>
      </c>
      <c r="C5890" s="7" t="n">
        <v>2</v>
      </c>
      <c r="D5890" s="7" t="n">
        <v>3</v>
      </c>
      <c r="E5890" s="7" t="n">
        <v>-32.6699981689453</v>
      </c>
      <c r="F5890" s="7" t="n">
        <v>1.44000005722046</v>
      </c>
      <c r="G5890" s="7" t="n">
        <v>-57.0299987792969</v>
      </c>
      <c r="H5890" s="7" t="n">
        <v>0</v>
      </c>
    </row>
    <row r="5891" spans="1:9">
      <c r="A5891" t="s">
        <v>4</v>
      </c>
      <c r="B5891" s="4" t="s">
        <v>5</v>
      </c>
      <c r="C5891" s="4" t="s">
        <v>7</v>
      </c>
      <c r="D5891" s="4" t="s">
        <v>7</v>
      </c>
      <c r="E5891" s="4" t="s">
        <v>15</v>
      </c>
      <c r="F5891" s="4" t="s">
        <v>15</v>
      </c>
      <c r="G5891" s="4" t="s">
        <v>15</v>
      </c>
      <c r="H5891" s="4" t="s">
        <v>11</v>
      </c>
      <c r="I5891" s="4" t="s">
        <v>7</v>
      </c>
    </row>
    <row r="5892" spans="1:9">
      <c r="A5892" t="n">
        <v>47775</v>
      </c>
      <c r="B5892" s="61" t="n">
        <v>45</v>
      </c>
      <c r="C5892" s="7" t="n">
        <v>4</v>
      </c>
      <c r="D5892" s="7" t="n">
        <v>3</v>
      </c>
      <c r="E5892" s="7" t="n">
        <v>7.73000001907349</v>
      </c>
      <c r="F5892" s="7" t="n">
        <v>244.119995117188</v>
      </c>
      <c r="G5892" s="7" t="n">
        <v>0</v>
      </c>
      <c r="H5892" s="7" t="n">
        <v>0</v>
      </c>
      <c r="I5892" s="7" t="n">
        <v>0</v>
      </c>
    </row>
    <row r="5893" spans="1:9">
      <c r="A5893" t="s">
        <v>4</v>
      </c>
      <c r="B5893" s="4" t="s">
        <v>5</v>
      </c>
      <c r="C5893" s="4" t="s">
        <v>7</v>
      </c>
      <c r="D5893" s="4" t="s">
        <v>7</v>
      </c>
      <c r="E5893" s="4" t="s">
        <v>15</v>
      </c>
      <c r="F5893" s="4" t="s">
        <v>11</v>
      </c>
    </row>
    <row r="5894" spans="1:9">
      <c r="A5894" t="n">
        <v>47793</v>
      </c>
      <c r="B5894" s="61" t="n">
        <v>45</v>
      </c>
      <c r="C5894" s="7" t="n">
        <v>5</v>
      </c>
      <c r="D5894" s="7" t="n">
        <v>3</v>
      </c>
      <c r="E5894" s="7" t="n">
        <v>1.29999995231628</v>
      </c>
      <c r="F5894" s="7" t="n">
        <v>0</v>
      </c>
    </row>
    <row r="5895" spans="1:9">
      <c r="A5895" t="s">
        <v>4</v>
      </c>
      <c r="B5895" s="4" t="s">
        <v>5</v>
      </c>
      <c r="C5895" s="4" t="s">
        <v>7</v>
      </c>
      <c r="D5895" s="4" t="s">
        <v>7</v>
      </c>
      <c r="E5895" s="4" t="s">
        <v>15</v>
      </c>
      <c r="F5895" s="4" t="s">
        <v>11</v>
      </c>
    </row>
    <row r="5896" spans="1:9">
      <c r="A5896" t="n">
        <v>47802</v>
      </c>
      <c r="B5896" s="61" t="n">
        <v>45</v>
      </c>
      <c r="C5896" s="7" t="n">
        <v>11</v>
      </c>
      <c r="D5896" s="7" t="n">
        <v>3</v>
      </c>
      <c r="E5896" s="7" t="n">
        <v>32.7000007629395</v>
      </c>
      <c r="F5896" s="7" t="n">
        <v>0</v>
      </c>
    </row>
    <row r="5897" spans="1:9">
      <c r="A5897" t="s">
        <v>4</v>
      </c>
      <c r="B5897" s="4" t="s">
        <v>5</v>
      </c>
      <c r="C5897" s="4" t="s">
        <v>8</v>
      </c>
      <c r="D5897" s="4" t="s">
        <v>8</v>
      </c>
    </row>
    <row r="5898" spans="1:9">
      <c r="A5898" t="n">
        <v>47811</v>
      </c>
      <c r="B5898" s="69" t="n">
        <v>70</v>
      </c>
      <c r="C5898" s="7" t="s">
        <v>27</v>
      </c>
      <c r="D5898" s="7" t="s">
        <v>419</v>
      </c>
    </row>
    <row r="5899" spans="1:9">
      <c r="A5899" t="s">
        <v>4</v>
      </c>
      <c r="B5899" s="4" t="s">
        <v>5</v>
      </c>
      <c r="C5899" s="4" t="s">
        <v>11</v>
      </c>
      <c r="D5899" s="4" t="s">
        <v>7</v>
      </c>
    </row>
    <row r="5900" spans="1:9">
      <c r="A5900" t="n">
        <v>47824</v>
      </c>
      <c r="B5900" s="45" t="n">
        <v>56</v>
      </c>
      <c r="C5900" s="7" t="n">
        <v>3</v>
      </c>
      <c r="D5900" s="7" t="n">
        <v>1</v>
      </c>
    </row>
    <row r="5901" spans="1:9">
      <c r="A5901" t="s">
        <v>4</v>
      </c>
      <c r="B5901" s="4" t="s">
        <v>5</v>
      </c>
      <c r="C5901" s="4" t="s">
        <v>11</v>
      </c>
      <c r="D5901" s="4" t="s">
        <v>15</v>
      </c>
      <c r="E5901" s="4" t="s">
        <v>15</v>
      </c>
      <c r="F5901" s="4" t="s">
        <v>15</v>
      </c>
      <c r="G5901" s="4" t="s">
        <v>15</v>
      </c>
    </row>
    <row r="5902" spans="1:9">
      <c r="A5902" t="n">
        <v>47828</v>
      </c>
      <c r="B5902" s="37" t="n">
        <v>46</v>
      </c>
      <c r="C5902" s="7" t="n">
        <v>3</v>
      </c>
      <c r="D5902" s="7" t="n">
        <v>-32.2099990844727</v>
      </c>
      <c r="E5902" s="7" t="n">
        <v>0</v>
      </c>
      <c r="F5902" s="7" t="n">
        <v>-57</v>
      </c>
      <c r="G5902" s="7" t="n">
        <v>270</v>
      </c>
    </row>
    <row r="5903" spans="1:9">
      <c r="A5903" t="s">
        <v>4</v>
      </c>
      <c r="B5903" s="4" t="s">
        <v>5</v>
      </c>
      <c r="C5903" s="4" t="s">
        <v>11</v>
      </c>
    </row>
    <row r="5904" spans="1:9">
      <c r="A5904" t="n">
        <v>47847</v>
      </c>
      <c r="B5904" s="26" t="n">
        <v>16</v>
      </c>
      <c r="C5904" s="7" t="n">
        <v>0</v>
      </c>
    </row>
    <row r="5905" spans="1:9">
      <c r="A5905" t="s">
        <v>4</v>
      </c>
      <c r="B5905" s="4" t="s">
        <v>5</v>
      </c>
      <c r="C5905" s="4" t="s">
        <v>11</v>
      </c>
      <c r="D5905" s="4" t="s">
        <v>11</v>
      </c>
      <c r="E5905" s="4" t="s">
        <v>11</v>
      </c>
    </row>
    <row r="5906" spans="1:9">
      <c r="A5906" t="n">
        <v>47850</v>
      </c>
      <c r="B5906" s="42" t="n">
        <v>61</v>
      </c>
      <c r="C5906" s="7" t="n">
        <v>0</v>
      </c>
      <c r="D5906" s="7" t="n">
        <v>65533</v>
      </c>
      <c r="E5906" s="7" t="n">
        <v>0</v>
      </c>
    </row>
    <row r="5907" spans="1:9">
      <c r="A5907" t="s">
        <v>4</v>
      </c>
      <c r="B5907" s="4" t="s">
        <v>5</v>
      </c>
      <c r="C5907" s="4" t="s">
        <v>11</v>
      </c>
      <c r="D5907" s="4" t="s">
        <v>11</v>
      </c>
      <c r="E5907" s="4" t="s">
        <v>11</v>
      </c>
    </row>
    <row r="5908" spans="1:9">
      <c r="A5908" t="n">
        <v>47857</v>
      </c>
      <c r="B5908" s="42" t="n">
        <v>61</v>
      </c>
      <c r="C5908" s="7" t="n">
        <v>3</v>
      </c>
      <c r="D5908" s="7" t="n">
        <v>65533</v>
      </c>
      <c r="E5908" s="7" t="n">
        <v>0</v>
      </c>
    </row>
    <row r="5909" spans="1:9">
      <c r="A5909" t="s">
        <v>4</v>
      </c>
      <c r="B5909" s="4" t="s">
        <v>5</v>
      </c>
      <c r="C5909" s="4" t="s">
        <v>7</v>
      </c>
      <c r="D5909" s="4" t="s">
        <v>11</v>
      </c>
      <c r="E5909" s="4" t="s">
        <v>8</v>
      </c>
      <c r="F5909" s="4" t="s">
        <v>8</v>
      </c>
      <c r="G5909" s="4" t="s">
        <v>8</v>
      </c>
      <c r="H5909" s="4" t="s">
        <v>8</v>
      </c>
    </row>
    <row r="5910" spans="1:9">
      <c r="A5910" t="n">
        <v>47864</v>
      </c>
      <c r="B5910" s="30" t="n">
        <v>51</v>
      </c>
      <c r="C5910" s="7" t="n">
        <v>3</v>
      </c>
      <c r="D5910" s="7" t="n">
        <v>3</v>
      </c>
      <c r="E5910" s="7" t="s">
        <v>286</v>
      </c>
      <c r="F5910" s="7" t="s">
        <v>62</v>
      </c>
      <c r="G5910" s="7" t="s">
        <v>61</v>
      </c>
      <c r="H5910" s="7" t="s">
        <v>62</v>
      </c>
    </row>
    <row r="5911" spans="1:9">
      <c r="A5911" t="s">
        <v>4</v>
      </c>
      <c r="B5911" s="4" t="s">
        <v>5</v>
      </c>
      <c r="C5911" s="4" t="s">
        <v>7</v>
      </c>
      <c r="D5911" s="4" t="s">
        <v>11</v>
      </c>
      <c r="E5911" s="4" t="s">
        <v>15</v>
      </c>
    </row>
    <row r="5912" spans="1:9">
      <c r="A5912" t="n">
        <v>47877</v>
      </c>
      <c r="B5912" s="28" t="n">
        <v>58</v>
      </c>
      <c r="C5912" s="7" t="n">
        <v>100</v>
      </c>
      <c r="D5912" s="7" t="n">
        <v>1000</v>
      </c>
      <c r="E5912" s="7" t="n">
        <v>1</v>
      </c>
    </row>
    <row r="5913" spans="1:9">
      <c r="A5913" t="s">
        <v>4</v>
      </c>
      <c r="B5913" s="4" t="s">
        <v>5</v>
      </c>
      <c r="C5913" s="4" t="s">
        <v>7</v>
      </c>
      <c r="D5913" s="4" t="s">
        <v>11</v>
      </c>
    </row>
    <row r="5914" spans="1:9">
      <c r="A5914" t="n">
        <v>47885</v>
      </c>
      <c r="B5914" s="28" t="n">
        <v>58</v>
      </c>
      <c r="C5914" s="7" t="n">
        <v>255</v>
      </c>
      <c r="D5914" s="7" t="n">
        <v>0</v>
      </c>
    </row>
    <row r="5915" spans="1:9">
      <c r="A5915" t="s">
        <v>4</v>
      </c>
      <c r="B5915" s="4" t="s">
        <v>5</v>
      </c>
      <c r="C5915" s="4" t="s">
        <v>7</v>
      </c>
      <c r="D5915" s="4" t="s">
        <v>11</v>
      </c>
      <c r="E5915" s="4" t="s">
        <v>11</v>
      </c>
      <c r="F5915" s="4" t="s">
        <v>7</v>
      </c>
    </row>
    <row r="5916" spans="1:9">
      <c r="A5916" t="n">
        <v>47889</v>
      </c>
      <c r="B5916" s="22" t="n">
        <v>25</v>
      </c>
      <c r="C5916" s="7" t="n">
        <v>1</v>
      </c>
      <c r="D5916" s="7" t="n">
        <v>60</v>
      </c>
      <c r="E5916" s="7" t="n">
        <v>500</v>
      </c>
      <c r="F5916" s="7" t="n">
        <v>2</v>
      </c>
    </row>
    <row r="5917" spans="1:9">
      <c r="A5917" t="s">
        <v>4</v>
      </c>
      <c r="B5917" s="4" t="s">
        <v>5</v>
      </c>
      <c r="C5917" s="4" t="s">
        <v>7</v>
      </c>
      <c r="D5917" s="4" t="s">
        <v>11</v>
      </c>
      <c r="E5917" s="4" t="s">
        <v>8</v>
      </c>
    </row>
    <row r="5918" spans="1:9">
      <c r="A5918" t="n">
        <v>47896</v>
      </c>
      <c r="B5918" s="30" t="n">
        <v>51</v>
      </c>
      <c r="C5918" s="7" t="n">
        <v>4</v>
      </c>
      <c r="D5918" s="7" t="n">
        <v>0</v>
      </c>
      <c r="E5918" s="7" t="s">
        <v>453</v>
      </c>
    </row>
    <row r="5919" spans="1:9">
      <c r="A5919" t="s">
        <v>4</v>
      </c>
      <c r="B5919" s="4" t="s">
        <v>5</v>
      </c>
      <c r="C5919" s="4" t="s">
        <v>11</v>
      </c>
    </row>
    <row r="5920" spans="1:9">
      <c r="A5920" t="n">
        <v>47910</v>
      </c>
      <c r="B5920" s="26" t="n">
        <v>16</v>
      </c>
      <c r="C5920" s="7" t="n">
        <v>0</v>
      </c>
    </row>
    <row r="5921" spans="1:8">
      <c r="A5921" t="s">
        <v>4</v>
      </c>
      <c r="B5921" s="4" t="s">
        <v>5</v>
      </c>
      <c r="C5921" s="4" t="s">
        <v>11</v>
      </c>
      <c r="D5921" s="4" t="s">
        <v>7</v>
      </c>
      <c r="E5921" s="4" t="s">
        <v>17</v>
      </c>
      <c r="F5921" s="4" t="s">
        <v>42</v>
      </c>
      <c r="G5921" s="4" t="s">
        <v>7</v>
      </c>
      <c r="H5921" s="4" t="s">
        <v>7</v>
      </c>
    </row>
    <row r="5922" spans="1:8">
      <c r="A5922" t="n">
        <v>47913</v>
      </c>
      <c r="B5922" s="31" t="n">
        <v>26</v>
      </c>
      <c r="C5922" s="7" t="n">
        <v>0</v>
      </c>
      <c r="D5922" s="7" t="n">
        <v>17</v>
      </c>
      <c r="E5922" s="7" t="n">
        <v>65016</v>
      </c>
      <c r="F5922" s="7" t="s">
        <v>454</v>
      </c>
      <c r="G5922" s="7" t="n">
        <v>2</v>
      </c>
      <c r="H5922" s="7" t="n">
        <v>0</v>
      </c>
    </row>
    <row r="5923" spans="1:8">
      <c r="A5923" t="s">
        <v>4</v>
      </c>
      <c r="B5923" s="4" t="s">
        <v>5</v>
      </c>
    </row>
    <row r="5924" spans="1:8">
      <c r="A5924" t="n">
        <v>47971</v>
      </c>
      <c r="B5924" s="24" t="n">
        <v>28</v>
      </c>
    </row>
    <row r="5925" spans="1:8">
      <c r="A5925" t="s">
        <v>4</v>
      </c>
      <c r="B5925" s="4" t="s">
        <v>5</v>
      </c>
      <c r="C5925" s="4" t="s">
        <v>11</v>
      </c>
      <c r="D5925" s="4" t="s">
        <v>17</v>
      </c>
    </row>
    <row r="5926" spans="1:8">
      <c r="A5926" t="n">
        <v>47972</v>
      </c>
      <c r="B5926" s="41" t="n">
        <v>43</v>
      </c>
      <c r="C5926" s="7" t="n">
        <v>3</v>
      </c>
      <c r="D5926" s="7" t="n">
        <v>32768</v>
      </c>
    </row>
    <row r="5927" spans="1:8">
      <c r="A5927" t="s">
        <v>4</v>
      </c>
      <c r="B5927" s="4" t="s">
        <v>5</v>
      </c>
      <c r="C5927" s="4" t="s">
        <v>7</v>
      </c>
      <c r="D5927" s="4" t="s">
        <v>11</v>
      </c>
      <c r="E5927" s="4" t="s">
        <v>8</v>
      </c>
      <c r="F5927" s="4" t="s">
        <v>8</v>
      </c>
      <c r="G5927" s="4" t="s">
        <v>8</v>
      </c>
      <c r="H5927" s="4" t="s">
        <v>8</v>
      </c>
    </row>
    <row r="5928" spans="1:8">
      <c r="A5928" t="n">
        <v>47979</v>
      </c>
      <c r="B5928" s="30" t="n">
        <v>51</v>
      </c>
      <c r="C5928" s="7" t="n">
        <v>3</v>
      </c>
      <c r="D5928" s="7" t="n">
        <v>3</v>
      </c>
      <c r="E5928" s="7" t="s">
        <v>455</v>
      </c>
      <c r="F5928" s="7" t="s">
        <v>62</v>
      </c>
      <c r="G5928" s="7" t="s">
        <v>455</v>
      </c>
      <c r="H5928" s="7" t="s">
        <v>456</v>
      </c>
    </row>
    <row r="5929" spans="1:8">
      <c r="A5929" t="s">
        <v>4</v>
      </c>
      <c r="B5929" s="4" t="s">
        <v>5</v>
      </c>
      <c r="C5929" s="4" t="s">
        <v>7</v>
      </c>
      <c r="D5929" s="4" t="s">
        <v>7</v>
      </c>
      <c r="E5929" s="4" t="s">
        <v>15</v>
      </c>
      <c r="F5929" s="4" t="s">
        <v>15</v>
      </c>
      <c r="G5929" s="4" t="s">
        <v>15</v>
      </c>
      <c r="H5929" s="4" t="s">
        <v>11</v>
      </c>
    </row>
    <row r="5930" spans="1:8">
      <c r="A5930" t="n">
        <v>47991</v>
      </c>
      <c r="B5930" s="61" t="n">
        <v>45</v>
      </c>
      <c r="C5930" s="7" t="n">
        <v>2</v>
      </c>
      <c r="D5930" s="7" t="n">
        <v>3</v>
      </c>
      <c r="E5930" s="7" t="n">
        <v>-32.939998626709</v>
      </c>
      <c r="F5930" s="7" t="n">
        <v>1.46000003814697</v>
      </c>
      <c r="G5930" s="7" t="n">
        <v>-57.0999984741211</v>
      </c>
      <c r="H5930" s="7" t="n">
        <v>3000</v>
      </c>
    </row>
    <row r="5931" spans="1:8">
      <c r="A5931" t="s">
        <v>4</v>
      </c>
      <c r="B5931" s="4" t="s">
        <v>5</v>
      </c>
      <c r="C5931" s="4" t="s">
        <v>7</v>
      </c>
      <c r="D5931" s="4" t="s">
        <v>7</v>
      </c>
      <c r="E5931" s="4" t="s">
        <v>15</v>
      </c>
      <c r="F5931" s="4" t="s">
        <v>15</v>
      </c>
      <c r="G5931" s="4" t="s">
        <v>15</v>
      </c>
      <c r="H5931" s="4" t="s">
        <v>11</v>
      </c>
      <c r="I5931" s="4" t="s">
        <v>7</v>
      </c>
    </row>
    <row r="5932" spans="1:8">
      <c r="A5932" t="n">
        <v>48008</v>
      </c>
      <c r="B5932" s="61" t="n">
        <v>45</v>
      </c>
      <c r="C5932" s="7" t="n">
        <v>4</v>
      </c>
      <c r="D5932" s="7" t="n">
        <v>3</v>
      </c>
      <c r="E5932" s="7" t="n">
        <v>18.1700000762939</v>
      </c>
      <c r="F5932" s="7" t="n">
        <v>229.740005493164</v>
      </c>
      <c r="G5932" s="7" t="n">
        <v>0</v>
      </c>
      <c r="H5932" s="7" t="n">
        <v>3000</v>
      </c>
      <c r="I5932" s="7" t="n">
        <v>0</v>
      </c>
    </row>
    <row r="5933" spans="1:8">
      <c r="A5933" t="s">
        <v>4</v>
      </c>
      <c r="B5933" s="4" t="s">
        <v>5</v>
      </c>
      <c r="C5933" s="4" t="s">
        <v>7</v>
      </c>
      <c r="D5933" s="4" t="s">
        <v>7</v>
      </c>
      <c r="E5933" s="4" t="s">
        <v>15</v>
      </c>
      <c r="F5933" s="4" t="s">
        <v>11</v>
      </c>
    </row>
    <row r="5934" spans="1:8">
      <c r="A5934" t="n">
        <v>48026</v>
      </c>
      <c r="B5934" s="61" t="n">
        <v>45</v>
      </c>
      <c r="C5934" s="7" t="n">
        <v>5</v>
      </c>
      <c r="D5934" s="7" t="n">
        <v>3</v>
      </c>
      <c r="E5934" s="7" t="n">
        <v>1</v>
      </c>
      <c r="F5934" s="7" t="n">
        <v>3000</v>
      </c>
    </row>
    <row r="5935" spans="1:8">
      <c r="A5935" t="s">
        <v>4</v>
      </c>
      <c r="B5935" s="4" t="s">
        <v>5</v>
      </c>
      <c r="C5935" s="4" t="s">
        <v>7</v>
      </c>
      <c r="D5935" s="4" t="s">
        <v>7</v>
      </c>
      <c r="E5935" s="4" t="s">
        <v>15</v>
      </c>
      <c r="F5935" s="4" t="s">
        <v>11</v>
      </c>
    </row>
    <row r="5936" spans="1:8">
      <c r="A5936" t="n">
        <v>48035</v>
      </c>
      <c r="B5936" s="61" t="n">
        <v>45</v>
      </c>
      <c r="C5936" s="7" t="n">
        <v>11</v>
      </c>
      <c r="D5936" s="7" t="n">
        <v>3</v>
      </c>
      <c r="E5936" s="7" t="n">
        <v>32.7000007629395</v>
      </c>
      <c r="F5936" s="7" t="n">
        <v>3000</v>
      </c>
    </row>
    <row r="5937" spans="1:9">
      <c r="A5937" t="s">
        <v>4</v>
      </c>
      <c r="B5937" s="4" t="s">
        <v>5</v>
      </c>
      <c r="C5937" s="4" t="s">
        <v>11</v>
      </c>
    </row>
    <row r="5938" spans="1:9">
      <c r="A5938" t="n">
        <v>48044</v>
      </c>
      <c r="B5938" s="26" t="n">
        <v>16</v>
      </c>
      <c r="C5938" s="7" t="n">
        <v>500</v>
      </c>
    </row>
    <row r="5939" spans="1:9">
      <c r="A5939" t="s">
        <v>4</v>
      </c>
      <c r="B5939" s="4" t="s">
        <v>5</v>
      </c>
      <c r="C5939" s="4" t="s">
        <v>7</v>
      </c>
      <c r="D5939" s="4" t="s">
        <v>11</v>
      </c>
      <c r="E5939" s="4" t="s">
        <v>11</v>
      </c>
      <c r="F5939" s="4" t="s">
        <v>7</v>
      </c>
    </row>
    <row r="5940" spans="1:9">
      <c r="A5940" t="n">
        <v>48047</v>
      </c>
      <c r="B5940" s="22" t="n">
        <v>25</v>
      </c>
      <c r="C5940" s="7" t="n">
        <v>1</v>
      </c>
      <c r="D5940" s="7" t="n">
        <v>65535</v>
      </c>
      <c r="E5940" s="7" t="n">
        <v>65535</v>
      </c>
      <c r="F5940" s="7" t="n">
        <v>0</v>
      </c>
    </row>
    <row r="5941" spans="1:9">
      <c r="A5941" t="s">
        <v>4</v>
      </c>
      <c r="B5941" s="4" t="s">
        <v>5</v>
      </c>
      <c r="C5941" s="4" t="s">
        <v>11</v>
      </c>
      <c r="D5941" s="4" t="s">
        <v>11</v>
      </c>
      <c r="E5941" s="4" t="s">
        <v>15</v>
      </c>
      <c r="F5941" s="4" t="s">
        <v>15</v>
      </c>
      <c r="G5941" s="4" t="s">
        <v>15</v>
      </c>
      <c r="H5941" s="4" t="s">
        <v>15</v>
      </c>
      <c r="I5941" s="4" t="s">
        <v>7</v>
      </c>
      <c r="J5941" s="4" t="s">
        <v>11</v>
      </c>
    </row>
    <row r="5942" spans="1:9">
      <c r="A5942" t="n">
        <v>48054</v>
      </c>
      <c r="B5942" s="44" t="n">
        <v>55</v>
      </c>
      <c r="C5942" s="7" t="n">
        <v>3</v>
      </c>
      <c r="D5942" s="7" t="n">
        <v>65533</v>
      </c>
      <c r="E5942" s="7" t="n">
        <v>-32.5999984741211</v>
      </c>
      <c r="F5942" s="7" t="n">
        <v>0</v>
      </c>
      <c r="G5942" s="7" t="n">
        <v>-57</v>
      </c>
      <c r="H5942" s="7" t="n">
        <v>1.20000004768372</v>
      </c>
      <c r="I5942" s="7" t="n">
        <v>1</v>
      </c>
      <c r="J5942" s="7" t="n">
        <v>0</v>
      </c>
    </row>
    <row r="5943" spans="1:9">
      <c r="A5943" t="s">
        <v>4</v>
      </c>
      <c r="B5943" s="4" t="s">
        <v>5</v>
      </c>
      <c r="C5943" s="4" t="s">
        <v>11</v>
      </c>
      <c r="D5943" s="4" t="s">
        <v>7</v>
      </c>
    </row>
    <row r="5944" spans="1:9">
      <c r="A5944" t="n">
        <v>48078</v>
      </c>
      <c r="B5944" s="45" t="n">
        <v>56</v>
      </c>
      <c r="C5944" s="7" t="n">
        <v>3</v>
      </c>
      <c r="D5944" s="7" t="n">
        <v>0</v>
      </c>
    </row>
    <row r="5945" spans="1:9">
      <c r="A5945" t="s">
        <v>4</v>
      </c>
      <c r="B5945" s="4" t="s">
        <v>5</v>
      </c>
      <c r="C5945" s="4" t="s">
        <v>11</v>
      </c>
    </row>
    <row r="5946" spans="1:9">
      <c r="A5946" t="n">
        <v>48082</v>
      </c>
      <c r="B5946" s="26" t="n">
        <v>16</v>
      </c>
      <c r="C5946" s="7" t="n">
        <v>500</v>
      </c>
    </row>
    <row r="5947" spans="1:9">
      <c r="A5947" t="s">
        <v>4</v>
      </c>
      <c r="B5947" s="4" t="s">
        <v>5</v>
      </c>
      <c r="C5947" s="4" t="s">
        <v>7</v>
      </c>
      <c r="D5947" s="4" t="s">
        <v>11</v>
      </c>
      <c r="E5947" s="4" t="s">
        <v>8</v>
      </c>
      <c r="F5947" s="4" t="s">
        <v>8</v>
      </c>
      <c r="G5947" s="4" t="s">
        <v>8</v>
      </c>
      <c r="H5947" s="4" t="s">
        <v>8</v>
      </c>
    </row>
    <row r="5948" spans="1:9">
      <c r="A5948" t="n">
        <v>48085</v>
      </c>
      <c r="B5948" s="30" t="n">
        <v>51</v>
      </c>
      <c r="C5948" s="7" t="n">
        <v>3</v>
      </c>
      <c r="D5948" s="7" t="n">
        <v>3</v>
      </c>
      <c r="E5948" s="7" t="s">
        <v>457</v>
      </c>
      <c r="F5948" s="7" t="s">
        <v>62</v>
      </c>
      <c r="G5948" s="7" t="s">
        <v>457</v>
      </c>
      <c r="H5948" s="7" t="s">
        <v>456</v>
      </c>
    </row>
    <row r="5949" spans="1:9">
      <c r="A5949" t="s">
        <v>4</v>
      </c>
      <c r="B5949" s="4" t="s">
        <v>5</v>
      </c>
      <c r="C5949" s="4" t="s">
        <v>11</v>
      </c>
      <c r="D5949" s="4" t="s">
        <v>7</v>
      </c>
      <c r="E5949" s="4" t="s">
        <v>8</v>
      </c>
      <c r="F5949" s="4" t="s">
        <v>15</v>
      </c>
      <c r="G5949" s="4" t="s">
        <v>15</v>
      </c>
      <c r="H5949" s="4" t="s">
        <v>15</v>
      </c>
    </row>
    <row r="5950" spans="1:9">
      <c r="A5950" t="n">
        <v>48097</v>
      </c>
      <c r="B5950" s="40" t="n">
        <v>48</v>
      </c>
      <c r="C5950" s="7" t="n">
        <v>0</v>
      </c>
      <c r="D5950" s="7" t="n">
        <v>0</v>
      </c>
      <c r="E5950" s="7" t="s">
        <v>205</v>
      </c>
      <c r="F5950" s="7" t="n">
        <v>-1</v>
      </c>
      <c r="G5950" s="7" t="n">
        <v>1</v>
      </c>
      <c r="H5950" s="7" t="n">
        <v>0</v>
      </c>
    </row>
    <row r="5951" spans="1:9">
      <c r="A5951" t="s">
        <v>4</v>
      </c>
      <c r="B5951" s="4" t="s">
        <v>5</v>
      </c>
      <c r="C5951" s="4" t="s">
        <v>11</v>
      </c>
      <c r="D5951" s="4" t="s">
        <v>7</v>
      </c>
      <c r="E5951" s="4" t="s">
        <v>8</v>
      </c>
      <c r="F5951" s="4" t="s">
        <v>15</v>
      </c>
      <c r="G5951" s="4" t="s">
        <v>15</v>
      </c>
      <c r="H5951" s="4" t="s">
        <v>15</v>
      </c>
    </row>
    <row r="5952" spans="1:9">
      <c r="A5952" t="n">
        <v>48123</v>
      </c>
      <c r="B5952" s="40" t="n">
        <v>48</v>
      </c>
      <c r="C5952" s="7" t="n">
        <v>3</v>
      </c>
      <c r="D5952" s="7" t="n">
        <v>0</v>
      </c>
      <c r="E5952" s="7" t="s">
        <v>205</v>
      </c>
      <c r="F5952" s="7" t="n">
        <v>-1</v>
      </c>
      <c r="G5952" s="7" t="n">
        <v>1</v>
      </c>
      <c r="H5952" s="7" t="n">
        <v>0</v>
      </c>
    </row>
    <row r="5953" spans="1:10">
      <c r="A5953" t="s">
        <v>4</v>
      </c>
      <c r="B5953" s="4" t="s">
        <v>5</v>
      </c>
      <c r="C5953" s="4" t="s">
        <v>11</v>
      </c>
    </row>
    <row r="5954" spans="1:10">
      <c r="A5954" t="n">
        <v>48149</v>
      </c>
      <c r="B5954" s="26" t="n">
        <v>16</v>
      </c>
      <c r="C5954" s="7" t="n">
        <v>1000</v>
      </c>
    </row>
    <row r="5955" spans="1:10">
      <c r="A5955" t="s">
        <v>4</v>
      </c>
      <c r="B5955" s="4" t="s">
        <v>5</v>
      </c>
      <c r="C5955" s="4" t="s">
        <v>7</v>
      </c>
      <c r="D5955" s="4" t="s">
        <v>11</v>
      </c>
      <c r="E5955" s="4" t="s">
        <v>15</v>
      </c>
      <c r="F5955" s="4" t="s">
        <v>11</v>
      </c>
      <c r="G5955" s="4" t="s">
        <v>17</v>
      </c>
      <c r="H5955" s="4" t="s">
        <v>17</v>
      </c>
      <c r="I5955" s="4" t="s">
        <v>11</v>
      </c>
      <c r="J5955" s="4" t="s">
        <v>11</v>
      </c>
      <c r="K5955" s="4" t="s">
        <v>17</v>
      </c>
      <c r="L5955" s="4" t="s">
        <v>17</v>
      </c>
      <c r="M5955" s="4" t="s">
        <v>17</v>
      </c>
      <c r="N5955" s="4" t="s">
        <v>17</v>
      </c>
      <c r="O5955" s="4" t="s">
        <v>8</v>
      </c>
    </row>
    <row r="5956" spans="1:10">
      <c r="A5956" t="n">
        <v>48152</v>
      </c>
      <c r="B5956" s="34" t="n">
        <v>50</v>
      </c>
      <c r="C5956" s="7" t="n">
        <v>0</v>
      </c>
      <c r="D5956" s="7" t="n">
        <v>2000</v>
      </c>
      <c r="E5956" s="7" t="n">
        <v>0.600000023841858</v>
      </c>
      <c r="F5956" s="7" t="n">
        <v>100</v>
      </c>
      <c r="G5956" s="7" t="n">
        <v>0</v>
      </c>
      <c r="H5956" s="7" t="n">
        <v>0</v>
      </c>
      <c r="I5956" s="7" t="n">
        <v>0</v>
      </c>
      <c r="J5956" s="7" t="n">
        <v>65533</v>
      </c>
      <c r="K5956" s="7" t="n">
        <v>0</v>
      </c>
      <c r="L5956" s="7" t="n">
        <v>0</v>
      </c>
      <c r="M5956" s="7" t="n">
        <v>0</v>
      </c>
      <c r="N5956" s="7" t="n">
        <v>0</v>
      </c>
      <c r="O5956" s="7" t="s">
        <v>18</v>
      </c>
    </row>
    <row r="5957" spans="1:10">
      <c r="A5957" t="s">
        <v>4</v>
      </c>
      <c r="B5957" s="4" t="s">
        <v>5</v>
      </c>
      <c r="C5957" s="4" t="s">
        <v>11</v>
      </c>
    </row>
    <row r="5958" spans="1:10">
      <c r="A5958" t="n">
        <v>48191</v>
      </c>
      <c r="B5958" s="26" t="n">
        <v>16</v>
      </c>
      <c r="C5958" s="7" t="n">
        <v>300</v>
      </c>
    </row>
    <row r="5959" spans="1:10">
      <c r="A5959" t="s">
        <v>4</v>
      </c>
      <c r="B5959" s="4" t="s">
        <v>5</v>
      </c>
      <c r="C5959" s="4" t="s">
        <v>7</v>
      </c>
      <c r="D5959" s="4" t="s">
        <v>11</v>
      </c>
      <c r="E5959" s="4" t="s">
        <v>11</v>
      </c>
      <c r="F5959" s="4" t="s">
        <v>7</v>
      </c>
    </row>
    <row r="5960" spans="1:10">
      <c r="A5960" t="n">
        <v>48194</v>
      </c>
      <c r="B5960" s="22" t="n">
        <v>25</v>
      </c>
      <c r="C5960" s="7" t="n">
        <v>1</v>
      </c>
      <c r="D5960" s="7" t="n">
        <v>160</v>
      </c>
      <c r="E5960" s="7" t="n">
        <v>570</v>
      </c>
      <c r="F5960" s="7" t="n">
        <v>2</v>
      </c>
    </row>
    <row r="5961" spans="1:10">
      <c r="A5961" t="s">
        <v>4</v>
      </c>
      <c r="B5961" s="4" t="s">
        <v>5</v>
      </c>
      <c r="C5961" s="4" t="s">
        <v>7</v>
      </c>
      <c r="D5961" s="4" t="s">
        <v>11</v>
      </c>
      <c r="E5961" s="4" t="s">
        <v>8</v>
      </c>
    </row>
    <row r="5962" spans="1:10">
      <c r="A5962" t="n">
        <v>48201</v>
      </c>
      <c r="B5962" s="30" t="n">
        <v>51</v>
      </c>
      <c r="C5962" s="7" t="n">
        <v>4</v>
      </c>
      <c r="D5962" s="7" t="n">
        <v>0</v>
      </c>
      <c r="E5962" s="7" t="s">
        <v>458</v>
      </c>
    </row>
    <row r="5963" spans="1:10">
      <c r="A5963" t="s">
        <v>4</v>
      </c>
      <c r="B5963" s="4" t="s">
        <v>5</v>
      </c>
      <c r="C5963" s="4" t="s">
        <v>11</v>
      </c>
    </row>
    <row r="5964" spans="1:10">
      <c r="A5964" t="n">
        <v>48215</v>
      </c>
      <c r="B5964" s="26" t="n">
        <v>16</v>
      </c>
      <c r="C5964" s="7" t="n">
        <v>0</v>
      </c>
    </row>
    <row r="5965" spans="1:10">
      <c r="A5965" t="s">
        <v>4</v>
      </c>
      <c r="B5965" s="4" t="s">
        <v>5</v>
      </c>
      <c r="C5965" s="4" t="s">
        <v>11</v>
      </c>
      <c r="D5965" s="4" t="s">
        <v>7</v>
      </c>
      <c r="E5965" s="4" t="s">
        <v>17</v>
      </c>
      <c r="F5965" s="4" t="s">
        <v>42</v>
      </c>
      <c r="G5965" s="4" t="s">
        <v>7</v>
      </c>
      <c r="H5965" s="4" t="s">
        <v>7</v>
      </c>
    </row>
    <row r="5966" spans="1:10">
      <c r="A5966" t="n">
        <v>48218</v>
      </c>
      <c r="B5966" s="31" t="n">
        <v>26</v>
      </c>
      <c r="C5966" s="7" t="n">
        <v>0</v>
      </c>
      <c r="D5966" s="7" t="n">
        <v>17</v>
      </c>
      <c r="E5966" s="7" t="n">
        <v>65017</v>
      </c>
      <c r="F5966" s="7" t="s">
        <v>459</v>
      </c>
      <c r="G5966" s="7" t="n">
        <v>2</v>
      </c>
      <c r="H5966" s="7" t="n">
        <v>0</v>
      </c>
    </row>
    <row r="5967" spans="1:10">
      <c r="A5967" t="s">
        <v>4</v>
      </c>
      <c r="B5967" s="4" t="s">
        <v>5</v>
      </c>
    </row>
    <row r="5968" spans="1:10">
      <c r="A5968" t="n">
        <v>48239</v>
      </c>
      <c r="B5968" s="24" t="n">
        <v>28</v>
      </c>
    </row>
    <row r="5969" spans="1:15">
      <c r="A5969" t="s">
        <v>4</v>
      </c>
      <c r="B5969" s="4" t="s">
        <v>5</v>
      </c>
      <c r="C5969" s="4" t="s">
        <v>11</v>
      </c>
      <c r="D5969" s="4" t="s">
        <v>7</v>
      </c>
    </row>
    <row r="5970" spans="1:15">
      <c r="A5970" t="n">
        <v>48240</v>
      </c>
      <c r="B5970" s="33" t="n">
        <v>89</v>
      </c>
      <c r="C5970" s="7" t="n">
        <v>65533</v>
      </c>
      <c r="D5970" s="7" t="n">
        <v>1</v>
      </c>
    </row>
    <row r="5971" spans="1:15">
      <c r="A5971" t="s">
        <v>4</v>
      </c>
      <c r="B5971" s="4" t="s">
        <v>5</v>
      </c>
      <c r="C5971" s="4" t="s">
        <v>7</v>
      </c>
      <c r="D5971" s="4" t="s">
        <v>11</v>
      </c>
      <c r="E5971" s="4" t="s">
        <v>11</v>
      </c>
      <c r="F5971" s="4" t="s">
        <v>7</v>
      </c>
    </row>
    <row r="5972" spans="1:15">
      <c r="A5972" t="n">
        <v>48244</v>
      </c>
      <c r="B5972" s="22" t="n">
        <v>25</v>
      </c>
      <c r="C5972" s="7" t="n">
        <v>1</v>
      </c>
      <c r="D5972" s="7" t="n">
        <v>65535</v>
      </c>
      <c r="E5972" s="7" t="n">
        <v>65535</v>
      </c>
      <c r="F5972" s="7" t="n">
        <v>0</v>
      </c>
    </row>
    <row r="5973" spans="1:15">
      <c r="A5973" t="s">
        <v>4</v>
      </c>
      <c r="B5973" s="4" t="s">
        <v>5</v>
      </c>
      <c r="C5973" s="4" t="s">
        <v>7</v>
      </c>
      <c r="D5973" s="4" t="s">
        <v>11</v>
      </c>
      <c r="E5973" s="4" t="s">
        <v>8</v>
      </c>
    </row>
    <row r="5974" spans="1:15">
      <c r="A5974" t="n">
        <v>48251</v>
      </c>
      <c r="B5974" s="30" t="n">
        <v>51</v>
      </c>
      <c r="C5974" s="7" t="n">
        <v>4</v>
      </c>
      <c r="D5974" s="7" t="n">
        <v>3</v>
      </c>
      <c r="E5974" s="7" t="s">
        <v>460</v>
      </c>
    </row>
    <row r="5975" spans="1:15">
      <c r="A5975" t="s">
        <v>4</v>
      </c>
      <c r="B5975" s="4" t="s">
        <v>5</v>
      </c>
      <c r="C5975" s="4" t="s">
        <v>11</v>
      </c>
    </row>
    <row r="5976" spans="1:15">
      <c r="A5976" t="n">
        <v>48270</v>
      </c>
      <c r="B5976" s="26" t="n">
        <v>16</v>
      </c>
      <c r="C5976" s="7" t="n">
        <v>0</v>
      </c>
    </row>
    <row r="5977" spans="1:15">
      <c r="A5977" t="s">
        <v>4</v>
      </c>
      <c r="B5977" s="4" t="s">
        <v>5</v>
      </c>
      <c r="C5977" s="4" t="s">
        <v>11</v>
      </c>
      <c r="D5977" s="4" t="s">
        <v>7</v>
      </c>
      <c r="E5977" s="4" t="s">
        <v>17</v>
      </c>
      <c r="F5977" s="4" t="s">
        <v>42</v>
      </c>
      <c r="G5977" s="4" t="s">
        <v>7</v>
      </c>
      <c r="H5977" s="4" t="s">
        <v>7</v>
      </c>
      <c r="I5977" s="4" t="s">
        <v>7</v>
      </c>
      <c r="J5977" s="4" t="s">
        <v>17</v>
      </c>
      <c r="K5977" s="4" t="s">
        <v>42</v>
      </c>
      <c r="L5977" s="4" t="s">
        <v>7</v>
      </c>
      <c r="M5977" s="4" t="s">
        <v>7</v>
      </c>
      <c r="N5977" s="4" t="s">
        <v>7</v>
      </c>
      <c r="O5977" s="4" t="s">
        <v>17</v>
      </c>
      <c r="P5977" s="4" t="s">
        <v>42</v>
      </c>
      <c r="Q5977" s="4" t="s">
        <v>7</v>
      </c>
      <c r="R5977" s="4" t="s">
        <v>7</v>
      </c>
    </row>
    <row r="5978" spans="1:15">
      <c r="A5978" t="n">
        <v>48273</v>
      </c>
      <c r="B5978" s="31" t="n">
        <v>26</v>
      </c>
      <c r="C5978" s="7" t="n">
        <v>3</v>
      </c>
      <c r="D5978" s="7" t="n">
        <v>17</v>
      </c>
      <c r="E5978" s="7" t="n">
        <v>2472</v>
      </c>
      <c r="F5978" s="7" t="s">
        <v>461</v>
      </c>
      <c r="G5978" s="7" t="n">
        <v>2</v>
      </c>
      <c r="H5978" s="7" t="n">
        <v>3</v>
      </c>
      <c r="I5978" s="7" t="n">
        <v>17</v>
      </c>
      <c r="J5978" s="7" t="n">
        <v>2473</v>
      </c>
      <c r="K5978" s="7" t="s">
        <v>462</v>
      </c>
      <c r="L5978" s="7" t="n">
        <v>2</v>
      </c>
      <c r="M5978" s="7" t="n">
        <v>3</v>
      </c>
      <c r="N5978" s="7" t="n">
        <v>17</v>
      </c>
      <c r="O5978" s="7" t="n">
        <v>2474</v>
      </c>
      <c r="P5978" s="7" t="s">
        <v>463</v>
      </c>
      <c r="Q5978" s="7" t="n">
        <v>2</v>
      </c>
      <c r="R5978" s="7" t="n">
        <v>0</v>
      </c>
    </row>
    <row r="5979" spans="1:15">
      <c r="A5979" t="s">
        <v>4</v>
      </c>
      <c r="B5979" s="4" t="s">
        <v>5</v>
      </c>
    </row>
    <row r="5980" spans="1:15">
      <c r="A5980" t="n">
        <v>48484</v>
      </c>
      <c r="B5980" s="24" t="n">
        <v>28</v>
      </c>
    </row>
    <row r="5981" spans="1:15">
      <c r="A5981" t="s">
        <v>4</v>
      </c>
      <c r="B5981" s="4" t="s">
        <v>5</v>
      </c>
      <c r="C5981" s="4" t="s">
        <v>11</v>
      </c>
      <c r="D5981" s="4" t="s">
        <v>7</v>
      </c>
    </row>
    <row r="5982" spans="1:15">
      <c r="A5982" t="n">
        <v>48485</v>
      </c>
      <c r="B5982" s="33" t="n">
        <v>89</v>
      </c>
      <c r="C5982" s="7" t="n">
        <v>65533</v>
      </c>
      <c r="D5982" s="7" t="n">
        <v>1</v>
      </c>
    </row>
    <row r="5983" spans="1:15">
      <c r="A5983" t="s">
        <v>4</v>
      </c>
      <c r="B5983" s="4" t="s">
        <v>5</v>
      </c>
      <c r="C5983" s="4" t="s">
        <v>7</v>
      </c>
      <c r="D5983" s="4" t="s">
        <v>11</v>
      </c>
      <c r="E5983" s="4" t="s">
        <v>15</v>
      </c>
    </row>
    <row r="5984" spans="1:15">
      <c r="A5984" t="n">
        <v>48489</v>
      </c>
      <c r="B5984" s="28" t="n">
        <v>58</v>
      </c>
      <c r="C5984" s="7" t="n">
        <v>101</v>
      </c>
      <c r="D5984" s="7" t="n">
        <v>500</v>
      </c>
      <c r="E5984" s="7" t="n">
        <v>1</v>
      </c>
    </row>
    <row r="5985" spans="1:18">
      <c r="A5985" t="s">
        <v>4</v>
      </c>
      <c r="B5985" s="4" t="s">
        <v>5</v>
      </c>
      <c r="C5985" s="4" t="s">
        <v>7</v>
      </c>
      <c r="D5985" s="4" t="s">
        <v>11</v>
      </c>
    </row>
    <row r="5986" spans="1:18">
      <c r="A5986" t="n">
        <v>48497</v>
      </c>
      <c r="B5986" s="28" t="n">
        <v>58</v>
      </c>
      <c r="C5986" s="7" t="n">
        <v>254</v>
      </c>
      <c r="D5986" s="7" t="n">
        <v>0</v>
      </c>
    </row>
    <row r="5987" spans="1:18">
      <c r="A5987" t="s">
        <v>4</v>
      </c>
      <c r="B5987" s="4" t="s">
        <v>5</v>
      </c>
      <c r="C5987" s="4" t="s">
        <v>7</v>
      </c>
      <c r="D5987" s="4" t="s">
        <v>7</v>
      </c>
      <c r="E5987" s="4" t="s">
        <v>15</v>
      </c>
      <c r="F5987" s="4" t="s">
        <v>15</v>
      </c>
      <c r="G5987" s="4" t="s">
        <v>15</v>
      </c>
      <c r="H5987" s="4" t="s">
        <v>11</v>
      </c>
    </row>
    <row r="5988" spans="1:18">
      <c r="A5988" t="n">
        <v>48501</v>
      </c>
      <c r="B5988" s="61" t="n">
        <v>45</v>
      </c>
      <c r="C5988" s="7" t="n">
        <v>2</v>
      </c>
      <c r="D5988" s="7" t="n">
        <v>3</v>
      </c>
      <c r="E5988" s="7" t="n">
        <v>-32.560001373291</v>
      </c>
      <c r="F5988" s="7" t="n">
        <v>1.25999999046326</v>
      </c>
      <c r="G5988" s="7" t="n">
        <v>-57.3899993896484</v>
      </c>
      <c r="H5988" s="7" t="n">
        <v>0</v>
      </c>
    </row>
    <row r="5989" spans="1:18">
      <c r="A5989" t="s">
        <v>4</v>
      </c>
      <c r="B5989" s="4" t="s">
        <v>5</v>
      </c>
      <c r="C5989" s="4" t="s">
        <v>7</v>
      </c>
      <c r="D5989" s="4" t="s">
        <v>7</v>
      </c>
      <c r="E5989" s="4" t="s">
        <v>15</v>
      </c>
      <c r="F5989" s="4" t="s">
        <v>15</v>
      </c>
      <c r="G5989" s="4" t="s">
        <v>15</v>
      </c>
      <c r="H5989" s="4" t="s">
        <v>11</v>
      </c>
      <c r="I5989" s="4" t="s">
        <v>7</v>
      </c>
    </row>
    <row r="5990" spans="1:18">
      <c r="A5990" t="n">
        <v>48518</v>
      </c>
      <c r="B5990" s="61" t="n">
        <v>45</v>
      </c>
      <c r="C5990" s="7" t="n">
        <v>4</v>
      </c>
      <c r="D5990" s="7" t="n">
        <v>3</v>
      </c>
      <c r="E5990" s="7" t="n">
        <v>353.739990234375</v>
      </c>
      <c r="F5990" s="7" t="n">
        <v>133.990005493164</v>
      </c>
      <c r="G5990" s="7" t="n">
        <v>0</v>
      </c>
      <c r="H5990" s="7" t="n">
        <v>0</v>
      </c>
      <c r="I5990" s="7" t="n">
        <v>0</v>
      </c>
    </row>
    <row r="5991" spans="1:18">
      <c r="A5991" t="s">
        <v>4</v>
      </c>
      <c r="B5991" s="4" t="s">
        <v>5</v>
      </c>
      <c r="C5991" s="4" t="s">
        <v>7</v>
      </c>
      <c r="D5991" s="4" t="s">
        <v>7</v>
      </c>
      <c r="E5991" s="4" t="s">
        <v>15</v>
      </c>
      <c r="F5991" s="4" t="s">
        <v>11</v>
      </c>
    </row>
    <row r="5992" spans="1:18">
      <c r="A5992" t="n">
        <v>48536</v>
      </c>
      <c r="B5992" s="61" t="n">
        <v>45</v>
      </c>
      <c r="C5992" s="7" t="n">
        <v>5</v>
      </c>
      <c r="D5992" s="7" t="n">
        <v>3</v>
      </c>
      <c r="E5992" s="7" t="n">
        <v>1.10000002384186</v>
      </c>
      <c r="F5992" s="7" t="n">
        <v>0</v>
      </c>
    </row>
    <row r="5993" spans="1:18">
      <c r="A5993" t="s">
        <v>4</v>
      </c>
      <c r="B5993" s="4" t="s">
        <v>5</v>
      </c>
      <c r="C5993" s="4" t="s">
        <v>7</v>
      </c>
      <c r="D5993" s="4" t="s">
        <v>7</v>
      </c>
      <c r="E5993" s="4" t="s">
        <v>15</v>
      </c>
      <c r="F5993" s="4" t="s">
        <v>11</v>
      </c>
    </row>
    <row r="5994" spans="1:18">
      <c r="A5994" t="n">
        <v>48545</v>
      </c>
      <c r="B5994" s="61" t="n">
        <v>45</v>
      </c>
      <c r="C5994" s="7" t="n">
        <v>11</v>
      </c>
      <c r="D5994" s="7" t="n">
        <v>3</v>
      </c>
      <c r="E5994" s="7" t="n">
        <v>32.7000007629395</v>
      </c>
      <c r="F5994" s="7" t="n">
        <v>0</v>
      </c>
    </row>
    <row r="5995" spans="1:18">
      <c r="A5995" t="s">
        <v>4</v>
      </c>
      <c r="B5995" s="4" t="s">
        <v>5</v>
      </c>
      <c r="C5995" s="4" t="s">
        <v>11</v>
      </c>
      <c r="D5995" s="4" t="s">
        <v>11</v>
      </c>
      <c r="E5995" s="4" t="s">
        <v>11</v>
      </c>
    </row>
    <row r="5996" spans="1:18">
      <c r="A5996" t="n">
        <v>48554</v>
      </c>
      <c r="B5996" s="42" t="n">
        <v>61</v>
      </c>
      <c r="C5996" s="7" t="n">
        <v>0</v>
      </c>
      <c r="D5996" s="7" t="n">
        <v>3</v>
      </c>
      <c r="E5996" s="7" t="n">
        <v>0</v>
      </c>
    </row>
    <row r="5997" spans="1:18">
      <c r="A5997" t="s">
        <v>4</v>
      </c>
      <c r="B5997" s="4" t="s">
        <v>5</v>
      </c>
      <c r="C5997" s="4" t="s">
        <v>7</v>
      </c>
      <c r="D5997" s="4" t="s">
        <v>11</v>
      </c>
      <c r="E5997" s="4" t="s">
        <v>8</v>
      </c>
      <c r="F5997" s="4" t="s">
        <v>8</v>
      </c>
      <c r="G5997" s="4" t="s">
        <v>8</v>
      </c>
      <c r="H5997" s="4" t="s">
        <v>8</v>
      </c>
    </row>
    <row r="5998" spans="1:18">
      <c r="A5998" t="n">
        <v>48561</v>
      </c>
      <c r="B5998" s="30" t="n">
        <v>51</v>
      </c>
      <c r="C5998" s="7" t="n">
        <v>3</v>
      </c>
      <c r="D5998" s="7" t="n">
        <v>0</v>
      </c>
      <c r="E5998" s="7" t="s">
        <v>286</v>
      </c>
      <c r="F5998" s="7" t="s">
        <v>287</v>
      </c>
      <c r="G5998" s="7" t="s">
        <v>61</v>
      </c>
      <c r="H5998" s="7" t="s">
        <v>62</v>
      </c>
    </row>
    <row r="5999" spans="1:18">
      <c r="A5999" t="s">
        <v>4</v>
      </c>
      <c r="B5999" s="4" t="s">
        <v>5</v>
      </c>
      <c r="C5999" s="4" t="s">
        <v>7</v>
      </c>
      <c r="D5999" s="4" t="s">
        <v>11</v>
      </c>
    </row>
    <row r="6000" spans="1:18">
      <c r="A6000" t="n">
        <v>48574</v>
      </c>
      <c r="B6000" s="28" t="n">
        <v>58</v>
      </c>
      <c r="C6000" s="7" t="n">
        <v>255</v>
      </c>
      <c r="D6000" s="7" t="n">
        <v>0</v>
      </c>
    </row>
    <row r="6001" spans="1:9">
      <c r="A6001" t="s">
        <v>4</v>
      </c>
      <c r="B6001" s="4" t="s">
        <v>5</v>
      </c>
      <c r="C6001" s="4" t="s">
        <v>11</v>
      </c>
    </row>
    <row r="6002" spans="1:9">
      <c r="A6002" t="n">
        <v>48578</v>
      </c>
      <c r="B6002" s="26" t="n">
        <v>16</v>
      </c>
      <c r="C6002" s="7" t="n">
        <v>300</v>
      </c>
    </row>
    <row r="6003" spans="1:9">
      <c r="A6003" t="s">
        <v>4</v>
      </c>
      <c r="B6003" s="4" t="s">
        <v>5</v>
      </c>
      <c r="C6003" s="4" t="s">
        <v>7</v>
      </c>
      <c r="D6003" s="4" t="s">
        <v>11</v>
      </c>
      <c r="E6003" s="4" t="s">
        <v>8</v>
      </c>
    </row>
    <row r="6004" spans="1:9">
      <c r="A6004" t="n">
        <v>48581</v>
      </c>
      <c r="B6004" s="30" t="n">
        <v>51</v>
      </c>
      <c r="C6004" s="7" t="n">
        <v>4</v>
      </c>
      <c r="D6004" s="7" t="n">
        <v>0</v>
      </c>
      <c r="E6004" s="7" t="s">
        <v>334</v>
      </c>
    </row>
    <row r="6005" spans="1:9">
      <c r="A6005" t="s">
        <v>4</v>
      </c>
      <c r="B6005" s="4" t="s">
        <v>5</v>
      </c>
      <c r="C6005" s="4" t="s">
        <v>11</v>
      </c>
    </row>
    <row r="6006" spans="1:9">
      <c r="A6006" t="n">
        <v>48594</v>
      </c>
      <c r="B6006" s="26" t="n">
        <v>16</v>
      </c>
      <c r="C6006" s="7" t="n">
        <v>0</v>
      </c>
    </row>
    <row r="6007" spans="1:9">
      <c r="A6007" t="s">
        <v>4</v>
      </c>
      <c r="B6007" s="4" t="s">
        <v>5</v>
      </c>
      <c r="C6007" s="4" t="s">
        <v>11</v>
      </c>
      <c r="D6007" s="4" t="s">
        <v>7</v>
      </c>
      <c r="E6007" s="4" t="s">
        <v>17</v>
      </c>
      <c r="F6007" s="4" t="s">
        <v>42</v>
      </c>
      <c r="G6007" s="4" t="s">
        <v>7</v>
      </c>
      <c r="H6007" s="4" t="s">
        <v>7</v>
      </c>
    </row>
    <row r="6008" spans="1:9">
      <c r="A6008" t="n">
        <v>48597</v>
      </c>
      <c r="B6008" s="31" t="n">
        <v>26</v>
      </c>
      <c r="C6008" s="7" t="n">
        <v>0</v>
      </c>
      <c r="D6008" s="7" t="n">
        <v>17</v>
      </c>
      <c r="E6008" s="7" t="n">
        <v>65018</v>
      </c>
      <c r="F6008" s="7" t="s">
        <v>464</v>
      </c>
      <c r="G6008" s="7" t="n">
        <v>2</v>
      </c>
      <c r="H6008" s="7" t="n">
        <v>0</v>
      </c>
    </row>
    <row r="6009" spans="1:9">
      <c r="A6009" t="s">
        <v>4</v>
      </c>
      <c r="B6009" s="4" t="s">
        <v>5</v>
      </c>
    </row>
    <row r="6010" spans="1:9">
      <c r="A6010" t="n">
        <v>48672</v>
      </c>
      <c r="B6010" s="24" t="n">
        <v>28</v>
      </c>
    </row>
    <row r="6011" spans="1:9">
      <c r="A6011" t="s">
        <v>4</v>
      </c>
      <c r="B6011" s="4" t="s">
        <v>5</v>
      </c>
      <c r="C6011" s="4" t="s">
        <v>7</v>
      </c>
      <c r="D6011" s="4" t="s">
        <v>11</v>
      </c>
      <c r="E6011" s="4" t="s">
        <v>11</v>
      </c>
      <c r="F6011" s="4" t="s">
        <v>7</v>
      </c>
    </row>
    <row r="6012" spans="1:9">
      <c r="A6012" t="n">
        <v>48673</v>
      </c>
      <c r="B6012" s="22" t="n">
        <v>25</v>
      </c>
      <c r="C6012" s="7" t="n">
        <v>1</v>
      </c>
      <c r="D6012" s="7" t="n">
        <v>65535</v>
      </c>
      <c r="E6012" s="7" t="n">
        <v>65535</v>
      </c>
      <c r="F6012" s="7" t="n">
        <v>0</v>
      </c>
    </row>
    <row r="6013" spans="1:9">
      <c r="A6013" t="s">
        <v>4</v>
      </c>
      <c r="B6013" s="4" t="s">
        <v>5</v>
      </c>
      <c r="C6013" s="4" t="s">
        <v>7</v>
      </c>
      <c r="D6013" s="4" t="s">
        <v>11</v>
      </c>
      <c r="E6013" s="4" t="s">
        <v>8</v>
      </c>
      <c r="F6013" s="4" t="s">
        <v>8</v>
      </c>
      <c r="G6013" s="4" t="s">
        <v>8</v>
      </c>
      <c r="H6013" s="4" t="s">
        <v>8</v>
      </c>
    </row>
    <row r="6014" spans="1:9">
      <c r="A6014" t="n">
        <v>48680</v>
      </c>
      <c r="B6014" s="30" t="n">
        <v>51</v>
      </c>
      <c r="C6014" s="7" t="n">
        <v>3</v>
      </c>
      <c r="D6014" s="7" t="n">
        <v>0</v>
      </c>
      <c r="E6014" s="7" t="s">
        <v>450</v>
      </c>
      <c r="F6014" s="7" t="s">
        <v>287</v>
      </c>
      <c r="G6014" s="7" t="s">
        <v>61</v>
      </c>
      <c r="H6014" s="7" t="s">
        <v>62</v>
      </c>
    </row>
    <row r="6015" spans="1:9">
      <c r="A6015" t="s">
        <v>4</v>
      </c>
      <c r="B6015" s="4" t="s">
        <v>5</v>
      </c>
      <c r="C6015" s="4" t="s">
        <v>11</v>
      </c>
      <c r="D6015" s="4" t="s">
        <v>7</v>
      </c>
      <c r="E6015" s="4" t="s">
        <v>8</v>
      </c>
      <c r="F6015" s="4" t="s">
        <v>15</v>
      </c>
      <c r="G6015" s="4" t="s">
        <v>15</v>
      </c>
      <c r="H6015" s="4" t="s">
        <v>15</v>
      </c>
    </row>
    <row r="6016" spans="1:9">
      <c r="A6016" t="n">
        <v>48693</v>
      </c>
      <c r="B6016" s="40" t="n">
        <v>48</v>
      </c>
      <c r="C6016" s="7" t="n">
        <v>0</v>
      </c>
      <c r="D6016" s="7" t="n">
        <v>0</v>
      </c>
      <c r="E6016" s="7" t="s">
        <v>206</v>
      </c>
      <c r="F6016" s="7" t="n">
        <v>-1</v>
      </c>
      <c r="G6016" s="7" t="n">
        <v>1</v>
      </c>
      <c r="H6016" s="7" t="n">
        <v>0</v>
      </c>
    </row>
    <row r="6017" spans="1:8">
      <c r="A6017" t="s">
        <v>4</v>
      </c>
      <c r="B6017" s="4" t="s">
        <v>5</v>
      </c>
      <c r="C6017" s="4" t="s">
        <v>11</v>
      </c>
      <c r="D6017" s="4" t="s">
        <v>7</v>
      </c>
      <c r="E6017" s="4" t="s">
        <v>8</v>
      </c>
      <c r="F6017" s="4" t="s">
        <v>15</v>
      </c>
      <c r="G6017" s="4" t="s">
        <v>15</v>
      </c>
      <c r="H6017" s="4" t="s">
        <v>15</v>
      </c>
    </row>
    <row r="6018" spans="1:8">
      <c r="A6018" t="n">
        <v>48719</v>
      </c>
      <c r="B6018" s="40" t="n">
        <v>48</v>
      </c>
      <c r="C6018" s="7" t="n">
        <v>3</v>
      </c>
      <c r="D6018" s="7" t="n">
        <v>0</v>
      </c>
      <c r="E6018" s="7" t="s">
        <v>206</v>
      </c>
      <c r="F6018" s="7" t="n">
        <v>-1</v>
      </c>
      <c r="G6018" s="7" t="n">
        <v>1</v>
      </c>
      <c r="H6018" s="7" t="n">
        <v>0</v>
      </c>
    </row>
    <row r="6019" spans="1:8">
      <c r="A6019" t="s">
        <v>4</v>
      </c>
      <c r="B6019" s="4" t="s">
        <v>5</v>
      </c>
      <c r="C6019" s="4" t="s">
        <v>11</v>
      </c>
    </row>
    <row r="6020" spans="1:8">
      <c r="A6020" t="n">
        <v>48745</v>
      </c>
      <c r="B6020" s="26" t="n">
        <v>16</v>
      </c>
      <c r="C6020" s="7" t="n">
        <v>1000</v>
      </c>
    </row>
    <row r="6021" spans="1:8">
      <c r="A6021" t="s">
        <v>4</v>
      </c>
      <c r="B6021" s="4" t="s">
        <v>5</v>
      </c>
      <c r="C6021" s="4" t="s">
        <v>7</v>
      </c>
      <c r="D6021" s="4" t="s">
        <v>11</v>
      </c>
      <c r="E6021" s="4" t="s">
        <v>15</v>
      </c>
      <c r="F6021" s="4" t="s">
        <v>11</v>
      </c>
      <c r="G6021" s="4" t="s">
        <v>17</v>
      </c>
      <c r="H6021" s="4" t="s">
        <v>17</v>
      </c>
      <c r="I6021" s="4" t="s">
        <v>11</v>
      </c>
      <c r="J6021" s="4" t="s">
        <v>11</v>
      </c>
      <c r="K6021" s="4" t="s">
        <v>17</v>
      </c>
      <c r="L6021" s="4" t="s">
        <v>17</v>
      </c>
      <c r="M6021" s="4" t="s">
        <v>17</v>
      </c>
      <c r="N6021" s="4" t="s">
        <v>17</v>
      </c>
      <c r="O6021" s="4" t="s">
        <v>8</v>
      </c>
    </row>
    <row r="6022" spans="1:8">
      <c r="A6022" t="n">
        <v>48748</v>
      </c>
      <c r="B6022" s="34" t="n">
        <v>50</v>
      </c>
      <c r="C6022" s="7" t="n">
        <v>0</v>
      </c>
      <c r="D6022" s="7" t="n">
        <v>2004</v>
      </c>
      <c r="E6022" s="7" t="n">
        <v>0.600000023841858</v>
      </c>
      <c r="F6022" s="7" t="n">
        <v>200</v>
      </c>
      <c r="G6022" s="7" t="n">
        <v>0</v>
      </c>
      <c r="H6022" s="7" t="n">
        <v>0</v>
      </c>
      <c r="I6022" s="7" t="n">
        <v>0</v>
      </c>
      <c r="J6022" s="7" t="n">
        <v>65533</v>
      </c>
      <c r="K6022" s="7" t="n">
        <v>0</v>
      </c>
      <c r="L6022" s="7" t="n">
        <v>0</v>
      </c>
      <c r="M6022" s="7" t="n">
        <v>0</v>
      </c>
      <c r="N6022" s="7" t="n">
        <v>0</v>
      </c>
      <c r="O6022" s="7" t="s">
        <v>18</v>
      </c>
    </row>
    <row r="6023" spans="1:8">
      <c r="A6023" t="s">
        <v>4</v>
      </c>
      <c r="B6023" s="4" t="s">
        <v>5</v>
      </c>
      <c r="C6023" s="4" t="s">
        <v>11</v>
      </c>
    </row>
    <row r="6024" spans="1:8">
      <c r="A6024" t="n">
        <v>48787</v>
      </c>
      <c r="B6024" s="26" t="n">
        <v>16</v>
      </c>
      <c r="C6024" s="7" t="n">
        <v>1000</v>
      </c>
    </row>
    <row r="6025" spans="1:8">
      <c r="A6025" t="s">
        <v>4</v>
      </c>
      <c r="B6025" s="4" t="s">
        <v>5</v>
      </c>
      <c r="C6025" s="4" t="s">
        <v>7</v>
      </c>
      <c r="D6025" s="4" t="s">
        <v>11</v>
      </c>
      <c r="E6025" s="4" t="s">
        <v>8</v>
      </c>
    </row>
    <row r="6026" spans="1:8">
      <c r="A6026" t="n">
        <v>48790</v>
      </c>
      <c r="B6026" s="30" t="n">
        <v>51</v>
      </c>
      <c r="C6026" s="7" t="n">
        <v>4</v>
      </c>
      <c r="D6026" s="7" t="n">
        <v>3</v>
      </c>
      <c r="E6026" s="7" t="s">
        <v>465</v>
      </c>
    </row>
    <row r="6027" spans="1:8">
      <c r="A6027" t="s">
        <v>4</v>
      </c>
      <c r="B6027" s="4" t="s">
        <v>5</v>
      </c>
      <c r="C6027" s="4" t="s">
        <v>11</v>
      </c>
    </row>
    <row r="6028" spans="1:8">
      <c r="A6028" t="n">
        <v>48814</v>
      </c>
      <c r="B6028" s="26" t="n">
        <v>16</v>
      </c>
      <c r="C6028" s="7" t="n">
        <v>0</v>
      </c>
    </row>
    <row r="6029" spans="1:8">
      <c r="A6029" t="s">
        <v>4</v>
      </c>
      <c r="B6029" s="4" t="s">
        <v>5</v>
      </c>
      <c r="C6029" s="4" t="s">
        <v>11</v>
      </c>
      <c r="D6029" s="4" t="s">
        <v>7</v>
      </c>
      <c r="E6029" s="4" t="s">
        <v>17</v>
      </c>
      <c r="F6029" s="4" t="s">
        <v>42</v>
      </c>
      <c r="G6029" s="4" t="s">
        <v>7</v>
      </c>
      <c r="H6029" s="4" t="s">
        <v>7</v>
      </c>
    </row>
    <row r="6030" spans="1:8">
      <c r="A6030" t="n">
        <v>48817</v>
      </c>
      <c r="B6030" s="31" t="n">
        <v>26</v>
      </c>
      <c r="C6030" s="7" t="n">
        <v>3</v>
      </c>
      <c r="D6030" s="7" t="n">
        <v>17</v>
      </c>
      <c r="E6030" s="7" t="n">
        <v>2475</v>
      </c>
      <c r="F6030" s="7" t="s">
        <v>466</v>
      </c>
      <c r="G6030" s="7" t="n">
        <v>2</v>
      </c>
      <c r="H6030" s="7" t="n">
        <v>0</v>
      </c>
    </row>
    <row r="6031" spans="1:8">
      <c r="A6031" t="s">
        <v>4</v>
      </c>
      <c r="B6031" s="4" t="s">
        <v>5</v>
      </c>
    </row>
    <row r="6032" spans="1:8">
      <c r="A6032" t="n">
        <v>48898</v>
      </c>
      <c r="B6032" s="24" t="n">
        <v>28</v>
      </c>
    </row>
    <row r="6033" spans="1:15">
      <c r="A6033" t="s">
        <v>4</v>
      </c>
      <c r="B6033" s="4" t="s">
        <v>5</v>
      </c>
      <c r="C6033" s="4" t="s">
        <v>11</v>
      </c>
      <c r="D6033" s="4" t="s">
        <v>7</v>
      </c>
    </row>
    <row r="6034" spans="1:15">
      <c r="A6034" t="n">
        <v>48899</v>
      </c>
      <c r="B6034" s="33" t="n">
        <v>89</v>
      </c>
      <c r="C6034" s="7" t="n">
        <v>65533</v>
      </c>
      <c r="D6034" s="7" t="n">
        <v>1</v>
      </c>
    </row>
    <row r="6035" spans="1:15">
      <c r="A6035" t="s">
        <v>4</v>
      </c>
      <c r="B6035" s="4" t="s">
        <v>5</v>
      </c>
      <c r="C6035" s="4" t="s">
        <v>7</v>
      </c>
      <c r="D6035" s="4" t="s">
        <v>11</v>
      </c>
      <c r="E6035" s="4" t="s">
        <v>8</v>
      </c>
    </row>
    <row r="6036" spans="1:15">
      <c r="A6036" t="n">
        <v>48903</v>
      </c>
      <c r="B6036" s="30" t="n">
        <v>51</v>
      </c>
      <c r="C6036" s="7" t="n">
        <v>4</v>
      </c>
      <c r="D6036" s="7" t="n">
        <v>0</v>
      </c>
      <c r="E6036" s="7" t="s">
        <v>433</v>
      </c>
    </row>
    <row r="6037" spans="1:15">
      <c r="A6037" t="s">
        <v>4</v>
      </c>
      <c r="B6037" s="4" t="s">
        <v>5</v>
      </c>
      <c r="C6037" s="4" t="s">
        <v>11</v>
      </c>
    </row>
    <row r="6038" spans="1:15">
      <c r="A6038" t="n">
        <v>48917</v>
      </c>
      <c r="B6038" s="26" t="n">
        <v>16</v>
      </c>
      <c r="C6038" s="7" t="n">
        <v>0</v>
      </c>
    </row>
    <row r="6039" spans="1:15">
      <c r="A6039" t="s">
        <v>4</v>
      </c>
      <c r="B6039" s="4" t="s">
        <v>5</v>
      </c>
      <c r="C6039" s="4" t="s">
        <v>11</v>
      </c>
      <c r="D6039" s="4" t="s">
        <v>7</v>
      </c>
      <c r="E6039" s="4" t="s">
        <v>17</v>
      </c>
      <c r="F6039" s="4" t="s">
        <v>42</v>
      </c>
      <c r="G6039" s="4" t="s">
        <v>7</v>
      </c>
      <c r="H6039" s="4" t="s">
        <v>7</v>
      </c>
      <c r="I6039" s="4" t="s">
        <v>7</v>
      </c>
      <c r="J6039" s="4" t="s">
        <v>17</v>
      </c>
      <c r="K6039" s="4" t="s">
        <v>42</v>
      </c>
      <c r="L6039" s="4" t="s">
        <v>7</v>
      </c>
      <c r="M6039" s="4" t="s">
        <v>7</v>
      </c>
    </row>
    <row r="6040" spans="1:15">
      <c r="A6040" t="n">
        <v>48920</v>
      </c>
      <c r="B6040" s="31" t="n">
        <v>26</v>
      </c>
      <c r="C6040" s="7" t="n">
        <v>0</v>
      </c>
      <c r="D6040" s="7" t="n">
        <v>17</v>
      </c>
      <c r="E6040" s="7" t="n">
        <v>65019</v>
      </c>
      <c r="F6040" s="7" t="s">
        <v>467</v>
      </c>
      <c r="G6040" s="7" t="n">
        <v>2</v>
      </c>
      <c r="H6040" s="7" t="n">
        <v>3</v>
      </c>
      <c r="I6040" s="7" t="n">
        <v>17</v>
      </c>
      <c r="J6040" s="7" t="n">
        <v>65020</v>
      </c>
      <c r="K6040" s="7" t="s">
        <v>468</v>
      </c>
      <c r="L6040" s="7" t="n">
        <v>2</v>
      </c>
      <c r="M6040" s="7" t="n">
        <v>0</v>
      </c>
    </row>
    <row r="6041" spans="1:15">
      <c r="A6041" t="s">
        <v>4</v>
      </c>
      <c r="B6041" s="4" t="s">
        <v>5</v>
      </c>
    </row>
    <row r="6042" spans="1:15">
      <c r="A6042" t="n">
        <v>49030</v>
      </c>
      <c r="B6042" s="24" t="n">
        <v>28</v>
      </c>
    </row>
    <row r="6043" spans="1:15">
      <c r="A6043" t="s">
        <v>4</v>
      </c>
      <c r="B6043" s="4" t="s">
        <v>5</v>
      </c>
      <c r="C6043" s="4" t="s">
        <v>11</v>
      </c>
      <c r="D6043" s="4" t="s">
        <v>7</v>
      </c>
    </row>
    <row r="6044" spans="1:15">
      <c r="A6044" t="n">
        <v>49031</v>
      </c>
      <c r="B6044" s="33" t="n">
        <v>89</v>
      </c>
      <c r="C6044" s="7" t="n">
        <v>65533</v>
      </c>
      <c r="D6044" s="7" t="n">
        <v>1</v>
      </c>
    </row>
    <row r="6045" spans="1:15">
      <c r="A6045" t="s">
        <v>4</v>
      </c>
      <c r="B6045" s="4" t="s">
        <v>5</v>
      </c>
      <c r="C6045" s="4" t="s">
        <v>7</v>
      </c>
      <c r="D6045" s="4" t="s">
        <v>11</v>
      </c>
      <c r="E6045" s="4" t="s">
        <v>8</v>
      </c>
    </row>
    <row r="6046" spans="1:15">
      <c r="A6046" t="n">
        <v>49035</v>
      </c>
      <c r="B6046" s="30" t="n">
        <v>51</v>
      </c>
      <c r="C6046" s="7" t="n">
        <v>4</v>
      </c>
      <c r="D6046" s="7" t="n">
        <v>3</v>
      </c>
      <c r="E6046" s="7" t="s">
        <v>469</v>
      </c>
    </row>
    <row r="6047" spans="1:15">
      <c r="A6047" t="s">
        <v>4</v>
      </c>
      <c r="B6047" s="4" t="s">
        <v>5</v>
      </c>
      <c r="C6047" s="4" t="s">
        <v>11</v>
      </c>
    </row>
    <row r="6048" spans="1:15">
      <c r="A6048" t="n">
        <v>49053</v>
      </c>
      <c r="B6048" s="26" t="n">
        <v>16</v>
      </c>
      <c r="C6048" s="7" t="n">
        <v>0</v>
      </c>
    </row>
    <row r="6049" spans="1:13">
      <c r="A6049" t="s">
        <v>4</v>
      </c>
      <c r="B6049" s="4" t="s">
        <v>5</v>
      </c>
      <c r="C6049" s="4" t="s">
        <v>11</v>
      </c>
      <c r="D6049" s="4" t="s">
        <v>7</v>
      </c>
      <c r="E6049" s="4" t="s">
        <v>17</v>
      </c>
      <c r="F6049" s="4" t="s">
        <v>42</v>
      </c>
      <c r="G6049" s="4" t="s">
        <v>7</v>
      </c>
      <c r="H6049" s="4" t="s">
        <v>7</v>
      </c>
    </row>
    <row r="6050" spans="1:13">
      <c r="A6050" t="n">
        <v>49056</v>
      </c>
      <c r="B6050" s="31" t="n">
        <v>26</v>
      </c>
      <c r="C6050" s="7" t="n">
        <v>3</v>
      </c>
      <c r="D6050" s="7" t="n">
        <v>17</v>
      </c>
      <c r="E6050" s="7" t="n">
        <v>2476</v>
      </c>
      <c r="F6050" s="7" t="s">
        <v>470</v>
      </c>
      <c r="G6050" s="7" t="n">
        <v>2</v>
      </c>
      <c r="H6050" s="7" t="n">
        <v>0</v>
      </c>
    </row>
    <row r="6051" spans="1:13">
      <c r="A6051" t="s">
        <v>4</v>
      </c>
      <c r="B6051" s="4" t="s">
        <v>5</v>
      </c>
    </row>
    <row r="6052" spans="1:13">
      <c r="A6052" t="n">
        <v>49078</v>
      </c>
      <c r="B6052" s="24" t="n">
        <v>28</v>
      </c>
    </row>
    <row r="6053" spans="1:13">
      <c r="A6053" t="s">
        <v>4</v>
      </c>
      <c r="B6053" s="4" t="s">
        <v>5</v>
      </c>
      <c r="C6053" s="4" t="s">
        <v>11</v>
      </c>
      <c r="D6053" s="4" t="s">
        <v>7</v>
      </c>
    </row>
    <row r="6054" spans="1:13">
      <c r="A6054" t="n">
        <v>49079</v>
      </c>
      <c r="B6054" s="33" t="n">
        <v>89</v>
      </c>
      <c r="C6054" s="7" t="n">
        <v>65533</v>
      </c>
      <c r="D6054" s="7" t="n">
        <v>1</v>
      </c>
    </row>
    <row r="6055" spans="1:13">
      <c r="A6055" t="s">
        <v>4</v>
      </c>
      <c r="B6055" s="4" t="s">
        <v>5</v>
      </c>
      <c r="C6055" s="4" t="s">
        <v>7</v>
      </c>
      <c r="D6055" s="4" t="s">
        <v>7</v>
      </c>
      <c r="E6055" s="4" t="s">
        <v>15</v>
      </c>
      <c r="F6055" s="4" t="s">
        <v>11</v>
      </c>
    </row>
    <row r="6056" spans="1:13">
      <c r="A6056" t="n">
        <v>49083</v>
      </c>
      <c r="B6056" s="61" t="n">
        <v>45</v>
      </c>
      <c r="C6056" s="7" t="n">
        <v>5</v>
      </c>
      <c r="D6056" s="7" t="n">
        <v>3</v>
      </c>
      <c r="E6056" s="7" t="n">
        <v>1.60000002384186</v>
      </c>
      <c r="F6056" s="7" t="n">
        <v>5000</v>
      </c>
    </row>
    <row r="6057" spans="1:13">
      <c r="A6057" t="s">
        <v>4</v>
      </c>
      <c r="B6057" s="4" t="s">
        <v>5</v>
      </c>
      <c r="C6057" s="4" t="s">
        <v>11</v>
      </c>
    </row>
    <row r="6058" spans="1:13">
      <c r="A6058" t="n">
        <v>49092</v>
      </c>
      <c r="B6058" s="26" t="n">
        <v>16</v>
      </c>
      <c r="C6058" s="7" t="n">
        <v>2000</v>
      </c>
    </row>
    <row r="6059" spans="1:13">
      <c r="A6059" t="s">
        <v>4</v>
      </c>
      <c r="B6059" s="4" t="s">
        <v>5</v>
      </c>
      <c r="C6059" s="4" t="s">
        <v>7</v>
      </c>
      <c r="D6059" s="4" t="s">
        <v>11</v>
      </c>
      <c r="E6059" s="4" t="s">
        <v>7</v>
      </c>
    </row>
    <row r="6060" spans="1:13">
      <c r="A6060" t="n">
        <v>49095</v>
      </c>
      <c r="B6060" s="15" t="n">
        <v>49</v>
      </c>
      <c r="C6060" s="7" t="n">
        <v>1</v>
      </c>
      <c r="D6060" s="7" t="n">
        <v>4000</v>
      </c>
      <c r="E6060" s="7" t="n">
        <v>0</v>
      </c>
    </row>
    <row r="6061" spans="1:13">
      <c r="A6061" t="s">
        <v>4</v>
      </c>
      <c r="B6061" s="4" t="s">
        <v>5</v>
      </c>
      <c r="C6061" s="4" t="s">
        <v>7</v>
      </c>
      <c r="D6061" s="4" t="s">
        <v>11</v>
      </c>
      <c r="E6061" s="4" t="s">
        <v>15</v>
      </c>
    </row>
    <row r="6062" spans="1:13">
      <c r="A6062" t="n">
        <v>49100</v>
      </c>
      <c r="B6062" s="28" t="n">
        <v>58</v>
      </c>
      <c r="C6062" s="7" t="n">
        <v>0</v>
      </c>
      <c r="D6062" s="7" t="n">
        <v>2000</v>
      </c>
      <c r="E6062" s="7" t="n">
        <v>1</v>
      </c>
    </row>
    <row r="6063" spans="1:13">
      <c r="A6063" t="s">
        <v>4</v>
      </c>
      <c r="B6063" s="4" t="s">
        <v>5</v>
      </c>
      <c r="C6063" s="4" t="s">
        <v>7</v>
      </c>
      <c r="D6063" s="4" t="s">
        <v>11</v>
      </c>
    </row>
    <row r="6064" spans="1:13">
      <c r="A6064" t="n">
        <v>49108</v>
      </c>
      <c r="B6064" s="28" t="n">
        <v>58</v>
      </c>
      <c r="C6064" s="7" t="n">
        <v>255</v>
      </c>
      <c r="D6064" s="7" t="n">
        <v>0</v>
      </c>
    </row>
    <row r="6065" spans="1:8">
      <c r="A6065" t="s">
        <v>4</v>
      </c>
      <c r="B6065" s="4" t="s">
        <v>5</v>
      </c>
      <c r="C6065" s="4" t="s">
        <v>11</v>
      </c>
      <c r="D6065" s="4" t="s">
        <v>17</v>
      </c>
    </row>
    <row r="6066" spans="1:8">
      <c r="A6066" t="n">
        <v>49112</v>
      </c>
      <c r="B6066" s="67" t="n">
        <v>44</v>
      </c>
      <c r="C6066" s="7" t="n">
        <v>3</v>
      </c>
      <c r="D6066" s="7" t="n">
        <v>32768</v>
      </c>
    </row>
    <row r="6067" spans="1:8">
      <c r="A6067" t="s">
        <v>4</v>
      </c>
      <c r="B6067" s="4" t="s">
        <v>5</v>
      </c>
      <c r="C6067" s="4" t="s">
        <v>11</v>
      </c>
      <c r="D6067" s="4" t="s">
        <v>11</v>
      </c>
      <c r="E6067" s="4" t="s">
        <v>11</v>
      </c>
    </row>
    <row r="6068" spans="1:8">
      <c r="A6068" t="n">
        <v>49119</v>
      </c>
      <c r="B6068" s="42" t="n">
        <v>61</v>
      </c>
      <c r="C6068" s="7" t="n">
        <v>3</v>
      </c>
      <c r="D6068" s="7" t="n">
        <v>65533</v>
      </c>
      <c r="E6068" s="7" t="n">
        <v>0</v>
      </c>
    </row>
    <row r="6069" spans="1:8">
      <c r="A6069" t="s">
        <v>4</v>
      </c>
      <c r="B6069" s="4" t="s">
        <v>5</v>
      </c>
      <c r="C6069" s="4" t="s">
        <v>11</v>
      </c>
      <c r="D6069" s="4" t="s">
        <v>17</v>
      </c>
    </row>
    <row r="6070" spans="1:8">
      <c r="A6070" t="n">
        <v>49126</v>
      </c>
      <c r="B6070" s="41" t="n">
        <v>43</v>
      </c>
      <c r="C6070" s="7" t="n">
        <v>3</v>
      </c>
      <c r="D6070" s="7" t="n">
        <v>128</v>
      </c>
    </row>
    <row r="6071" spans="1:8">
      <c r="A6071" t="s">
        <v>4</v>
      </c>
      <c r="B6071" s="4" t="s">
        <v>5</v>
      </c>
      <c r="C6071" s="4" t="s">
        <v>11</v>
      </c>
      <c r="D6071" s="4" t="s">
        <v>17</v>
      </c>
    </row>
    <row r="6072" spans="1:8">
      <c r="A6072" t="n">
        <v>49133</v>
      </c>
      <c r="B6072" s="41" t="n">
        <v>43</v>
      </c>
      <c r="C6072" s="7" t="n">
        <v>3</v>
      </c>
      <c r="D6072" s="7" t="n">
        <v>32</v>
      </c>
    </row>
    <row r="6073" spans="1:8">
      <c r="A6073" t="s">
        <v>4</v>
      </c>
      <c r="B6073" s="4" t="s">
        <v>5</v>
      </c>
      <c r="C6073" s="4" t="s">
        <v>13</v>
      </c>
    </row>
    <row r="6074" spans="1:8">
      <c r="A6074" t="n">
        <v>49140</v>
      </c>
      <c r="B6074" s="19" t="n">
        <v>3</v>
      </c>
      <c r="C6074" s="11" t="n">
        <f t="normal" ca="1">A7712</f>
        <v>0</v>
      </c>
    </row>
    <row r="6075" spans="1:8">
      <c r="A6075" t="s">
        <v>4</v>
      </c>
      <c r="B6075" s="4" t="s">
        <v>5</v>
      </c>
      <c r="C6075" s="4" t="s">
        <v>7</v>
      </c>
      <c r="D6075" s="4" t="s">
        <v>11</v>
      </c>
      <c r="E6075" s="4" t="s">
        <v>7</v>
      </c>
      <c r="F6075" s="4" t="s">
        <v>13</v>
      </c>
    </row>
    <row r="6076" spans="1:8">
      <c r="A6076" t="n">
        <v>49145</v>
      </c>
      <c r="B6076" s="9" t="n">
        <v>5</v>
      </c>
      <c r="C6076" s="7" t="n">
        <v>30</v>
      </c>
      <c r="D6076" s="7" t="n">
        <v>10823</v>
      </c>
      <c r="E6076" s="7" t="n">
        <v>1</v>
      </c>
      <c r="F6076" s="11" t="n">
        <f t="normal" ca="1">A6358</f>
        <v>0</v>
      </c>
    </row>
    <row r="6077" spans="1:8">
      <c r="A6077" t="s">
        <v>4</v>
      </c>
      <c r="B6077" s="4" t="s">
        <v>5</v>
      </c>
      <c r="C6077" s="4" t="s">
        <v>11</v>
      </c>
      <c r="D6077" s="4" t="s">
        <v>7</v>
      </c>
    </row>
    <row r="6078" spans="1:8">
      <c r="A6078" t="n">
        <v>49154</v>
      </c>
      <c r="B6078" s="33" t="n">
        <v>89</v>
      </c>
      <c r="C6078" s="7" t="n">
        <v>65533</v>
      </c>
      <c r="D6078" s="7" t="n">
        <v>1</v>
      </c>
    </row>
    <row r="6079" spans="1:8">
      <c r="A6079" t="s">
        <v>4</v>
      </c>
      <c r="B6079" s="4" t="s">
        <v>5</v>
      </c>
      <c r="C6079" s="4" t="s">
        <v>7</v>
      </c>
      <c r="D6079" s="4" t="s">
        <v>11</v>
      </c>
      <c r="E6079" s="4" t="s">
        <v>11</v>
      </c>
      <c r="F6079" s="4" t="s">
        <v>7</v>
      </c>
    </row>
    <row r="6080" spans="1:8">
      <c r="A6080" t="n">
        <v>49158</v>
      </c>
      <c r="B6080" s="22" t="n">
        <v>25</v>
      </c>
      <c r="C6080" s="7" t="n">
        <v>1</v>
      </c>
      <c r="D6080" s="7" t="n">
        <v>60</v>
      </c>
      <c r="E6080" s="7" t="n">
        <v>420</v>
      </c>
      <c r="F6080" s="7" t="n">
        <v>2</v>
      </c>
    </row>
    <row r="6081" spans="1:6">
      <c r="A6081" t="s">
        <v>4</v>
      </c>
      <c r="B6081" s="4" t="s">
        <v>5</v>
      </c>
      <c r="C6081" s="4" t="s">
        <v>8</v>
      </c>
      <c r="D6081" s="4" t="s">
        <v>11</v>
      </c>
    </row>
    <row r="6082" spans="1:6">
      <c r="A6082" t="n">
        <v>49165</v>
      </c>
      <c r="B6082" s="65" t="n">
        <v>29</v>
      </c>
      <c r="C6082" s="7" t="s">
        <v>437</v>
      </c>
      <c r="D6082" s="7" t="n">
        <v>65533</v>
      </c>
    </row>
    <row r="6083" spans="1:6">
      <c r="A6083" t="s">
        <v>4</v>
      </c>
      <c r="B6083" s="4" t="s">
        <v>5</v>
      </c>
      <c r="C6083" s="4" t="s">
        <v>7</v>
      </c>
      <c r="D6083" s="4" t="s">
        <v>11</v>
      </c>
      <c r="E6083" s="4" t="s">
        <v>8</v>
      </c>
    </row>
    <row r="6084" spans="1:6">
      <c r="A6084" t="n">
        <v>49180</v>
      </c>
      <c r="B6084" s="30" t="n">
        <v>51</v>
      </c>
      <c r="C6084" s="7" t="n">
        <v>4</v>
      </c>
      <c r="D6084" s="7" t="n">
        <v>4</v>
      </c>
      <c r="E6084" s="7" t="s">
        <v>116</v>
      </c>
    </row>
    <row r="6085" spans="1:6">
      <c r="A6085" t="s">
        <v>4</v>
      </c>
      <c r="B6085" s="4" t="s">
        <v>5</v>
      </c>
      <c r="C6085" s="4" t="s">
        <v>11</v>
      </c>
    </row>
    <row r="6086" spans="1:6">
      <c r="A6086" t="n">
        <v>49193</v>
      </c>
      <c r="B6086" s="26" t="n">
        <v>16</v>
      </c>
      <c r="C6086" s="7" t="n">
        <v>0</v>
      </c>
    </row>
    <row r="6087" spans="1:6">
      <c r="A6087" t="s">
        <v>4</v>
      </c>
      <c r="B6087" s="4" t="s">
        <v>5</v>
      </c>
      <c r="C6087" s="4" t="s">
        <v>11</v>
      </c>
      <c r="D6087" s="4" t="s">
        <v>7</v>
      </c>
      <c r="E6087" s="4" t="s">
        <v>17</v>
      </c>
      <c r="F6087" s="4" t="s">
        <v>42</v>
      </c>
      <c r="G6087" s="4" t="s">
        <v>7</v>
      </c>
      <c r="H6087" s="4" t="s">
        <v>7</v>
      </c>
    </row>
    <row r="6088" spans="1:6">
      <c r="A6088" t="n">
        <v>49196</v>
      </c>
      <c r="B6088" s="31" t="n">
        <v>26</v>
      </c>
      <c r="C6088" s="7" t="n">
        <v>4</v>
      </c>
      <c r="D6088" s="7" t="n">
        <v>17</v>
      </c>
      <c r="E6088" s="7" t="n">
        <v>7484</v>
      </c>
      <c r="F6088" s="7" t="s">
        <v>438</v>
      </c>
      <c r="G6088" s="7" t="n">
        <v>2</v>
      </c>
      <c r="H6088" s="7" t="n">
        <v>0</v>
      </c>
    </row>
    <row r="6089" spans="1:6">
      <c r="A6089" t="s">
        <v>4</v>
      </c>
      <c r="B6089" s="4" t="s">
        <v>5</v>
      </c>
    </row>
    <row r="6090" spans="1:6">
      <c r="A6090" t="n">
        <v>49214</v>
      </c>
      <c r="B6090" s="24" t="n">
        <v>28</v>
      </c>
    </row>
    <row r="6091" spans="1:6">
      <c r="A6091" t="s">
        <v>4</v>
      </c>
      <c r="B6091" s="4" t="s">
        <v>5</v>
      </c>
      <c r="C6091" s="4" t="s">
        <v>8</v>
      </c>
      <c r="D6091" s="4" t="s">
        <v>11</v>
      </c>
    </row>
    <row r="6092" spans="1:6">
      <c r="A6092" t="n">
        <v>49215</v>
      </c>
      <c r="B6092" s="65" t="n">
        <v>29</v>
      </c>
      <c r="C6092" s="7" t="s">
        <v>18</v>
      </c>
      <c r="D6092" s="7" t="n">
        <v>65533</v>
      </c>
    </row>
    <row r="6093" spans="1:6">
      <c r="A6093" t="s">
        <v>4</v>
      </c>
      <c r="B6093" s="4" t="s">
        <v>5</v>
      </c>
      <c r="C6093" s="4" t="s">
        <v>7</v>
      </c>
      <c r="D6093" s="4" t="s">
        <v>11</v>
      </c>
      <c r="E6093" s="4" t="s">
        <v>11</v>
      </c>
      <c r="F6093" s="4" t="s">
        <v>7</v>
      </c>
    </row>
    <row r="6094" spans="1:6">
      <c r="A6094" t="n">
        <v>49219</v>
      </c>
      <c r="B6094" s="22" t="n">
        <v>25</v>
      </c>
      <c r="C6094" s="7" t="n">
        <v>1</v>
      </c>
      <c r="D6094" s="7" t="n">
        <v>65535</v>
      </c>
      <c r="E6094" s="7" t="n">
        <v>65535</v>
      </c>
      <c r="F6094" s="7" t="n">
        <v>0</v>
      </c>
    </row>
    <row r="6095" spans="1:6">
      <c r="A6095" t="s">
        <v>4</v>
      </c>
      <c r="B6095" s="4" t="s">
        <v>5</v>
      </c>
      <c r="C6095" s="4" t="s">
        <v>7</v>
      </c>
      <c r="D6095" s="4" t="s">
        <v>11</v>
      </c>
      <c r="E6095" s="4" t="s">
        <v>8</v>
      </c>
      <c r="F6095" s="4" t="s">
        <v>8</v>
      </c>
      <c r="G6095" s="4" t="s">
        <v>8</v>
      </c>
      <c r="H6095" s="4" t="s">
        <v>8</v>
      </c>
    </row>
    <row r="6096" spans="1:6">
      <c r="A6096" t="n">
        <v>49226</v>
      </c>
      <c r="B6096" s="30" t="n">
        <v>51</v>
      </c>
      <c r="C6096" s="7" t="n">
        <v>3</v>
      </c>
      <c r="D6096" s="7" t="n">
        <v>0</v>
      </c>
      <c r="E6096" s="7" t="s">
        <v>357</v>
      </c>
      <c r="F6096" s="7" t="s">
        <v>286</v>
      </c>
      <c r="G6096" s="7" t="s">
        <v>61</v>
      </c>
      <c r="H6096" s="7" t="s">
        <v>62</v>
      </c>
    </row>
    <row r="6097" spans="1:8">
      <c r="A6097" t="s">
        <v>4</v>
      </c>
      <c r="B6097" s="4" t="s">
        <v>5</v>
      </c>
      <c r="C6097" s="4" t="s">
        <v>11</v>
      </c>
      <c r="D6097" s="4" t="s">
        <v>7</v>
      </c>
      <c r="E6097" s="4" t="s">
        <v>15</v>
      </c>
      <c r="F6097" s="4" t="s">
        <v>11</v>
      </c>
    </row>
    <row r="6098" spans="1:8">
      <c r="A6098" t="n">
        <v>49239</v>
      </c>
      <c r="B6098" s="51" t="n">
        <v>59</v>
      </c>
      <c r="C6098" s="7" t="n">
        <v>0</v>
      </c>
      <c r="D6098" s="7" t="n">
        <v>13</v>
      </c>
      <c r="E6098" s="7" t="n">
        <v>0.150000005960464</v>
      </c>
      <c r="F6098" s="7" t="n">
        <v>0</v>
      </c>
    </row>
    <row r="6099" spans="1:8">
      <c r="A6099" t="s">
        <v>4</v>
      </c>
      <c r="B6099" s="4" t="s">
        <v>5</v>
      </c>
      <c r="C6099" s="4" t="s">
        <v>11</v>
      </c>
    </row>
    <row r="6100" spans="1:8">
      <c r="A6100" t="n">
        <v>49249</v>
      </c>
      <c r="B6100" s="26" t="n">
        <v>16</v>
      </c>
      <c r="C6100" s="7" t="n">
        <v>1300</v>
      </c>
    </row>
    <row r="6101" spans="1:8">
      <c r="A6101" t="s">
        <v>4</v>
      </c>
      <c r="B6101" s="4" t="s">
        <v>5</v>
      </c>
      <c r="C6101" s="4" t="s">
        <v>7</v>
      </c>
      <c r="D6101" s="4" t="s">
        <v>11</v>
      </c>
      <c r="E6101" s="4" t="s">
        <v>15</v>
      </c>
    </row>
    <row r="6102" spans="1:8">
      <c r="A6102" t="n">
        <v>49252</v>
      </c>
      <c r="B6102" s="28" t="n">
        <v>58</v>
      </c>
      <c r="C6102" s="7" t="n">
        <v>101</v>
      </c>
      <c r="D6102" s="7" t="n">
        <v>500</v>
      </c>
      <c r="E6102" s="7" t="n">
        <v>1</v>
      </c>
    </row>
    <row r="6103" spans="1:8">
      <c r="A6103" t="s">
        <v>4</v>
      </c>
      <c r="B6103" s="4" t="s">
        <v>5</v>
      </c>
      <c r="C6103" s="4" t="s">
        <v>7</v>
      </c>
      <c r="D6103" s="4" t="s">
        <v>11</v>
      </c>
    </row>
    <row r="6104" spans="1:8">
      <c r="A6104" t="n">
        <v>49260</v>
      </c>
      <c r="B6104" s="28" t="n">
        <v>58</v>
      </c>
      <c r="C6104" s="7" t="n">
        <v>254</v>
      </c>
      <c r="D6104" s="7" t="n">
        <v>0</v>
      </c>
    </row>
    <row r="6105" spans="1:8">
      <c r="A6105" t="s">
        <v>4</v>
      </c>
      <c r="B6105" s="4" t="s">
        <v>5</v>
      </c>
      <c r="C6105" s="4" t="s">
        <v>8</v>
      </c>
      <c r="D6105" s="4" t="s">
        <v>8</v>
      </c>
    </row>
    <row r="6106" spans="1:8">
      <c r="A6106" t="n">
        <v>49264</v>
      </c>
      <c r="B6106" s="69" t="n">
        <v>70</v>
      </c>
      <c r="C6106" s="7" t="s">
        <v>27</v>
      </c>
      <c r="D6106" s="7" t="s">
        <v>439</v>
      </c>
    </row>
    <row r="6107" spans="1:8">
      <c r="A6107" t="s">
        <v>4</v>
      </c>
      <c r="B6107" s="4" t="s">
        <v>5</v>
      </c>
      <c r="C6107" s="4" t="s">
        <v>7</v>
      </c>
    </row>
    <row r="6108" spans="1:8">
      <c r="A6108" t="n">
        <v>49280</v>
      </c>
      <c r="B6108" s="61" t="n">
        <v>45</v>
      </c>
      <c r="C6108" s="7" t="n">
        <v>0</v>
      </c>
    </row>
    <row r="6109" spans="1:8">
      <c r="A6109" t="s">
        <v>4</v>
      </c>
      <c r="B6109" s="4" t="s">
        <v>5</v>
      </c>
      <c r="C6109" s="4" t="s">
        <v>7</v>
      </c>
      <c r="D6109" s="4" t="s">
        <v>7</v>
      </c>
      <c r="E6109" s="4" t="s">
        <v>15</v>
      </c>
      <c r="F6109" s="4" t="s">
        <v>15</v>
      </c>
      <c r="G6109" s="4" t="s">
        <v>15</v>
      </c>
      <c r="H6109" s="4" t="s">
        <v>11</v>
      </c>
    </row>
    <row r="6110" spans="1:8">
      <c r="A6110" t="n">
        <v>49282</v>
      </c>
      <c r="B6110" s="61" t="n">
        <v>45</v>
      </c>
      <c r="C6110" s="7" t="n">
        <v>2</v>
      </c>
      <c r="D6110" s="7" t="n">
        <v>3</v>
      </c>
      <c r="E6110" s="7" t="n">
        <v>-24.1399993896484</v>
      </c>
      <c r="F6110" s="7" t="n">
        <v>1.20000004768372</v>
      </c>
      <c r="G6110" s="7" t="n">
        <v>-57.0499992370605</v>
      </c>
      <c r="H6110" s="7" t="n">
        <v>0</v>
      </c>
    </row>
    <row r="6111" spans="1:8">
      <c r="A6111" t="s">
        <v>4</v>
      </c>
      <c r="B6111" s="4" t="s">
        <v>5</v>
      </c>
      <c r="C6111" s="4" t="s">
        <v>7</v>
      </c>
      <c r="D6111" s="4" t="s">
        <v>7</v>
      </c>
      <c r="E6111" s="4" t="s">
        <v>15</v>
      </c>
      <c r="F6111" s="4" t="s">
        <v>15</v>
      </c>
      <c r="G6111" s="4" t="s">
        <v>15</v>
      </c>
      <c r="H6111" s="4" t="s">
        <v>11</v>
      </c>
      <c r="I6111" s="4" t="s">
        <v>7</v>
      </c>
    </row>
    <row r="6112" spans="1:8">
      <c r="A6112" t="n">
        <v>49299</v>
      </c>
      <c r="B6112" s="61" t="n">
        <v>45</v>
      </c>
      <c r="C6112" s="7" t="n">
        <v>4</v>
      </c>
      <c r="D6112" s="7" t="n">
        <v>3</v>
      </c>
      <c r="E6112" s="7" t="n">
        <v>6.5</v>
      </c>
      <c r="F6112" s="7" t="n">
        <v>283.880004882813</v>
      </c>
      <c r="G6112" s="7" t="n">
        <v>0</v>
      </c>
      <c r="H6112" s="7" t="n">
        <v>0</v>
      </c>
      <c r="I6112" s="7" t="n">
        <v>1</v>
      </c>
    </row>
    <row r="6113" spans="1:9">
      <c r="A6113" t="s">
        <v>4</v>
      </c>
      <c r="B6113" s="4" t="s">
        <v>5</v>
      </c>
      <c r="C6113" s="4" t="s">
        <v>7</v>
      </c>
      <c r="D6113" s="4" t="s">
        <v>7</v>
      </c>
      <c r="E6113" s="4" t="s">
        <v>15</v>
      </c>
      <c r="F6113" s="4" t="s">
        <v>11</v>
      </c>
    </row>
    <row r="6114" spans="1:9">
      <c r="A6114" t="n">
        <v>49317</v>
      </c>
      <c r="B6114" s="61" t="n">
        <v>45</v>
      </c>
      <c r="C6114" s="7" t="n">
        <v>5</v>
      </c>
      <c r="D6114" s="7" t="n">
        <v>3</v>
      </c>
      <c r="E6114" s="7" t="n">
        <v>4.40000009536743</v>
      </c>
      <c r="F6114" s="7" t="n">
        <v>0</v>
      </c>
    </row>
    <row r="6115" spans="1:9">
      <c r="A6115" t="s">
        <v>4</v>
      </c>
      <c r="B6115" s="4" t="s">
        <v>5</v>
      </c>
      <c r="C6115" s="4" t="s">
        <v>7</v>
      </c>
      <c r="D6115" s="4" t="s">
        <v>7</v>
      </c>
      <c r="E6115" s="4" t="s">
        <v>15</v>
      </c>
      <c r="F6115" s="4" t="s">
        <v>11</v>
      </c>
    </row>
    <row r="6116" spans="1:9">
      <c r="A6116" t="n">
        <v>49326</v>
      </c>
      <c r="B6116" s="61" t="n">
        <v>45</v>
      </c>
      <c r="C6116" s="7" t="n">
        <v>11</v>
      </c>
      <c r="D6116" s="7" t="n">
        <v>3</v>
      </c>
      <c r="E6116" s="7" t="n">
        <v>32.7000007629395</v>
      </c>
      <c r="F6116" s="7" t="n">
        <v>0</v>
      </c>
    </row>
    <row r="6117" spans="1:9">
      <c r="A6117" t="s">
        <v>4</v>
      </c>
      <c r="B6117" s="4" t="s">
        <v>5</v>
      </c>
      <c r="C6117" s="4" t="s">
        <v>11</v>
      </c>
      <c r="D6117" s="4" t="s">
        <v>17</v>
      </c>
    </row>
    <row r="6118" spans="1:9">
      <c r="A6118" t="n">
        <v>49335</v>
      </c>
      <c r="B6118" s="67" t="n">
        <v>44</v>
      </c>
      <c r="C6118" s="7" t="n">
        <v>4</v>
      </c>
      <c r="D6118" s="7" t="n">
        <v>128</v>
      </c>
    </row>
    <row r="6119" spans="1:9">
      <c r="A6119" t="s">
        <v>4</v>
      </c>
      <c r="B6119" s="4" t="s">
        <v>5</v>
      </c>
      <c r="C6119" s="4" t="s">
        <v>11</v>
      </c>
      <c r="D6119" s="4" t="s">
        <v>17</v>
      </c>
    </row>
    <row r="6120" spans="1:9">
      <c r="A6120" t="n">
        <v>49342</v>
      </c>
      <c r="B6120" s="67" t="n">
        <v>44</v>
      </c>
      <c r="C6120" s="7" t="n">
        <v>4</v>
      </c>
      <c r="D6120" s="7" t="n">
        <v>32</v>
      </c>
    </row>
    <row r="6121" spans="1:9">
      <c r="A6121" t="s">
        <v>4</v>
      </c>
      <c r="B6121" s="4" t="s">
        <v>5</v>
      </c>
      <c r="C6121" s="4" t="s">
        <v>11</v>
      </c>
      <c r="D6121" s="4" t="s">
        <v>11</v>
      </c>
      <c r="E6121" s="4" t="s">
        <v>15</v>
      </c>
      <c r="F6121" s="4" t="s">
        <v>15</v>
      </c>
      <c r="G6121" s="4" t="s">
        <v>15</v>
      </c>
      <c r="H6121" s="4" t="s">
        <v>15</v>
      </c>
      <c r="I6121" s="4" t="s">
        <v>7</v>
      </c>
      <c r="J6121" s="4" t="s">
        <v>11</v>
      </c>
    </row>
    <row r="6122" spans="1:9">
      <c r="A6122" t="n">
        <v>49349</v>
      </c>
      <c r="B6122" s="44" t="n">
        <v>55</v>
      </c>
      <c r="C6122" s="7" t="n">
        <v>4</v>
      </c>
      <c r="D6122" s="7" t="n">
        <v>65533</v>
      </c>
      <c r="E6122" s="7" t="n">
        <v>-29.1200008392334</v>
      </c>
      <c r="F6122" s="7" t="n">
        <v>0</v>
      </c>
      <c r="G6122" s="7" t="n">
        <v>-57</v>
      </c>
      <c r="H6122" s="7" t="n">
        <v>1.20000004768372</v>
      </c>
      <c r="I6122" s="7" t="n">
        <v>1</v>
      </c>
      <c r="J6122" s="7" t="n">
        <v>0</v>
      </c>
    </row>
    <row r="6123" spans="1:9">
      <c r="A6123" t="s">
        <v>4</v>
      </c>
      <c r="B6123" s="4" t="s">
        <v>5</v>
      </c>
      <c r="C6123" s="4" t="s">
        <v>7</v>
      </c>
      <c r="D6123" s="4" t="s">
        <v>7</v>
      </c>
      <c r="E6123" s="4" t="s">
        <v>15</v>
      </c>
      <c r="F6123" s="4" t="s">
        <v>15</v>
      </c>
      <c r="G6123" s="4" t="s">
        <v>15</v>
      </c>
      <c r="H6123" s="4" t="s">
        <v>11</v>
      </c>
    </row>
    <row r="6124" spans="1:9">
      <c r="A6124" t="n">
        <v>49373</v>
      </c>
      <c r="B6124" s="61" t="n">
        <v>45</v>
      </c>
      <c r="C6124" s="7" t="n">
        <v>2</v>
      </c>
      <c r="D6124" s="7" t="n">
        <v>3</v>
      </c>
      <c r="E6124" s="7" t="n">
        <v>-27.3600006103516</v>
      </c>
      <c r="F6124" s="7" t="n">
        <v>1.26999998092651</v>
      </c>
      <c r="G6124" s="7" t="n">
        <v>-56.9099998474121</v>
      </c>
      <c r="H6124" s="7" t="n">
        <v>4000</v>
      </c>
    </row>
    <row r="6125" spans="1:9">
      <c r="A6125" t="s">
        <v>4</v>
      </c>
      <c r="B6125" s="4" t="s">
        <v>5</v>
      </c>
      <c r="C6125" s="4" t="s">
        <v>7</v>
      </c>
      <c r="D6125" s="4" t="s">
        <v>7</v>
      </c>
      <c r="E6125" s="4" t="s">
        <v>15</v>
      </c>
      <c r="F6125" s="4" t="s">
        <v>15</v>
      </c>
      <c r="G6125" s="4" t="s">
        <v>15</v>
      </c>
      <c r="H6125" s="4" t="s">
        <v>11</v>
      </c>
      <c r="I6125" s="4" t="s">
        <v>7</v>
      </c>
    </row>
    <row r="6126" spans="1:9">
      <c r="A6126" t="n">
        <v>49390</v>
      </c>
      <c r="B6126" s="61" t="n">
        <v>45</v>
      </c>
      <c r="C6126" s="7" t="n">
        <v>4</v>
      </c>
      <c r="D6126" s="7" t="n">
        <v>3</v>
      </c>
      <c r="E6126" s="7" t="n">
        <v>7.67000007629395</v>
      </c>
      <c r="F6126" s="7" t="n">
        <v>-69.0800018310547</v>
      </c>
      <c r="G6126" s="7" t="n">
        <v>0</v>
      </c>
      <c r="H6126" s="7" t="n">
        <v>4000</v>
      </c>
      <c r="I6126" s="7" t="n">
        <v>1</v>
      </c>
    </row>
    <row r="6127" spans="1:9">
      <c r="A6127" t="s">
        <v>4</v>
      </c>
      <c r="B6127" s="4" t="s">
        <v>5</v>
      </c>
      <c r="C6127" s="4" t="s">
        <v>7</v>
      </c>
      <c r="D6127" s="4" t="s">
        <v>7</v>
      </c>
      <c r="E6127" s="4" t="s">
        <v>15</v>
      </c>
      <c r="F6127" s="4" t="s">
        <v>11</v>
      </c>
    </row>
    <row r="6128" spans="1:9">
      <c r="A6128" t="n">
        <v>49408</v>
      </c>
      <c r="B6128" s="61" t="n">
        <v>45</v>
      </c>
      <c r="C6128" s="7" t="n">
        <v>5</v>
      </c>
      <c r="D6128" s="7" t="n">
        <v>3</v>
      </c>
      <c r="E6128" s="7" t="n">
        <v>2.09999990463257</v>
      </c>
      <c r="F6128" s="7" t="n">
        <v>4000</v>
      </c>
    </row>
    <row r="6129" spans="1:10">
      <c r="A6129" t="s">
        <v>4</v>
      </c>
      <c r="B6129" s="4" t="s">
        <v>5</v>
      </c>
      <c r="C6129" s="4" t="s">
        <v>7</v>
      </c>
      <c r="D6129" s="4" t="s">
        <v>7</v>
      </c>
      <c r="E6129" s="4" t="s">
        <v>15</v>
      </c>
      <c r="F6129" s="4" t="s">
        <v>11</v>
      </c>
    </row>
    <row r="6130" spans="1:10">
      <c r="A6130" t="n">
        <v>49417</v>
      </c>
      <c r="B6130" s="61" t="n">
        <v>45</v>
      </c>
      <c r="C6130" s="7" t="n">
        <v>11</v>
      </c>
      <c r="D6130" s="7" t="n">
        <v>3</v>
      </c>
      <c r="E6130" s="7" t="n">
        <v>32.7000007629395</v>
      </c>
      <c r="F6130" s="7" t="n">
        <v>4000</v>
      </c>
    </row>
    <row r="6131" spans="1:10">
      <c r="A6131" t="s">
        <v>4</v>
      </c>
      <c r="B6131" s="4" t="s">
        <v>5</v>
      </c>
      <c r="C6131" s="4" t="s">
        <v>11</v>
      </c>
    </row>
    <row r="6132" spans="1:10">
      <c r="A6132" t="n">
        <v>49426</v>
      </c>
      <c r="B6132" s="26" t="n">
        <v>16</v>
      </c>
      <c r="C6132" s="7" t="n">
        <v>2500</v>
      </c>
    </row>
    <row r="6133" spans="1:10">
      <c r="A6133" t="s">
        <v>4</v>
      </c>
      <c r="B6133" s="4" t="s">
        <v>5</v>
      </c>
      <c r="C6133" s="4" t="s">
        <v>7</v>
      </c>
      <c r="D6133" s="4" t="s">
        <v>11</v>
      </c>
      <c r="E6133" s="4" t="s">
        <v>15</v>
      </c>
    </row>
    <row r="6134" spans="1:10">
      <c r="A6134" t="n">
        <v>49429</v>
      </c>
      <c r="B6134" s="28" t="n">
        <v>58</v>
      </c>
      <c r="C6134" s="7" t="n">
        <v>0</v>
      </c>
      <c r="D6134" s="7" t="n">
        <v>1000</v>
      </c>
      <c r="E6134" s="7" t="n">
        <v>1</v>
      </c>
    </row>
    <row r="6135" spans="1:10">
      <c r="A6135" t="s">
        <v>4</v>
      </c>
      <c r="B6135" s="4" t="s">
        <v>5</v>
      </c>
      <c r="C6135" s="4" t="s">
        <v>7</v>
      </c>
      <c r="D6135" s="4" t="s">
        <v>11</v>
      </c>
    </row>
    <row r="6136" spans="1:10">
      <c r="A6136" t="n">
        <v>49437</v>
      </c>
      <c r="B6136" s="28" t="n">
        <v>58</v>
      </c>
      <c r="C6136" s="7" t="n">
        <v>255</v>
      </c>
      <c r="D6136" s="7" t="n">
        <v>0</v>
      </c>
    </row>
    <row r="6137" spans="1:10">
      <c r="A6137" t="s">
        <v>4</v>
      </c>
      <c r="B6137" s="4" t="s">
        <v>5</v>
      </c>
      <c r="C6137" s="4" t="s">
        <v>7</v>
      </c>
    </row>
    <row r="6138" spans="1:10">
      <c r="A6138" t="n">
        <v>49441</v>
      </c>
      <c r="B6138" s="61" t="n">
        <v>45</v>
      </c>
      <c r="C6138" s="7" t="n">
        <v>0</v>
      </c>
    </row>
    <row r="6139" spans="1:10">
      <c r="A6139" t="s">
        <v>4</v>
      </c>
      <c r="B6139" s="4" t="s">
        <v>5</v>
      </c>
      <c r="C6139" s="4" t="s">
        <v>7</v>
      </c>
      <c r="D6139" s="4" t="s">
        <v>7</v>
      </c>
      <c r="E6139" s="4" t="s">
        <v>15</v>
      </c>
      <c r="F6139" s="4" t="s">
        <v>15</v>
      </c>
      <c r="G6139" s="4" t="s">
        <v>15</v>
      </c>
      <c r="H6139" s="4" t="s">
        <v>11</v>
      </c>
    </row>
    <row r="6140" spans="1:10">
      <c r="A6140" t="n">
        <v>49443</v>
      </c>
      <c r="B6140" s="61" t="n">
        <v>45</v>
      </c>
      <c r="C6140" s="7" t="n">
        <v>2</v>
      </c>
      <c r="D6140" s="7" t="n">
        <v>3</v>
      </c>
      <c r="E6140" s="7" t="n">
        <v>-32.4799995422363</v>
      </c>
      <c r="F6140" s="7" t="n">
        <v>1.38999998569489</v>
      </c>
      <c r="G6140" s="7" t="n">
        <v>-57.1500015258789</v>
      </c>
      <c r="H6140" s="7" t="n">
        <v>0</v>
      </c>
    </row>
    <row r="6141" spans="1:10">
      <c r="A6141" t="s">
        <v>4</v>
      </c>
      <c r="B6141" s="4" t="s">
        <v>5</v>
      </c>
      <c r="C6141" s="4" t="s">
        <v>7</v>
      </c>
      <c r="D6141" s="4" t="s">
        <v>7</v>
      </c>
      <c r="E6141" s="4" t="s">
        <v>15</v>
      </c>
      <c r="F6141" s="4" t="s">
        <v>15</v>
      </c>
      <c r="G6141" s="4" t="s">
        <v>15</v>
      </c>
      <c r="H6141" s="4" t="s">
        <v>11</v>
      </c>
      <c r="I6141" s="4" t="s">
        <v>7</v>
      </c>
    </row>
    <row r="6142" spans="1:10">
      <c r="A6142" t="n">
        <v>49460</v>
      </c>
      <c r="B6142" s="61" t="n">
        <v>45</v>
      </c>
      <c r="C6142" s="7" t="n">
        <v>4</v>
      </c>
      <c r="D6142" s="7" t="n">
        <v>3</v>
      </c>
      <c r="E6142" s="7" t="n">
        <v>12.7799997329712</v>
      </c>
      <c r="F6142" s="7" t="n">
        <v>324.119995117188</v>
      </c>
      <c r="G6142" s="7" t="n">
        <v>0</v>
      </c>
      <c r="H6142" s="7" t="n">
        <v>0</v>
      </c>
      <c r="I6142" s="7" t="n">
        <v>0</v>
      </c>
    </row>
    <row r="6143" spans="1:10">
      <c r="A6143" t="s">
        <v>4</v>
      </c>
      <c r="B6143" s="4" t="s">
        <v>5</v>
      </c>
      <c r="C6143" s="4" t="s">
        <v>7</v>
      </c>
      <c r="D6143" s="4" t="s">
        <v>7</v>
      </c>
      <c r="E6143" s="4" t="s">
        <v>15</v>
      </c>
      <c r="F6143" s="4" t="s">
        <v>11</v>
      </c>
    </row>
    <row r="6144" spans="1:10">
      <c r="A6144" t="n">
        <v>49478</v>
      </c>
      <c r="B6144" s="61" t="n">
        <v>45</v>
      </c>
      <c r="C6144" s="7" t="n">
        <v>5</v>
      </c>
      <c r="D6144" s="7" t="n">
        <v>3</v>
      </c>
      <c r="E6144" s="7" t="n">
        <v>1.70000004768372</v>
      </c>
      <c r="F6144" s="7" t="n">
        <v>0</v>
      </c>
    </row>
    <row r="6145" spans="1:9">
      <c r="A6145" t="s">
        <v>4</v>
      </c>
      <c r="B6145" s="4" t="s">
        <v>5</v>
      </c>
      <c r="C6145" s="4" t="s">
        <v>7</v>
      </c>
      <c r="D6145" s="4" t="s">
        <v>7</v>
      </c>
      <c r="E6145" s="4" t="s">
        <v>15</v>
      </c>
      <c r="F6145" s="4" t="s">
        <v>11</v>
      </c>
    </row>
    <row r="6146" spans="1:9">
      <c r="A6146" t="n">
        <v>49487</v>
      </c>
      <c r="B6146" s="61" t="n">
        <v>45</v>
      </c>
      <c r="C6146" s="7" t="n">
        <v>11</v>
      </c>
      <c r="D6146" s="7" t="n">
        <v>3</v>
      </c>
      <c r="E6146" s="7" t="n">
        <v>32.7000007629395</v>
      </c>
      <c r="F6146" s="7" t="n">
        <v>0</v>
      </c>
    </row>
    <row r="6147" spans="1:9">
      <c r="A6147" t="s">
        <v>4</v>
      </c>
      <c r="B6147" s="4" t="s">
        <v>5</v>
      </c>
      <c r="C6147" s="4" t="s">
        <v>7</v>
      </c>
      <c r="D6147" s="4" t="s">
        <v>7</v>
      </c>
      <c r="E6147" s="4" t="s">
        <v>15</v>
      </c>
      <c r="F6147" s="4" t="s">
        <v>15</v>
      </c>
      <c r="G6147" s="4" t="s">
        <v>15</v>
      </c>
      <c r="H6147" s="4" t="s">
        <v>11</v>
      </c>
    </row>
    <row r="6148" spans="1:9">
      <c r="A6148" t="n">
        <v>49496</v>
      </c>
      <c r="B6148" s="61" t="n">
        <v>45</v>
      </c>
      <c r="C6148" s="7" t="n">
        <v>2</v>
      </c>
      <c r="D6148" s="7" t="n">
        <v>3</v>
      </c>
      <c r="E6148" s="7" t="n">
        <v>-32.4799995422363</v>
      </c>
      <c r="F6148" s="7" t="n">
        <v>1.38999998569489</v>
      </c>
      <c r="G6148" s="7" t="n">
        <v>-57.1500015258789</v>
      </c>
      <c r="H6148" s="7" t="n">
        <v>20000</v>
      </c>
    </row>
    <row r="6149" spans="1:9">
      <c r="A6149" t="s">
        <v>4</v>
      </c>
      <c r="B6149" s="4" t="s">
        <v>5</v>
      </c>
      <c r="C6149" s="4" t="s">
        <v>7</v>
      </c>
      <c r="D6149" s="4" t="s">
        <v>7</v>
      </c>
      <c r="E6149" s="4" t="s">
        <v>15</v>
      </c>
      <c r="F6149" s="4" t="s">
        <v>15</v>
      </c>
      <c r="G6149" s="4" t="s">
        <v>15</v>
      </c>
      <c r="H6149" s="4" t="s">
        <v>11</v>
      </c>
      <c r="I6149" s="4" t="s">
        <v>7</v>
      </c>
    </row>
    <row r="6150" spans="1:9">
      <c r="A6150" t="n">
        <v>49513</v>
      </c>
      <c r="B6150" s="61" t="n">
        <v>45</v>
      </c>
      <c r="C6150" s="7" t="n">
        <v>4</v>
      </c>
      <c r="D6150" s="7" t="n">
        <v>3</v>
      </c>
      <c r="E6150" s="7" t="n">
        <v>14.1499996185303</v>
      </c>
      <c r="F6150" s="7" t="n">
        <v>315.720001220703</v>
      </c>
      <c r="G6150" s="7" t="n">
        <v>0</v>
      </c>
      <c r="H6150" s="7" t="n">
        <v>20000</v>
      </c>
      <c r="I6150" s="7" t="n">
        <v>0</v>
      </c>
    </row>
    <row r="6151" spans="1:9">
      <c r="A6151" t="s">
        <v>4</v>
      </c>
      <c r="B6151" s="4" t="s">
        <v>5</v>
      </c>
      <c r="C6151" s="4" t="s">
        <v>7</v>
      </c>
      <c r="D6151" s="4" t="s">
        <v>7</v>
      </c>
      <c r="E6151" s="4" t="s">
        <v>15</v>
      </c>
      <c r="F6151" s="4" t="s">
        <v>11</v>
      </c>
    </row>
    <row r="6152" spans="1:9">
      <c r="A6152" t="n">
        <v>49531</v>
      </c>
      <c r="B6152" s="61" t="n">
        <v>45</v>
      </c>
      <c r="C6152" s="7" t="n">
        <v>5</v>
      </c>
      <c r="D6152" s="7" t="n">
        <v>3</v>
      </c>
      <c r="E6152" s="7" t="n">
        <v>1.70000004768372</v>
      </c>
      <c r="F6152" s="7" t="n">
        <v>20000</v>
      </c>
    </row>
    <row r="6153" spans="1:9">
      <c r="A6153" t="s">
        <v>4</v>
      </c>
      <c r="B6153" s="4" t="s">
        <v>5</v>
      </c>
      <c r="C6153" s="4" t="s">
        <v>7</v>
      </c>
      <c r="D6153" s="4" t="s">
        <v>7</v>
      </c>
      <c r="E6153" s="4" t="s">
        <v>15</v>
      </c>
      <c r="F6153" s="4" t="s">
        <v>11</v>
      </c>
    </row>
    <row r="6154" spans="1:9">
      <c r="A6154" t="n">
        <v>49540</v>
      </c>
      <c r="B6154" s="61" t="n">
        <v>45</v>
      </c>
      <c r="C6154" s="7" t="n">
        <v>11</v>
      </c>
      <c r="D6154" s="7" t="n">
        <v>3</v>
      </c>
      <c r="E6154" s="7" t="n">
        <v>32.7000007629395</v>
      </c>
      <c r="F6154" s="7" t="n">
        <v>20000</v>
      </c>
    </row>
    <row r="6155" spans="1:9">
      <c r="A6155" t="s">
        <v>4</v>
      </c>
      <c r="B6155" s="4" t="s">
        <v>5</v>
      </c>
      <c r="C6155" s="4" t="s">
        <v>8</v>
      </c>
      <c r="D6155" s="4" t="s">
        <v>8</v>
      </c>
    </row>
    <row r="6156" spans="1:9">
      <c r="A6156" t="n">
        <v>49549</v>
      </c>
      <c r="B6156" s="69" t="n">
        <v>70</v>
      </c>
      <c r="C6156" s="7" t="s">
        <v>27</v>
      </c>
      <c r="D6156" s="7" t="s">
        <v>419</v>
      </c>
    </row>
    <row r="6157" spans="1:9">
      <c r="A6157" t="s">
        <v>4</v>
      </c>
      <c r="B6157" s="4" t="s">
        <v>5</v>
      </c>
      <c r="C6157" s="4" t="s">
        <v>11</v>
      </c>
      <c r="D6157" s="4" t="s">
        <v>7</v>
      </c>
    </row>
    <row r="6158" spans="1:9">
      <c r="A6158" t="n">
        <v>49562</v>
      </c>
      <c r="B6158" s="45" t="n">
        <v>56</v>
      </c>
      <c r="C6158" s="7" t="n">
        <v>4</v>
      </c>
      <c r="D6158" s="7" t="n">
        <v>1</v>
      </c>
    </row>
    <row r="6159" spans="1:9">
      <c r="A6159" t="s">
        <v>4</v>
      </c>
      <c r="B6159" s="4" t="s">
        <v>5</v>
      </c>
      <c r="C6159" s="4" t="s">
        <v>11</v>
      </c>
      <c r="D6159" s="4" t="s">
        <v>15</v>
      </c>
      <c r="E6159" s="4" t="s">
        <v>15</v>
      </c>
      <c r="F6159" s="4" t="s">
        <v>15</v>
      </c>
      <c r="G6159" s="4" t="s">
        <v>15</v>
      </c>
    </row>
    <row r="6160" spans="1:9">
      <c r="A6160" t="n">
        <v>49566</v>
      </c>
      <c r="B6160" s="37" t="n">
        <v>46</v>
      </c>
      <c r="C6160" s="7" t="n">
        <v>4</v>
      </c>
      <c r="D6160" s="7" t="n">
        <v>-32.2099990844727</v>
      </c>
      <c r="E6160" s="7" t="n">
        <v>0</v>
      </c>
      <c r="F6160" s="7" t="n">
        <v>-57</v>
      </c>
      <c r="G6160" s="7" t="n">
        <v>270</v>
      </c>
    </row>
    <row r="6161" spans="1:9">
      <c r="A6161" t="s">
        <v>4</v>
      </c>
      <c r="B6161" s="4" t="s">
        <v>5</v>
      </c>
      <c r="C6161" s="4" t="s">
        <v>11</v>
      </c>
      <c r="D6161" s="4" t="s">
        <v>7</v>
      </c>
      <c r="E6161" s="4" t="s">
        <v>8</v>
      </c>
      <c r="F6161" s="4" t="s">
        <v>15</v>
      </c>
      <c r="G6161" s="4" t="s">
        <v>15</v>
      </c>
      <c r="H6161" s="4" t="s">
        <v>15</v>
      </c>
    </row>
    <row r="6162" spans="1:9">
      <c r="A6162" t="n">
        <v>49585</v>
      </c>
      <c r="B6162" s="40" t="n">
        <v>48</v>
      </c>
      <c r="C6162" s="7" t="n">
        <v>4</v>
      </c>
      <c r="D6162" s="7" t="n">
        <v>0</v>
      </c>
      <c r="E6162" s="7" t="s">
        <v>431</v>
      </c>
      <c r="F6162" s="7" t="n">
        <v>-1</v>
      </c>
      <c r="G6162" s="7" t="n">
        <v>1</v>
      </c>
      <c r="H6162" s="7" t="n">
        <v>0</v>
      </c>
    </row>
    <row r="6163" spans="1:9">
      <c r="A6163" t="s">
        <v>4</v>
      </c>
      <c r="B6163" s="4" t="s">
        <v>5</v>
      </c>
      <c r="C6163" s="4" t="s">
        <v>11</v>
      </c>
    </row>
    <row r="6164" spans="1:9">
      <c r="A6164" t="n">
        <v>49611</v>
      </c>
      <c r="B6164" s="26" t="n">
        <v>16</v>
      </c>
      <c r="C6164" s="7" t="n">
        <v>0</v>
      </c>
    </row>
    <row r="6165" spans="1:9">
      <c r="A6165" t="s">
        <v>4</v>
      </c>
      <c r="B6165" s="4" t="s">
        <v>5</v>
      </c>
      <c r="C6165" s="4" t="s">
        <v>11</v>
      </c>
      <c r="D6165" s="4" t="s">
        <v>11</v>
      </c>
      <c r="E6165" s="4" t="s">
        <v>11</v>
      </c>
    </row>
    <row r="6166" spans="1:9">
      <c r="A6166" t="n">
        <v>49614</v>
      </c>
      <c r="B6166" s="42" t="n">
        <v>61</v>
      </c>
      <c r="C6166" s="7" t="n">
        <v>0</v>
      </c>
      <c r="D6166" s="7" t="n">
        <v>4</v>
      </c>
      <c r="E6166" s="7" t="n">
        <v>0</v>
      </c>
    </row>
    <row r="6167" spans="1:9">
      <c r="A6167" t="s">
        <v>4</v>
      </c>
      <c r="B6167" s="4" t="s">
        <v>5</v>
      </c>
      <c r="C6167" s="4" t="s">
        <v>11</v>
      </c>
      <c r="D6167" s="4" t="s">
        <v>11</v>
      </c>
      <c r="E6167" s="4" t="s">
        <v>11</v>
      </c>
    </row>
    <row r="6168" spans="1:9">
      <c r="A6168" t="n">
        <v>49621</v>
      </c>
      <c r="B6168" s="42" t="n">
        <v>61</v>
      </c>
      <c r="C6168" s="7" t="n">
        <v>4</v>
      </c>
      <c r="D6168" s="7" t="n">
        <v>0</v>
      </c>
      <c r="E6168" s="7" t="n">
        <v>0</v>
      </c>
    </row>
    <row r="6169" spans="1:9">
      <c r="A6169" t="s">
        <v>4</v>
      </c>
      <c r="B6169" s="4" t="s">
        <v>5</v>
      </c>
      <c r="C6169" s="4" t="s">
        <v>7</v>
      </c>
      <c r="D6169" s="4" t="s">
        <v>11</v>
      </c>
      <c r="E6169" s="4" t="s">
        <v>15</v>
      </c>
    </row>
    <row r="6170" spans="1:9">
      <c r="A6170" t="n">
        <v>49628</v>
      </c>
      <c r="B6170" s="28" t="n">
        <v>58</v>
      </c>
      <c r="C6170" s="7" t="n">
        <v>100</v>
      </c>
      <c r="D6170" s="7" t="n">
        <v>1000</v>
      </c>
      <c r="E6170" s="7" t="n">
        <v>1</v>
      </c>
    </row>
    <row r="6171" spans="1:9">
      <c r="A6171" t="s">
        <v>4</v>
      </c>
      <c r="B6171" s="4" t="s">
        <v>5</v>
      </c>
      <c r="C6171" s="4" t="s">
        <v>7</v>
      </c>
      <c r="D6171" s="4" t="s">
        <v>11</v>
      </c>
    </row>
    <row r="6172" spans="1:9">
      <c r="A6172" t="n">
        <v>49636</v>
      </c>
      <c r="B6172" s="28" t="n">
        <v>58</v>
      </c>
      <c r="C6172" s="7" t="n">
        <v>255</v>
      </c>
      <c r="D6172" s="7" t="n">
        <v>0</v>
      </c>
    </row>
    <row r="6173" spans="1:9">
      <c r="A6173" t="s">
        <v>4</v>
      </c>
      <c r="B6173" s="4" t="s">
        <v>5</v>
      </c>
      <c r="C6173" s="4" t="s">
        <v>11</v>
      </c>
      <c r="D6173" s="4" t="s">
        <v>7</v>
      </c>
      <c r="E6173" s="4" t="s">
        <v>8</v>
      </c>
      <c r="F6173" s="4" t="s">
        <v>15</v>
      </c>
      <c r="G6173" s="4" t="s">
        <v>15</v>
      </c>
      <c r="H6173" s="4" t="s">
        <v>15</v>
      </c>
    </row>
    <row r="6174" spans="1:9">
      <c r="A6174" t="n">
        <v>49640</v>
      </c>
      <c r="B6174" s="40" t="n">
        <v>48</v>
      </c>
      <c r="C6174" s="7" t="n">
        <v>0</v>
      </c>
      <c r="D6174" s="7" t="n">
        <v>0</v>
      </c>
      <c r="E6174" s="7" t="s">
        <v>189</v>
      </c>
      <c r="F6174" s="7" t="n">
        <v>-1</v>
      </c>
      <c r="G6174" s="7" t="n">
        <v>1</v>
      </c>
      <c r="H6174" s="7" t="n">
        <v>0</v>
      </c>
    </row>
    <row r="6175" spans="1:9">
      <c r="A6175" t="s">
        <v>4</v>
      </c>
      <c r="B6175" s="4" t="s">
        <v>5</v>
      </c>
      <c r="C6175" s="4" t="s">
        <v>7</v>
      </c>
      <c r="D6175" s="4" t="s">
        <v>11</v>
      </c>
      <c r="E6175" s="4" t="s">
        <v>11</v>
      </c>
      <c r="F6175" s="4" t="s">
        <v>7</v>
      </c>
    </row>
    <row r="6176" spans="1:9">
      <c r="A6176" t="n">
        <v>49668</v>
      </c>
      <c r="B6176" s="22" t="n">
        <v>25</v>
      </c>
      <c r="C6176" s="7" t="n">
        <v>1</v>
      </c>
      <c r="D6176" s="7" t="n">
        <v>60</v>
      </c>
      <c r="E6176" s="7" t="n">
        <v>640</v>
      </c>
      <c r="F6176" s="7" t="n">
        <v>1</v>
      </c>
    </row>
    <row r="6177" spans="1:8">
      <c r="A6177" t="s">
        <v>4</v>
      </c>
      <c r="B6177" s="4" t="s">
        <v>5</v>
      </c>
      <c r="C6177" s="4" t="s">
        <v>7</v>
      </c>
      <c r="D6177" s="4" t="s">
        <v>11</v>
      </c>
      <c r="E6177" s="4" t="s">
        <v>8</v>
      </c>
    </row>
    <row r="6178" spans="1:8">
      <c r="A6178" t="n">
        <v>49675</v>
      </c>
      <c r="B6178" s="30" t="n">
        <v>51</v>
      </c>
      <c r="C6178" s="7" t="n">
        <v>4</v>
      </c>
      <c r="D6178" s="7" t="n">
        <v>0</v>
      </c>
      <c r="E6178" s="7" t="s">
        <v>334</v>
      </c>
    </row>
    <row r="6179" spans="1:8">
      <c r="A6179" t="s">
        <v>4</v>
      </c>
      <c r="B6179" s="4" t="s">
        <v>5</v>
      </c>
      <c r="C6179" s="4" t="s">
        <v>11</v>
      </c>
    </row>
    <row r="6180" spans="1:8">
      <c r="A6180" t="n">
        <v>49688</v>
      </c>
      <c r="B6180" s="26" t="n">
        <v>16</v>
      </c>
      <c r="C6180" s="7" t="n">
        <v>0</v>
      </c>
    </row>
    <row r="6181" spans="1:8">
      <c r="A6181" t="s">
        <v>4</v>
      </c>
      <c r="B6181" s="4" t="s">
        <v>5</v>
      </c>
      <c r="C6181" s="4" t="s">
        <v>11</v>
      </c>
      <c r="D6181" s="4" t="s">
        <v>7</v>
      </c>
      <c r="E6181" s="4" t="s">
        <v>17</v>
      </c>
      <c r="F6181" s="4" t="s">
        <v>42</v>
      </c>
      <c r="G6181" s="4" t="s">
        <v>7</v>
      </c>
      <c r="H6181" s="4" t="s">
        <v>7</v>
      </c>
      <c r="I6181" s="4" t="s">
        <v>7</v>
      </c>
      <c r="J6181" s="4" t="s">
        <v>17</v>
      </c>
      <c r="K6181" s="4" t="s">
        <v>42</v>
      </c>
      <c r="L6181" s="4" t="s">
        <v>7</v>
      </c>
      <c r="M6181" s="4" t="s">
        <v>7</v>
      </c>
    </row>
    <row r="6182" spans="1:8">
      <c r="A6182" t="n">
        <v>49691</v>
      </c>
      <c r="B6182" s="31" t="n">
        <v>26</v>
      </c>
      <c r="C6182" s="7" t="n">
        <v>0</v>
      </c>
      <c r="D6182" s="7" t="n">
        <v>17</v>
      </c>
      <c r="E6182" s="7" t="n">
        <v>65021</v>
      </c>
      <c r="F6182" s="7" t="s">
        <v>471</v>
      </c>
      <c r="G6182" s="7" t="n">
        <v>2</v>
      </c>
      <c r="H6182" s="7" t="n">
        <v>3</v>
      </c>
      <c r="I6182" s="7" t="n">
        <v>17</v>
      </c>
      <c r="J6182" s="7" t="n">
        <v>65022</v>
      </c>
      <c r="K6182" s="7" t="s">
        <v>472</v>
      </c>
      <c r="L6182" s="7" t="n">
        <v>2</v>
      </c>
      <c r="M6182" s="7" t="n">
        <v>0</v>
      </c>
    </row>
    <row r="6183" spans="1:8">
      <c r="A6183" t="s">
        <v>4</v>
      </c>
      <c r="B6183" s="4" t="s">
        <v>5</v>
      </c>
    </row>
    <row r="6184" spans="1:8">
      <c r="A6184" t="n">
        <v>49768</v>
      </c>
      <c r="B6184" s="24" t="n">
        <v>28</v>
      </c>
    </row>
    <row r="6185" spans="1:8">
      <c r="A6185" t="s">
        <v>4</v>
      </c>
      <c r="B6185" s="4" t="s">
        <v>5</v>
      </c>
      <c r="C6185" s="4" t="s">
        <v>7</v>
      </c>
      <c r="D6185" s="4" t="s">
        <v>11</v>
      </c>
      <c r="E6185" s="4" t="s">
        <v>11</v>
      </c>
      <c r="F6185" s="4" t="s">
        <v>7</v>
      </c>
    </row>
    <row r="6186" spans="1:8">
      <c r="A6186" t="n">
        <v>49769</v>
      </c>
      <c r="B6186" s="22" t="n">
        <v>25</v>
      </c>
      <c r="C6186" s="7" t="n">
        <v>1</v>
      </c>
      <c r="D6186" s="7" t="n">
        <v>65535</v>
      </c>
      <c r="E6186" s="7" t="n">
        <v>65535</v>
      </c>
      <c r="F6186" s="7" t="n">
        <v>0</v>
      </c>
    </row>
    <row r="6187" spans="1:8">
      <c r="A6187" t="s">
        <v>4</v>
      </c>
      <c r="B6187" s="4" t="s">
        <v>5</v>
      </c>
      <c r="C6187" s="4" t="s">
        <v>7</v>
      </c>
      <c r="D6187" s="4" t="s">
        <v>11</v>
      </c>
      <c r="E6187" s="4" t="s">
        <v>8</v>
      </c>
    </row>
    <row r="6188" spans="1:8">
      <c r="A6188" t="n">
        <v>49776</v>
      </c>
      <c r="B6188" s="30" t="n">
        <v>51</v>
      </c>
      <c r="C6188" s="7" t="n">
        <v>4</v>
      </c>
      <c r="D6188" s="7" t="n">
        <v>4</v>
      </c>
      <c r="E6188" s="7" t="s">
        <v>263</v>
      </c>
    </row>
    <row r="6189" spans="1:8">
      <c r="A6189" t="s">
        <v>4</v>
      </c>
      <c r="B6189" s="4" t="s">
        <v>5</v>
      </c>
      <c r="C6189" s="4" t="s">
        <v>11</v>
      </c>
    </row>
    <row r="6190" spans="1:8">
      <c r="A6190" t="n">
        <v>49790</v>
      </c>
      <c r="B6190" s="26" t="n">
        <v>16</v>
      </c>
      <c r="C6190" s="7" t="n">
        <v>0</v>
      </c>
    </row>
    <row r="6191" spans="1:8">
      <c r="A6191" t="s">
        <v>4</v>
      </c>
      <c r="B6191" s="4" t="s">
        <v>5</v>
      </c>
      <c r="C6191" s="4" t="s">
        <v>11</v>
      </c>
      <c r="D6191" s="4" t="s">
        <v>7</v>
      </c>
      <c r="E6191" s="4" t="s">
        <v>17</v>
      </c>
      <c r="F6191" s="4" t="s">
        <v>42</v>
      </c>
      <c r="G6191" s="4" t="s">
        <v>7</v>
      </c>
      <c r="H6191" s="4" t="s">
        <v>7</v>
      </c>
      <c r="I6191" s="4" t="s">
        <v>7</v>
      </c>
      <c r="J6191" s="4" t="s">
        <v>17</v>
      </c>
      <c r="K6191" s="4" t="s">
        <v>42</v>
      </c>
      <c r="L6191" s="4" t="s">
        <v>7</v>
      </c>
      <c r="M6191" s="4" t="s">
        <v>7</v>
      </c>
    </row>
    <row r="6192" spans="1:8">
      <c r="A6192" t="n">
        <v>49793</v>
      </c>
      <c r="B6192" s="31" t="n">
        <v>26</v>
      </c>
      <c r="C6192" s="7" t="n">
        <v>4</v>
      </c>
      <c r="D6192" s="7" t="n">
        <v>17</v>
      </c>
      <c r="E6192" s="7" t="n">
        <v>7485</v>
      </c>
      <c r="F6192" s="7" t="s">
        <v>473</v>
      </c>
      <c r="G6192" s="7" t="n">
        <v>2</v>
      </c>
      <c r="H6192" s="7" t="n">
        <v>3</v>
      </c>
      <c r="I6192" s="7" t="n">
        <v>17</v>
      </c>
      <c r="J6192" s="7" t="n">
        <v>7486</v>
      </c>
      <c r="K6192" s="7" t="s">
        <v>474</v>
      </c>
      <c r="L6192" s="7" t="n">
        <v>2</v>
      </c>
      <c r="M6192" s="7" t="n">
        <v>0</v>
      </c>
    </row>
    <row r="6193" spans="1:13">
      <c r="A6193" t="s">
        <v>4</v>
      </c>
      <c r="B6193" s="4" t="s">
        <v>5</v>
      </c>
    </row>
    <row r="6194" spans="1:13">
      <c r="A6194" t="n">
        <v>49918</v>
      </c>
      <c r="B6194" s="24" t="n">
        <v>28</v>
      </c>
    </row>
    <row r="6195" spans="1:13">
      <c r="A6195" t="s">
        <v>4</v>
      </c>
      <c r="B6195" s="4" t="s">
        <v>5</v>
      </c>
      <c r="C6195" s="4" t="s">
        <v>7</v>
      </c>
      <c r="D6195" s="4" t="s">
        <v>11</v>
      </c>
      <c r="E6195" s="4" t="s">
        <v>11</v>
      </c>
      <c r="F6195" s="4" t="s">
        <v>7</v>
      </c>
    </row>
    <row r="6196" spans="1:13">
      <c r="A6196" t="n">
        <v>49919</v>
      </c>
      <c r="B6196" s="22" t="n">
        <v>25</v>
      </c>
      <c r="C6196" s="7" t="n">
        <v>1</v>
      </c>
      <c r="D6196" s="7" t="n">
        <v>60</v>
      </c>
      <c r="E6196" s="7" t="n">
        <v>640</v>
      </c>
      <c r="F6196" s="7" t="n">
        <v>1</v>
      </c>
    </row>
    <row r="6197" spans="1:13">
      <c r="A6197" t="s">
        <v>4</v>
      </c>
      <c r="B6197" s="4" t="s">
        <v>5</v>
      </c>
      <c r="C6197" s="4" t="s">
        <v>7</v>
      </c>
      <c r="D6197" s="4" t="s">
        <v>11</v>
      </c>
      <c r="E6197" s="4" t="s">
        <v>8</v>
      </c>
    </row>
    <row r="6198" spans="1:13">
      <c r="A6198" t="n">
        <v>49926</v>
      </c>
      <c r="B6198" s="30" t="n">
        <v>51</v>
      </c>
      <c r="C6198" s="7" t="n">
        <v>4</v>
      </c>
      <c r="D6198" s="7" t="n">
        <v>0</v>
      </c>
      <c r="E6198" s="7" t="s">
        <v>420</v>
      </c>
    </row>
    <row r="6199" spans="1:13">
      <c r="A6199" t="s">
        <v>4</v>
      </c>
      <c r="B6199" s="4" t="s">
        <v>5</v>
      </c>
      <c r="C6199" s="4" t="s">
        <v>11</v>
      </c>
    </row>
    <row r="6200" spans="1:13">
      <c r="A6200" t="n">
        <v>49940</v>
      </c>
      <c r="B6200" s="26" t="n">
        <v>16</v>
      </c>
      <c r="C6200" s="7" t="n">
        <v>0</v>
      </c>
    </row>
    <row r="6201" spans="1:13">
      <c r="A6201" t="s">
        <v>4</v>
      </c>
      <c r="B6201" s="4" t="s">
        <v>5</v>
      </c>
      <c r="C6201" s="4" t="s">
        <v>11</v>
      </c>
      <c r="D6201" s="4" t="s">
        <v>7</v>
      </c>
      <c r="E6201" s="4" t="s">
        <v>17</v>
      </c>
      <c r="F6201" s="4" t="s">
        <v>42</v>
      </c>
      <c r="G6201" s="4" t="s">
        <v>7</v>
      </c>
      <c r="H6201" s="4" t="s">
        <v>7</v>
      </c>
    </row>
    <row r="6202" spans="1:13">
      <c r="A6202" t="n">
        <v>49943</v>
      </c>
      <c r="B6202" s="31" t="n">
        <v>26</v>
      </c>
      <c r="C6202" s="7" t="n">
        <v>0</v>
      </c>
      <c r="D6202" s="7" t="n">
        <v>17</v>
      </c>
      <c r="E6202" s="7" t="n">
        <v>65023</v>
      </c>
      <c r="F6202" s="7" t="s">
        <v>475</v>
      </c>
      <c r="G6202" s="7" t="n">
        <v>2</v>
      </c>
      <c r="H6202" s="7" t="n">
        <v>0</v>
      </c>
    </row>
    <row r="6203" spans="1:13">
      <c r="A6203" t="s">
        <v>4</v>
      </c>
      <c r="B6203" s="4" t="s">
        <v>5</v>
      </c>
    </row>
    <row r="6204" spans="1:13">
      <c r="A6204" t="n">
        <v>49982</v>
      </c>
      <c r="B6204" s="24" t="n">
        <v>28</v>
      </c>
    </row>
    <row r="6205" spans="1:13">
      <c r="A6205" t="s">
        <v>4</v>
      </c>
      <c r="B6205" s="4" t="s">
        <v>5</v>
      </c>
      <c r="C6205" s="4" t="s">
        <v>7</v>
      </c>
      <c r="D6205" s="4" t="s">
        <v>11</v>
      </c>
      <c r="E6205" s="4" t="s">
        <v>11</v>
      </c>
      <c r="F6205" s="4" t="s">
        <v>7</v>
      </c>
    </row>
    <row r="6206" spans="1:13">
      <c r="A6206" t="n">
        <v>49983</v>
      </c>
      <c r="B6206" s="22" t="n">
        <v>25</v>
      </c>
      <c r="C6206" s="7" t="n">
        <v>1</v>
      </c>
      <c r="D6206" s="7" t="n">
        <v>65535</v>
      </c>
      <c r="E6206" s="7" t="n">
        <v>65535</v>
      </c>
      <c r="F6206" s="7" t="n">
        <v>0</v>
      </c>
    </row>
    <row r="6207" spans="1:13">
      <c r="A6207" t="s">
        <v>4</v>
      </c>
      <c r="B6207" s="4" t="s">
        <v>5</v>
      </c>
      <c r="C6207" s="4" t="s">
        <v>7</v>
      </c>
      <c r="D6207" s="4" t="s">
        <v>11</v>
      </c>
      <c r="E6207" s="4" t="s">
        <v>8</v>
      </c>
    </row>
    <row r="6208" spans="1:13">
      <c r="A6208" t="n">
        <v>49990</v>
      </c>
      <c r="B6208" s="30" t="n">
        <v>51</v>
      </c>
      <c r="C6208" s="7" t="n">
        <v>4</v>
      </c>
      <c r="D6208" s="7" t="n">
        <v>4</v>
      </c>
      <c r="E6208" s="7" t="s">
        <v>273</v>
      </c>
    </row>
    <row r="6209" spans="1:8">
      <c r="A6209" t="s">
        <v>4</v>
      </c>
      <c r="B6209" s="4" t="s">
        <v>5</v>
      </c>
      <c r="C6209" s="4" t="s">
        <v>11</v>
      </c>
    </row>
    <row r="6210" spans="1:8">
      <c r="A6210" t="n">
        <v>50004</v>
      </c>
      <c r="B6210" s="26" t="n">
        <v>16</v>
      </c>
      <c r="C6210" s="7" t="n">
        <v>0</v>
      </c>
    </row>
    <row r="6211" spans="1:8">
      <c r="A6211" t="s">
        <v>4</v>
      </c>
      <c r="B6211" s="4" t="s">
        <v>5</v>
      </c>
      <c r="C6211" s="4" t="s">
        <v>11</v>
      </c>
      <c r="D6211" s="4" t="s">
        <v>7</v>
      </c>
      <c r="E6211" s="4" t="s">
        <v>17</v>
      </c>
      <c r="F6211" s="4" t="s">
        <v>42</v>
      </c>
      <c r="G6211" s="4" t="s">
        <v>7</v>
      </c>
      <c r="H6211" s="4" t="s">
        <v>7</v>
      </c>
      <c r="I6211" s="4" t="s">
        <v>7</v>
      </c>
      <c r="J6211" s="4" t="s">
        <v>17</v>
      </c>
      <c r="K6211" s="4" t="s">
        <v>42</v>
      </c>
      <c r="L6211" s="4" t="s">
        <v>7</v>
      </c>
      <c r="M6211" s="4" t="s">
        <v>7</v>
      </c>
    </row>
    <row r="6212" spans="1:8">
      <c r="A6212" t="n">
        <v>50007</v>
      </c>
      <c r="B6212" s="31" t="n">
        <v>26</v>
      </c>
      <c r="C6212" s="7" t="n">
        <v>4</v>
      </c>
      <c r="D6212" s="7" t="n">
        <v>17</v>
      </c>
      <c r="E6212" s="7" t="n">
        <v>7487</v>
      </c>
      <c r="F6212" s="7" t="s">
        <v>476</v>
      </c>
      <c r="G6212" s="7" t="n">
        <v>2</v>
      </c>
      <c r="H6212" s="7" t="n">
        <v>3</v>
      </c>
      <c r="I6212" s="7" t="n">
        <v>17</v>
      </c>
      <c r="J6212" s="7" t="n">
        <v>7488</v>
      </c>
      <c r="K6212" s="7" t="s">
        <v>477</v>
      </c>
      <c r="L6212" s="7" t="n">
        <v>2</v>
      </c>
      <c r="M6212" s="7" t="n">
        <v>0</v>
      </c>
    </row>
    <row r="6213" spans="1:8">
      <c r="A6213" t="s">
        <v>4</v>
      </c>
      <c r="B6213" s="4" t="s">
        <v>5</v>
      </c>
    </row>
    <row r="6214" spans="1:8">
      <c r="A6214" t="n">
        <v>50228</v>
      </c>
      <c r="B6214" s="24" t="n">
        <v>28</v>
      </c>
    </row>
    <row r="6215" spans="1:8">
      <c r="A6215" t="s">
        <v>4</v>
      </c>
      <c r="B6215" s="4" t="s">
        <v>5</v>
      </c>
      <c r="C6215" s="4" t="s">
        <v>7</v>
      </c>
      <c r="D6215" s="4" t="s">
        <v>11</v>
      </c>
      <c r="E6215" s="4" t="s">
        <v>11</v>
      </c>
      <c r="F6215" s="4" t="s">
        <v>7</v>
      </c>
    </row>
    <row r="6216" spans="1:8">
      <c r="A6216" t="n">
        <v>50229</v>
      </c>
      <c r="B6216" s="22" t="n">
        <v>25</v>
      </c>
      <c r="C6216" s="7" t="n">
        <v>1</v>
      </c>
      <c r="D6216" s="7" t="n">
        <v>60</v>
      </c>
      <c r="E6216" s="7" t="n">
        <v>640</v>
      </c>
      <c r="F6216" s="7" t="n">
        <v>1</v>
      </c>
    </row>
    <row r="6217" spans="1:8">
      <c r="A6217" t="s">
        <v>4</v>
      </c>
      <c r="B6217" s="4" t="s">
        <v>5</v>
      </c>
      <c r="C6217" s="4" t="s">
        <v>7</v>
      </c>
      <c r="D6217" s="4" t="s">
        <v>11</v>
      </c>
      <c r="E6217" s="4" t="s">
        <v>8</v>
      </c>
    </row>
    <row r="6218" spans="1:8">
      <c r="A6218" t="n">
        <v>50236</v>
      </c>
      <c r="B6218" s="30" t="n">
        <v>51</v>
      </c>
      <c r="C6218" s="7" t="n">
        <v>4</v>
      </c>
      <c r="D6218" s="7" t="n">
        <v>0</v>
      </c>
      <c r="E6218" s="7" t="s">
        <v>334</v>
      </c>
    </row>
    <row r="6219" spans="1:8">
      <c r="A6219" t="s">
        <v>4</v>
      </c>
      <c r="B6219" s="4" t="s">
        <v>5</v>
      </c>
      <c r="C6219" s="4" t="s">
        <v>11</v>
      </c>
    </row>
    <row r="6220" spans="1:8">
      <c r="A6220" t="n">
        <v>50249</v>
      </c>
      <c r="B6220" s="26" t="n">
        <v>16</v>
      </c>
      <c r="C6220" s="7" t="n">
        <v>0</v>
      </c>
    </row>
    <row r="6221" spans="1:8">
      <c r="A6221" t="s">
        <v>4</v>
      </c>
      <c r="B6221" s="4" t="s">
        <v>5</v>
      </c>
      <c r="C6221" s="4" t="s">
        <v>11</v>
      </c>
      <c r="D6221" s="4" t="s">
        <v>7</v>
      </c>
      <c r="E6221" s="4" t="s">
        <v>17</v>
      </c>
      <c r="F6221" s="4" t="s">
        <v>42</v>
      </c>
      <c r="G6221" s="4" t="s">
        <v>7</v>
      </c>
      <c r="H6221" s="4" t="s">
        <v>7</v>
      </c>
    </row>
    <row r="6222" spans="1:8">
      <c r="A6222" t="n">
        <v>50252</v>
      </c>
      <c r="B6222" s="31" t="n">
        <v>26</v>
      </c>
      <c r="C6222" s="7" t="n">
        <v>0</v>
      </c>
      <c r="D6222" s="7" t="n">
        <v>17</v>
      </c>
      <c r="E6222" s="7" t="n">
        <v>65024</v>
      </c>
      <c r="F6222" s="7" t="s">
        <v>478</v>
      </c>
      <c r="G6222" s="7" t="n">
        <v>2</v>
      </c>
      <c r="H6222" s="7" t="n">
        <v>0</v>
      </c>
    </row>
    <row r="6223" spans="1:8">
      <c r="A6223" t="s">
        <v>4</v>
      </c>
      <c r="B6223" s="4" t="s">
        <v>5</v>
      </c>
    </row>
    <row r="6224" spans="1:8">
      <c r="A6224" t="n">
        <v>50273</v>
      </c>
      <c r="B6224" s="24" t="n">
        <v>28</v>
      </c>
    </row>
    <row r="6225" spans="1:13">
      <c r="A6225" t="s">
        <v>4</v>
      </c>
      <c r="B6225" s="4" t="s">
        <v>5</v>
      </c>
      <c r="C6225" s="4" t="s">
        <v>7</v>
      </c>
      <c r="D6225" s="4" t="s">
        <v>11</v>
      </c>
      <c r="E6225" s="4" t="s">
        <v>11</v>
      </c>
      <c r="F6225" s="4" t="s">
        <v>7</v>
      </c>
    </row>
    <row r="6226" spans="1:13">
      <c r="A6226" t="n">
        <v>50274</v>
      </c>
      <c r="B6226" s="22" t="n">
        <v>25</v>
      </c>
      <c r="C6226" s="7" t="n">
        <v>1</v>
      </c>
      <c r="D6226" s="7" t="n">
        <v>65535</v>
      </c>
      <c r="E6226" s="7" t="n">
        <v>65535</v>
      </c>
      <c r="F6226" s="7" t="n">
        <v>0</v>
      </c>
    </row>
    <row r="6227" spans="1:13">
      <c r="A6227" t="s">
        <v>4</v>
      </c>
      <c r="B6227" s="4" t="s">
        <v>5</v>
      </c>
      <c r="C6227" s="4" t="s">
        <v>11</v>
      </c>
      <c r="D6227" s="4" t="s">
        <v>7</v>
      </c>
      <c r="E6227" s="4" t="s">
        <v>8</v>
      </c>
      <c r="F6227" s="4" t="s">
        <v>15</v>
      </c>
      <c r="G6227" s="4" t="s">
        <v>15</v>
      </c>
      <c r="H6227" s="4" t="s">
        <v>15</v>
      </c>
    </row>
    <row r="6228" spans="1:13">
      <c r="A6228" t="n">
        <v>50281</v>
      </c>
      <c r="B6228" s="40" t="n">
        <v>48</v>
      </c>
      <c r="C6228" s="7" t="n">
        <v>4</v>
      </c>
      <c r="D6228" s="7" t="n">
        <v>0</v>
      </c>
      <c r="E6228" s="7" t="s">
        <v>190</v>
      </c>
      <c r="F6228" s="7" t="n">
        <v>-1</v>
      </c>
      <c r="G6228" s="7" t="n">
        <v>1</v>
      </c>
      <c r="H6228" s="7" t="n">
        <v>0</v>
      </c>
    </row>
    <row r="6229" spans="1:13">
      <c r="A6229" t="s">
        <v>4</v>
      </c>
      <c r="B6229" s="4" t="s">
        <v>5</v>
      </c>
      <c r="C6229" s="4" t="s">
        <v>11</v>
      </c>
    </row>
    <row r="6230" spans="1:13">
      <c r="A6230" t="n">
        <v>50312</v>
      </c>
      <c r="B6230" s="26" t="n">
        <v>16</v>
      </c>
      <c r="C6230" s="7" t="n">
        <v>500</v>
      </c>
    </row>
    <row r="6231" spans="1:13">
      <c r="A6231" t="s">
        <v>4</v>
      </c>
      <c r="B6231" s="4" t="s">
        <v>5</v>
      </c>
      <c r="C6231" s="4" t="s">
        <v>7</v>
      </c>
      <c r="D6231" s="4" t="s">
        <v>11</v>
      </c>
      <c r="E6231" s="4" t="s">
        <v>8</v>
      </c>
    </row>
    <row r="6232" spans="1:13">
      <c r="A6232" t="n">
        <v>50315</v>
      </c>
      <c r="B6232" s="30" t="n">
        <v>51</v>
      </c>
      <c r="C6232" s="7" t="n">
        <v>4</v>
      </c>
      <c r="D6232" s="7" t="n">
        <v>4</v>
      </c>
      <c r="E6232" s="7" t="s">
        <v>334</v>
      </c>
    </row>
    <row r="6233" spans="1:13">
      <c r="A6233" t="s">
        <v>4</v>
      </c>
      <c r="B6233" s="4" t="s">
        <v>5</v>
      </c>
      <c r="C6233" s="4" t="s">
        <v>11</v>
      </c>
    </row>
    <row r="6234" spans="1:13">
      <c r="A6234" t="n">
        <v>50328</v>
      </c>
      <c r="B6234" s="26" t="n">
        <v>16</v>
      </c>
      <c r="C6234" s="7" t="n">
        <v>0</v>
      </c>
    </row>
    <row r="6235" spans="1:13">
      <c r="A6235" t="s">
        <v>4</v>
      </c>
      <c r="B6235" s="4" t="s">
        <v>5</v>
      </c>
      <c r="C6235" s="4" t="s">
        <v>11</v>
      </c>
      <c r="D6235" s="4" t="s">
        <v>7</v>
      </c>
      <c r="E6235" s="4" t="s">
        <v>17</v>
      </c>
      <c r="F6235" s="4" t="s">
        <v>42</v>
      </c>
      <c r="G6235" s="4" t="s">
        <v>7</v>
      </c>
      <c r="H6235" s="4" t="s">
        <v>7</v>
      </c>
    </row>
    <row r="6236" spans="1:13">
      <c r="A6236" t="n">
        <v>50331</v>
      </c>
      <c r="B6236" s="31" t="n">
        <v>26</v>
      </c>
      <c r="C6236" s="7" t="n">
        <v>4</v>
      </c>
      <c r="D6236" s="7" t="n">
        <v>17</v>
      </c>
      <c r="E6236" s="7" t="n">
        <v>7489</v>
      </c>
      <c r="F6236" s="7" t="s">
        <v>479</v>
      </c>
      <c r="G6236" s="7" t="n">
        <v>2</v>
      </c>
      <c r="H6236" s="7" t="n">
        <v>0</v>
      </c>
    </row>
    <row r="6237" spans="1:13">
      <c r="A6237" t="s">
        <v>4</v>
      </c>
      <c r="B6237" s="4" t="s">
        <v>5</v>
      </c>
    </row>
    <row r="6238" spans="1:13">
      <c r="A6238" t="n">
        <v>50401</v>
      </c>
      <c r="B6238" s="24" t="n">
        <v>28</v>
      </c>
    </row>
    <row r="6239" spans="1:13">
      <c r="A6239" t="s">
        <v>4</v>
      </c>
      <c r="B6239" s="4" t="s">
        <v>5</v>
      </c>
      <c r="C6239" s="4" t="s">
        <v>11</v>
      </c>
    </row>
    <row r="6240" spans="1:13">
      <c r="A6240" t="n">
        <v>50402</v>
      </c>
      <c r="B6240" s="26" t="n">
        <v>16</v>
      </c>
      <c r="C6240" s="7" t="n">
        <v>500</v>
      </c>
    </row>
    <row r="6241" spans="1:8">
      <c r="A6241" t="s">
        <v>4</v>
      </c>
      <c r="B6241" s="4" t="s">
        <v>5</v>
      </c>
      <c r="C6241" s="4" t="s">
        <v>11</v>
      </c>
      <c r="D6241" s="4" t="s">
        <v>15</v>
      </c>
      <c r="E6241" s="4" t="s">
        <v>15</v>
      </c>
      <c r="F6241" s="4" t="s">
        <v>7</v>
      </c>
    </row>
    <row r="6242" spans="1:8">
      <c r="A6242" t="n">
        <v>50405</v>
      </c>
      <c r="B6242" s="47" t="n">
        <v>52</v>
      </c>
      <c r="C6242" s="7" t="n">
        <v>0</v>
      </c>
      <c r="D6242" s="7" t="n">
        <v>38.4000015258789</v>
      </c>
      <c r="E6242" s="7" t="n">
        <v>10</v>
      </c>
      <c r="F6242" s="7" t="n">
        <v>0</v>
      </c>
    </row>
    <row r="6243" spans="1:8">
      <c r="A6243" t="s">
        <v>4</v>
      </c>
      <c r="B6243" s="4" t="s">
        <v>5</v>
      </c>
      <c r="C6243" s="4" t="s">
        <v>11</v>
      </c>
    </row>
    <row r="6244" spans="1:8">
      <c r="A6244" t="n">
        <v>50417</v>
      </c>
      <c r="B6244" s="48" t="n">
        <v>54</v>
      </c>
      <c r="C6244" s="7" t="n">
        <v>0</v>
      </c>
    </row>
    <row r="6245" spans="1:8">
      <c r="A6245" t="s">
        <v>4</v>
      </c>
      <c r="B6245" s="4" t="s">
        <v>5</v>
      </c>
      <c r="C6245" s="4" t="s">
        <v>11</v>
      </c>
      <c r="D6245" s="4" t="s">
        <v>11</v>
      </c>
      <c r="E6245" s="4" t="s">
        <v>15</v>
      </c>
      <c r="F6245" s="4" t="s">
        <v>15</v>
      </c>
      <c r="G6245" s="4" t="s">
        <v>15</v>
      </c>
      <c r="H6245" s="4" t="s">
        <v>15</v>
      </c>
      <c r="I6245" s="4" t="s">
        <v>7</v>
      </c>
      <c r="J6245" s="4" t="s">
        <v>11</v>
      </c>
    </row>
    <row r="6246" spans="1:8">
      <c r="A6246" t="n">
        <v>50420</v>
      </c>
      <c r="B6246" s="44" t="n">
        <v>55</v>
      </c>
      <c r="C6246" s="7" t="n">
        <v>0</v>
      </c>
      <c r="D6246" s="7" t="n">
        <v>65533</v>
      </c>
      <c r="E6246" s="7" t="n">
        <v>-32.0200004577637</v>
      </c>
      <c r="F6246" s="7" t="n">
        <v>0</v>
      </c>
      <c r="G6246" s="7" t="n">
        <v>-55.7700004577637</v>
      </c>
      <c r="H6246" s="7" t="n">
        <v>1.20000004768372</v>
      </c>
      <c r="I6246" s="7" t="n">
        <v>1</v>
      </c>
      <c r="J6246" s="7" t="n">
        <v>0</v>
      </c>
    </row>
    <row r="6247" spans="1:8">
      <c r="A6247" t="s">
        <v>4</v>
      </c>
      <c r="B6247" s="4" t="s">
        <v>5</v>
      </c>
      <c r="C6247" s="4" t="s">
        <v>7</v>
      </c>
    </row>
    <row r="6248" spans="1:8">
      <c r="A6248" t="n">
        <v>50444</v>
      </c>
      <c r="B6248" s="61" t="n">
        <v>45</v>
      </c>
      <c r="C6248" s="7" t="n">
        <v>0</v>
      </c>
    </row>
    <row r="6249" spans="1:8">
      <c r="A6249" t="s">
        <v>4</v>
      </c>
      <c r="B6249" s="4" t="s">
        <v>5</v>
      </c>
      <c r="C6249" s="4" t="s">
        <v>7</v>
      </c>
      <c r="D6249" s="4" t="s">
        <v>7</v>
      </c>
      <c r="E6249" s="4" t="s">
        <v>15</v>
      </c>
      <c r="F6249" s="4" t="s">
        <v>15</v>
      </c>
      <c r="G6249" s="4" t="s">
        <v>15</v>
      </c>
      <c r="H6249" s="4" t="s">
        <v>11</v>
      </c>
    </row>
    <row r="6250" spans="1:8">
      <c r="A6250" t="n">
        <v>50446</v>
      </c>
      <c r="B6250" s="61" t="n">
        <v>45</v>
      </c>
      <c r="C6250" s="7" t="n">
        <v>2</v>
      </c>
      <c r="D6250" s="7" t="n">
        <v>3</v>
      </c>
      <c r="E6250" s="7" t="n">
        <v>-32.8400001525879</v>
      </c>
      <c r="F6250" s="7" t="n">
        <v>1.3400000333786</v>
      </c>
      <c r="G6250" s="7" t="n">
        <v>-56.4500007629395</v>
      </c>
      <c r="H6250" s="7" t="n">
        <v>3000</v>
      </c>
    </row>
    <row r="6251" spans="1:8">
      <c r="A6251" t="s">
        <v>4</v>
      </c>
      <c r="B6251" s="4" t="s">
        <v>5</v>
      </c>
      <c r="C6251" s="4" t="s">
        <v>7</v>
      </c>
      <c r="D6251" s="4" t="s">
        <v>7</v>
      </c>
      <c r="E6251" s="4" t="s">
        <v>15</v>
      </c>
      <c r="F6251" s="4" t="s">
        <v>15</v>
      </c>
      <c r="G6251" s="4" t="s">
        <v>15</v>
      </c>
      <c r="H6251" s="4" t="s">
        <v>11</v>
      </c>
      <c r="I6251" s="4" t="s">
        <v>7</v>
      </c>
    </row>
    <row r="6252" spans="1:8">
      <c r="A6252" t="n">
        <v>50463</v>
      </c>
      <c r="B6252" s="61" t="n">
        <v>45</v>
      </c>
      <c r="C6252" s="7" t="n">
        <v>4</v>
      </c>
      <c r="D6252" s="7" t="n">
        <v>3</v>
      </c>
      <c r="E6252" s="7" t="n">
        <v>13.3800001144409</v>
      </c>
      <c r="F6252" s="7" t="n">
        <v>312.019989013672</v>
      </c>
      <c r="G6252" s="7" t="n">
        <v>0</v>
      </c>
      <c r="H6252" s="7" t="n">
        <v>3000</v>
      </c>
      <c r="I6252" s="7" t="n">
        <v>1</v>
      </c>
    </row>
    <row r="6253" spans="1:8">
      <c r="A6253" t="s">
        <v>4</v>
      </c>
      <c r="B6253" s="4" t="s">
        <v>5</v>
      </c>
      <c r="C6253" s="4" t="s">
        <v>7</v>
      </c>
      <c r="D6253" s="4" t="s">
        <v>7</v>
      </c>
      <c r="E6253" s="4" t="s">
        <v>15</v>
      </c>
      <c r="F6253" s="4" t="s">
        <v>11</v>
      </c>
    </row>
    <row r="6254" spans="1:8">
      <c r="A6254" t="n">
        <v>50481</v>
      </c>
      <c r="B6254" s="61" t="n">
        <v>45</v>
      </c>
      <c r="C6254" s="7" t="n">
        <v>5</v>
      </c>
      <c r="D6254" s="7" t="n">
        <v>3</v>
      </c>
      <c r="E6254" s="7" t="n">
        <v>1.70000004768372</v>
      </c>
      <c r="F6254" s="7" t="n">
        <v>3000</v>
      </c>
    </row>
    <row r="6255" spans="1:8">
      <c r="A6255" t="s">
        <v>4</v>
      </c>
      <c r="B6255" s="4" t="s">
        <v>5</v>
      </c>
      <c r="C6255" s="4" t="s">
        <v>7</v>
      </c>
      <c r="D6255" s="4" t="s">
        <v>7</v>
      </c>
      <c r="E6255" s="4" t="s">
        <v>15</v>
      </c>
      <c r="F6255" s="4" t="s">
        <v>11</v>
      </c>
    </row>
    <row r="6256" spans="1:8">
      <c r="A6256" t="n">
        <v>50490</v>
      </c>
      <c r="B6256" s="61" t="n">
        <v>45</v>
      </c>
      <c r="C6256" s="7" t="n">
        <v>11</v>
      </c>
      <c r="D6256" s="7" t="n">
        <v>3</v>
      </c>
      <c r="E6256" s="7" t="n">
        <v>32.7000007629395</v>
      </c>
      <c r="F6256" s="7" t="n">
        <v>3000</v>
      </c>
    </row>
    <row r="6257" spans="1:10">
      <c r="A6257" t="s">
        <v>4</v>
      </c>
      <c r="B6257" s="4" t="s">
        <v>5</v>
      </c>
      <c r="C6257" s="4" t="s">
        <v>11</v>
      </c>
    </row>
    <row r="6258" spans="1:10">
      <c r="A6258" t="n">
        <v>50499</v>
      </c>
      <c r="B6258" s="26" t="n">
        <v>16</v>
      </c>
      <c r="C6258" s="7" t="n">
        <v>500</v>
      </c>
    </row>
    <row r="6259" spans="1:10">
      <c r="A6259" t="s">
        <v>4</v>
      </c>
      <c r="B6259" s="4" t="s">
        <v>5</v>
      </c>
      <c r="C6259" s="4" t="s">
        <v>7</v>
      </c>
      <c r="D6259" s="4" t="s">
        <v>11</v>
      </c>
      <c r="E6259" s="4" t="s">
        <v>15</v>
      </c>
    </row>
    <row r="6260" spans="1:10">
      <c r="A6260" t="n">
        <v>50502</v>
      </c>
      <c r="B6260" s="28" t="n">
        <v>58</v>
      </c>
      <c r="C6260" s="7" t="n">
        <v>0</v>
      </c>
      <c r="D6260" s="7" t="n">
        <v>1000</v>
      </c>
      <c r="E6260" s="7" t="n">
        <v>1</v>
      </c>
    </row>
    <row r="6261" spans="1:10">
      <c r="A6261" t="s">
        <v>4</v>
      </c>
      <c r="B6261" s="4" t="s">
        <v>5</v>
      </c>
      <c r="C6261" s="4" t="s">
        <v>7</v>
      </c>
      <c r="D6261" s="4" t="s">
        <v>11</v>
      </c>
    </row>
    <row r="6262" spans="1:10">
      <c r="A6262" t="n">
        <v>50510</v>
      </c>
      <c r="B6262" s="28" t="n">
        <v>58</v>
      </c>
      <c r="C6262" s="7" t="n">
        <v>255</v>
      </c>
      <c r="D6262" s="7" t="n">
        <v>0</v>
      </c>
    </row>
    <row r="6263" spans="1:10">
      <c r="A6263" t="s">
        <v>4</v>
      </c>
      <c r="B6263" s="4" t="s">
        <v>5</v>
      </c>
      <c r="C6263" s="4" t="s">
        <v>11</v>
      </c>
      <c r="D6263" s="4" t="s">
        <v>7</v>
      </c>
    </row>
    <row r="6264" spans="1:10">
      <c r="A6264" t="n">
        <v>50514</v>
      </c>
      <c r="B6264" s="45" t="n">
        <v>56</v>
      </c>
      <c r="C6264" s="7" t="n">
        <v>0</v>
      </c>
      <c r="D6264" s="7" t="n">
        <v>1</v>
      </c>
    </row>
    <row r="6265" spans="1:10">
      <c r="A6265" t="s">
        <v>4</v>
      </c>
      <c r="B6265" s="4" t="s">
        <v>5</v>
      </c>
      <c r="C6265" s="4" t="s">
        <v>11</v>
      </c>
      <c r="D6265" s="4" t="s">
        <v>15</v>
      </c>
      <c r="E6265" s="4" t="s">
        <v>15</v>
      </c>
      <c r="F6265" s="4" t="s">
        <v>15</v>
      </c>
      <c r="G6265" s="4" t="s">
        <v>15</v>
      </c>
    </row>
    <row r="6266" spans="1:10">
      <c r="A6266" t="n">
        <v>50518</v>
      </c>
      <c r="B6266" s="37" t="n">
        <v>46</v>
      </c>
      <c r="C6266" s="7" t="n">
        <v>0</v>
      </c>
      <c r="D6266" s="7" t="n">
        <v>-30.0200004577637</v>
      </c>
      <c r="E6266" s="7" t="n">
        <v>0</v>
      </c>
      <c r="F6266" s="7" t="n">
        <v>-52.1100006103516</v>
      </c>
      <c r="G6266" s="7" t="n">
        <v>180</v>
      </c>
    </row>
    <row r="6267" spans="1:10">
      <c r="A6267" t="s">
        <v>4</v>
      </c>
      <c r="B6267" s="4" t="s">
        <v>5</v>
      </c>
      <c r="C6267" s="4" t="s">
        <v>11</v>
      </c>
      <c r="D6267" s="4" t="s">
        <v>7</v>
      </c>
      <c r="E6267" s="4" t="s">
        <v>8</v>
      </c>
      <c r="F6267" s="4" t="s">
        <v>15</v>
      </c>
      <c r="G6267" s="4" t="s">
        <v>15</v>
      </c>
      <c r="H6267" s="4" t="s">
        <v>15</v>
      </c>
    </row>
    <row r="6268" spans="1:10">
      <c r="A6268" t="n">
        <v>50537</v>
      </c>
      <c r="B6268" s="40" t="n">
        <v>48</v>
      </c>
      <c r="C6268" s="7" t="n">
        <v>0</v>
      </c>
      <c r="D6268" s="7" t="n">
        <v>0</v>
      </c>
      <c r="E6268" s="7" t="s">
        <v>186</v>
      </c>
      <c r="F6268" s="7" t="n">
        <v>-1</v>
      </c>
      <c r="G6268" s="7" t="n">
        <v>1</v>
      </c>
      <c r="H6268" s="7" t="n">
        <v>0</v>
      </c>
    </row>
    <row r="6269" spans="1:10">
      <c r="A6269" t="s">
        <v>4</v>
      </c>
      <c r="B6269" s="4" t="s">
        <v>5</v>
      </c>
      <c r="C6269" s="4" t="s">
        <v>11</v>
      </c>
      <c r="D6269" s="4" t="s">
        <v>15</v>
      </c>
      <c r="E6269" s="4" t="s">
        <v>15</v>
      </c>
      <c r="F6269" s="4" t="s">
        <v>15</v>
      </c>
      <c r="G6269" s="4" t="s">
        <v>15</v>
      </c>
    </row>
    <row r="6270" spans="1:10">
      <c r="A6270" t="n">
        <v>50566</v>
      </c>
      <c r="B6270" s="37" t="n">
        <v>46</v>
      </c>
      <c r="C6270" s="7" t="n">
        <v>4</v>
      </c>
      <c r="D6270" s="7" t="n">
        <v>-29.5</v>
      </c>
      <c r="E6270" s="7" t="n">
        <v>0</v>
      </c>
      <c r="F6270" s="7" t="n">
        <v>-53.1599998474121</v>
      </c>
      <c r="G6270" s="7" t="n">
        <v>340.899993896484</v>
      </c>
    </row>
    <row r="6271" spans="1:10">
      <c r="A6271" t="s">
        <v>4</v>
      </c>
      <c r="B6271" s="4" t="s">
        <v>5</v>
      </c>
      <c r="C6271" s="4" t="s">
        <v>11</v>
      </c>
    </row>
    <row r="6272" spans="1:10">
      <c r="A6272" t="n">
        <v>50585</v>
      </c>
      <c r="B6272" s="26" t="n">
        <v>16</v>
      </c>
      <c r="C6272" s="7" t="n">
        <v>0</v>
      </c>
    </row>
    <row r="6273" spans="1:8">
      <c r="A6273" t="s">
        <v>4</v>
      </c>
      <c r="B6273" s="4" t="s">
        <v>5</v>
      </c>
      <c r="C6273" s="4" t="s">
        <v>11</v>
      </c>
      <c r="D6273" s="4" t="s">
        <v>11</v>
      </c>
      <c r="E6273" s="4" t="s">
        <v>11</v>
      </c>
    </row>
    <row r="6274" spans="1:8">
      <c r="A6274" t="n">
        <v>50588</v>
      </c>
      <c r="B6274" s="42" t="n">
        <v>61</v>
      </c>
      <c r="C6274" s="7" t="n">
        <v>0</v>
      </c>
      <c r="D6274" s="7" t="n">
        <v>4</v>
      </c>
      <c r="E6274" s="7" t="n">
        <v>0</v>
      </c>
    </row>
    <row r="6275" spans="1:8">
      <c r="A6275" t="s">
        <v>4</v>
      </c>
      <c r="B6275" s="4" t="s">
        <v>5</v>
      </c>
      <c r="C6275" s="4" t="s">
        <v>11</v>
      </c>
      <c r="D6275" s="4" t="s">
        <v>11</v>
      </c>
      <c r="E6275" s="4" t="s">
        <v>11</v>
      </c>
    </row>
    <row r="6276" spans="1:8">
      <c r="A6276" t="n">
        <v>50595</v>
      </c>
      <c r="B6276" s="42" t="n">
        <v>61</v>
      </c>
      <c r="C6276" s="7" t="n">
        <v>4</v>
      </c>
      <c r="D6276" s="7" t="n">
        <v>0</v>
      </c>
      <c r="E6276" s="7" t="n">
        <v>0</v>
      </c>
    </row>
    <row r="6277" spans="1:8">
      <c r="A6277" t="s">
        <v>4</v>
      </c>
      <c r="B6277" s="4" t="s">
        <v>5</v>
      </c>
      <c r="C6277" s="4" t="s">
        <v>11</v>
      </c>
      <c r="D6277" s="4" t="s">
        <v>15</v>
      </c>
      <c r="E6277" s="4" t="s">
        <v>15</v>
      </c>
      <c r="F6277" s="4" t="s">
        <v>15</v>
      </c>
      <c r="G6277" s="4" t="s">
        <v>11</v>
      </c>
      <c r="H6277" s="4" t="s">
        <v>11</v>
      </c>
    </row>
    <row r="6278" spans="1:8">
      <c r="A6278" t="n">
        <v>50602</v>
      </c>
      <c r="B6278" s="43" t="n">
        <v>60</v>
      </c>
      <c r="C6278" s="7" t="n">
        <v>4</v>
      </c>
      <c r="D6278" s="7" t="n">
        <v>0</v>
      </c>
      <c r="E6278" s="7" t="n">
        <v>-7</v>
      </c>
      <c r="F6278" s="7" t="n">
        <v>0</v>
      </c>
      <c r="G6278" s="7" t="n">
        <v>0</v>
      </c>
      <c r="H6278" s="7" t="n">
        <v>0</v>
      </c>
    </row>
    <row r="6279" spans="1:8">
      <c r="A6279" t="s">
        <v>4</v>
      </c>
      <c r="B6279" s="4" t="s">
        <v>5</v>
      </c>
      <c r="C6279" s="4" t="s">
        <v>7</v>
      </c>
      <c r="D6279" s="4" t="s">
        <v>11</v>
      </c>
      <c r="E6279" s="4" t="s">
        <v>8</v>
      </c>
      <c r="F6279" s="4" t="s">
        <v>8</v>
      </c>
      <c r="G6279" s="4" t="s">
        <v>8</v>
      </c>
      <c r="H6279" s="4" t="s">
        <v>8</v>
      </c>
    </row>
    <row r="6280" spans="1:8">
      <c r="A6280" t="n">
        <v>50621</v>
      </c>
      <c r="B6280" s="30" t="n">
        <v>51</v>
      </c>
      <c r="C6280" s="7" t="n">
        <v>3</v>
      </c>
      <c r="D6280" s="7" t="n">
        <v>0</v>
      </c>
      <c r="E6280" s="7" t="s">
        <v>346</v>
      </c>
      <c r="F6280" s="7" t="s">
        <v>287</v>
      </c>
      <c r="G6280" s="7" t="s">
        <v>61</v>
      </c>
      <c r="H6280" s="7" t="s">
        <v>62</v>
      </c>
    </row>
    <row r="6281" spans="1:8">
      <c r="A6281" t="s">
        <v>4</v>
      </c>
      <c r="B6281" s="4" t="s">
        <v>5</v>
      </c>
      <c r="C6281" s="4" t="s">
        <v>7</v>
      </c>
      <c r="D6281" s="4" t="s">
        <v>11</v>
      </c>
      <c r="E6281" s="4" t="s">
        <v>8</v>
      </c>
      <c r="F6281" s="4" t="s">
        <v>8</v>
      </c>
      <c r="G6281" s="4" t="s">
        <v>8</v>
      </c>
      <c r="H6281" s="4" t="s">
        <v>8</v>
      </c>
    </row>
    <row r="6282" spans="1:8">
      <c r="A6282" t="n">
        <v>50634</v>
      </c>
      <c r="B6282" s="30" t="n">
        <v>51</v>
      </c>
      <c r="C6282" s="7" t="n">
        <v>3</v>
      </c>
      <c r="D6282" s="7" t="n">
        <v>4</v>
      </c>
      <c r="E6282" s="7" t="s">
        <v>346</v>
      </c>
      <c r="F6282" s="7" t="s">
        <v>287</v>
      </c>
      <c r="G6282" s="7" t="s">
        <v>61</v>
      </c>
      <c r="H6282" s="7" t="s">
        <v>62</v>
      </c>
    </row>
    <row r="6283" spans="1:8">
      <c r="A6283" t="s">
        <v>4</v>
      </c>
      <c r="B6283" s="4" t="s">
        <v>5</v>
      </c>
      <c r="C6283" s="4" t="s">
        <v>11</v>
      </c>
      <c r="D6283" s="4" t="s">
        <v>17</v>
      </c>
    </row>
    <row r="6284" spans="1:8">
      <c r="A6284" t="n">
        <v>50647</v>
      </c>
      <c r="B6284" s="67" t="n">
        <v>44</v>
      </c>
      <c r="C6284" s="7" t="n">
        <v>1012</v>
      </c>
      <c r="D6284" s="7" t="n">
        <v>128</v>
      </c>
    </row>
    <row r="6285" spans="1:8">
      <c r="A6285" t="s">
        <v>4</v>
      </c>
      <c r="B6285" s="4" t="s">
        <v>5</v>
      </c>
      <c r="C6285" s="4" t="s">
        <v>11</v>
      </c>
      <c r="D6285" s="4" t="s">
        <v>17</v>
      </c>
    </row>
    <row r="6286" spans="1:8">
      <c r="A6286" t="n">
        <v>50654</v>
      </c>
      <c r="B6286" s="67" t="n">
        <v>44</v>
      </c>
      <c r="C6286" s="7" t="n">
        <v>1012</v>
      </c>
      <c r="D6286" s="7" t="n">
        <v>32</v>
      </c>
    </row>
    <row r="6287" spans="1:8">
      <c r="A6287" t="s">
        <v>4</v>
      </c>
      <c r="B6287" s="4" t="s">
        <v>5</v>
      </c>
      <c r="C6287" s="4" t="s">
        <v>11</v>
      </c>
      <c r="D6287" s="4" t="s">
        <v>17</v>
      </c>
    </row>
    <row r="6288" spans="1:8">
      <c r="A6288" t="n">
        <v>50661</v>
      </c>
      <c r="B6288" s="67" t="n">
        <v>44</v>
      </c>
      <c r="C6288" s="7" t="n">
        <v>1022</v>
      </c>
      <c r="D6288" s="7" t="n">
        <v>128</v>
      </c>
    </row>
    <row r="6289" spans="1:8">
      <c r="A6289" t="s">
        <v>4</v>
      </c>
      <c r="B6289" s="4" t="s">
        <v>5</v>
      </c>
      <c r="C6289" s="4" t="s">
        <v>11</v>
      </c>
      <c r="D6289" s="4" t="s">
        <v>17</v>
      </c>
    </row>
    <row r="6290" spans="1:8">
      <c r="A6290" t="n">
        <v>50668</v>
      </c>
      <c r="B6290" s="67" t="n">
        <v>44</v>
      </c>
      <c r="C6290" s="7" t="n">
        <v>1022</v>
      </c>
      <c r="D6290" s="7" t="n">
        <v>32</v>
      </c>
    </row>
    <row r="6291" spans="1:8">
      <c r="A6291" t="s">
        <v>4</v>
      </c>
      <c r="B6291" s="4" t="s">
        <v>5</v>
      </c>
      <c r="C6291" s="4" t="s">
        <v>11</v>
      </c>
      <c r="D6291" s="4" t="s">
        <v>17</v>
      </c>
    </row>
    <row r="6292" spans="1:8">
      <c r="A6292" t="n">
        <v>50675</v>
      </c>
      <c r="B6292" s="67" t="n">
        <v>44</v>
      </c>
      <c r="C6292" s="7" t="n">
        <v>1001</v>
      </c>
      <c r="D6292" s="7" t="n">
        <v>128</v>
      </c>
    </row>
    <row r="6293" spans="1:8">
      <c r="A6293" t="s">
        <v>4</v>
      </c>
      <c r="B6293" s="4" t="s">
        <v>5</v>
      </c>
      <c r="C6293" s="4" t="s">
        <v>11</v>
      </c>
      <c r="D6293" s="4" t="s">
        <v>17</v>
      </c>
    </row>
    <row r="6294" spans="1:8">
      <c r="A6294" t="n">
        <v>50682</v>
      </c>
      <c r="B6294" s="67" t="n">
        <v>44</v>
      </c>
      <c r="C6294" s="7" t="n">
        <v>1001</v>
      </c>
      <c r="D6294" s="7" t="n">
        <v>32</v>
      </c>
    </row>
    <row r="6295" spans="1:8">
      <c r="A6295" t="s">
        <v>4</v>
      </c>
      <c r="B6295" s="4" t="s">
        <v>5</v>
      </c>
      <c r="C6295" s="4" t="s">
        <v>7</v>
      </c>
      <c r="D6295" s="4" t="s">
        <v>7</v>
      </c>
      <c r="E6295" s="4" t="s">
        <v>15</v>
      </c>
      <c r="F6295" s="4" t="s">
        <v>15</v>
      </c>
      <c r="G6295" s="4" t="s">
        <v>15</v>
      </c>
      <c r="H6295" s="4" t="s">
        <v>11</v>
      </c>
    </row>
    <row r="6296" spans="1:8">
      <c r="A6296" t="n">
        <v>50689</v>
      </c>
      <c r="B6296" s="61" t="n">
        <v>45</v>
      </c>
      <c r="C6296" s="7" t="n">
        <v>2</v>
      </c>
      <c r="D6296" s="7" t="n">
        <v>3</v>
      </c>
      <c r="E6296" s="7" t="n">
        <v>-29.8099994659424</v>
      </c>
      <c r="F6296" s="7" t="n">
        <v>1.25</v>
      </c>
      <c r="G6296" s="7" t="n">
        <v>-52.5699996948242</v>
      </c>
      <c r="H6296" s="7" t="n">
        <v>0</v>
      </c>
    </row>
    <row r="6297" spans="1:8">
      <c r="A6297" t="s">
        <v>4</v>
      </c>
      <c r="B6297" s="4" t="s">
        <v>5</v>
      </c>
      <c r="C6297" s="4" t="s">
        <v>7</v>
      </c>
      <c r="D6297" s="4" t="s">
        <v>7</v>
      </c>
      <c r="E6297" s="4" t="s">
        <v>15</v>
      </c>
      <c r="F6297" s="4" t="s">
        <v>15</v>
      </c>
      <c r="G6297" s="4" t="s">
        <v>15</v>
      </c>
      <c r="H6297" s="4" t="s">
        <v>11</v>
      </c>
      <c r="I6297" s="4" t="s">
        <v>7</v>
      </c>
    </row>
    <row r="6298" spans="1:8">
      <c r="A6298" t="n">
        <v>50706</v>
      </c>
      <c r="B6298" s="61" t="n">
        <v>45</v>
      </c>
      <c r="C6298" s="7" t="n">
        <v>4</v>
      </c>
      <c r="D6298" s="7" t="n">
        <v>3</v>
      </c>
      <c r="E6298" s="7" t="n">
        <v>2.89000010490417</v>
      </c>
      <c r="F6298" s="7" t="n">
        <v>18.5499992370605</v>
      </c>
      <c r="G6298" s="7" t="n">
        <v>0</v>
      </c>
      <c r="H6298" s="7" t="n">
        <v>0</v>
      </c>
      <c r="I6298" s="7" t="n">
        <v>0</v>
      </c>
    </row>
    <row r="6299" spans="1:8">
      <c r="A6299" t="s">
        <v>4</v>
      </c>
      <c r="B6299" s="4" t="s">
        <v>5</v>
      </c>
      <c r="C6299" s="4" t="s">
        <v>7</v>
      </c>
      <c r="D6299" s="4" t="s">
        <v>7</v>
      </c>
      <c r="E6299" s="4" t="s">
        <v>15</v>
      </c>
      <c r="F6299" s="4" t="s">
        <v>11</v>
      </c>
    </row>
    <row r="6300" spans="1:8">
      <c r="A6300" t="n">
        <v>50724</v>
      </c>
      <c r="B6300" s="61" t="n">
        <v>45</v>
      </c>
      <c r="C6300" s="7" t="n">
        <v>5</v>
      </c>
      <c r="D6300" s="7" t="n">
        <v>3</v>
      </c>
      <c r="E6300" s="7" t="n">
        <v>1.89999997615814</v>
      </c>
      <c r="F6300" s="7" t="n">
        <v>0</v>
      </c>
    </row>
    <row r="6301" spans="1:8">
      <c r="A6301" t="s">
        <v>4</v>
      </c>
      <c r="B6301" s="4" t="s">
        <v>5</v>
      </c>
      <c r="C6301" s="4" t="s">
        <v>7</v>
      </c>
      <c r="D6301" s="4" t="s">
        <v>7</v>
      </c>
      <c r="E6301" s="4" t="s">
        <v>15</v>
      </c>
      <c r="F6301" s="4" t="s">
        <v>11</v>
      </c>
    </row>
    <row r="6302" spans="1:8">
      <c r="A6302" t="n">
        <v>50733</v>
      </c>
      <c r="B6302" s="61" t="n">
        <v>45</v>
      </c>
      <c r="C6302" s="7" t="n">
        <v>11</v>
      </c>
      <c r="D6302" s="7" t="n">
        <v>3</v>
      </c>
      <c r="E6302" s="7" t="n">
        <v>32.7000007629395</v>
      </c>
      <c r="F6302" s="7" t="n">
        <v>0</v>
      </c>
    </row>
    <row r="6303" spans="1:8">
      <c r="A6303" t="s">
        <v>4</v>
      </c>
      <c r="B6303" s="4" t="s">
        <v>5</v>
      </c>
      <c r="C6303" s="4" t="s">
        <v>7</v>
      </c>
      <c r="D6303" s="4" t="s">
        <v>11</v>
      </c>
      <c r="E6303" s="4" t="s">
        <v>15</v>
      </c>
    </row>
    <row r="6304" spans="1:8">
      <c r="A6304" t="n">
        <v>50742</v>
      </c>
      <c r="B6304" s="28" t="n">
        <v>58</v>
      </c>
      <c r="C6304" s="7" t="n">
        <v>100</v>
      </c>
      <c r="D6304" s="7" t="n">
        <v>1000</v>
      </c>
      <c r="E6304" s="7" t="n">
        <v>1</v>
      </c>
    </row>
    <row r="6305" spans="1:9">
      <c r="A6305" t="s">
        <v>4</v>
      </c>
      <c r="B6305" s="4" t="s">
        <v>5</v>
      </c>
      <c r="C6305" s="4" t="s">
        <v>7</v>
      </c>
      <c r="D6305" s="4" t="s">
        <v>11</v>
      </c>
    </row>
    <row r="6306" spans="1:9">
      <c r="A6306" t="n">
        <v>50750</v>
      </c>
      <c r="B6306" s="28" t="n">
        <v>58</v>
      </c>
      <c r="C6306" s="7" t="n">
        <v>255</v>
      </c>
      <c r="D6306" s="7" t="n">
        <v>0</v>
      </c>
    </row>
    <row r="6307" spans="1:9">
      <c r="A6307" t="s">
        <v>4</v>
      </c>
      <c r="B6307" s="4" t="s">
        <v>5</v>
      </c>
      <c r="C6307" s="4" t="s">
        <v>7</v>
      </c>
      <c r="D6307" s="4" t="s">
        <v>11</v>
      </c>
      <c r="E6307" s="4" t="s">
        <v>8</v>
      </c>
    </row>
    <row r="6308" spans="1:9">
      <c r="A6308" t="n">
        <v>50754</v>
      </c>
      <c r="B6308" s="30" t="n">
        <v>51</v>
      </c>
      <c r="C6308" s="7" t="n">
        <v>4</v>
      </c>
      <c r="D6308" s="7" t="n">
        <v>0</v>
      </c>
      <c r="E6308" s="7" t="s">
        <v>336</v>
      </c>
    </row>
    <row r="6309" spans="1:9">
      <c r="A6309" t="s">
        <v>4</v>
      </c>
      <c r="B6309" s="4" t="s">
        <v>5</v>
      </c>
      <c r="C6309" s="4" t="s">
        <v>11</v>
      </c>
    </row>
    <row r="6310" spans="1:9">
      <c r="A6310" t="n">
        <v>50767</v>
      </c>
      <c r="B6310" s="26" t="n">
        <v>16</v>
      </c>
      <c r="C6310" s="7" t="n">
        <v>0</v>
      </c>
    </row>
    <row r="6311" spans="1:9">
      <c r="A6311" t="s">
        <v>4</v>
      </c>
      <c r="B6311" s="4" t="s">
        <v>5</v>
      </c>
      <c r="C6311" s="4" t="s">
        <v>11</v>
      </c>
      <c r="D6311" s="4" t="s">
        <v>7</v>
      </c>
      <c r="E6311" s="4" t="s">
        <v>17</v>
      </c>
      <c r="F6311" s="4" t="s">
        <v>42</v>
      </c>
      <c r="G6311" s="4" t="s">
        <v>7</v>
      </c>
      <c r="H6311" s="4" t="s">
        <v>7</v>
      </c>
    </row>
    <row r="6312" spans="1:9">
      <c r="A6312" t="n">
        <v>50770</v>
      </c>
      <c r="B6312" s="31" t="n">
        <v>26</v>
      </c>
      <c r="C6312" s="7" t="n">
        <v>0</v>
      </c>
      <c r="D6312" s="7" t="n">
        <v>17</v>
      </c>
      <c r="E6312" s="7" t="n">
        <v>65025</v>
      </c>
      <c r="F6312" s="7" t="s">
        <v>480</v>
      </c>
      <c r="G6312" s="7" t="n">
        <v>2</v>
      </c>
      <c r="H6312" s="7" t="n">
        <v>0</v>
      </c>
    </row>
    <row r="6313" spans="1:9">
      <c r="A6313" t="s">
        <v>4</v>
      </c>
      <c r="B6313" s="4" t="s">
        <v>5</v>
      </c>
    </row>
    <row r="6314" spans="1:9">
      <c r="A6314" t="n">
        <v>50822</v>
      </c>
      <c r="B6314" s="24" t="n">
        <v>28</v>
      </c>
    </row>
    <row r="6315" spans="1:9">
      <c r="A6315" t="s">
        <v>4</v>
      </c>
      <c r="B6315" s="4" t="s">
        <v>5</v>
      </c>
      <c r="C6315" s="4" t="s">
        <v>7</v>
      </c>
      <c r="D6315" s="4" t="s">
        <v>11</v>
      </c>
      <c r="E6315" s="4" t="s">
        <v>8</v>
      </c>
    </row>
    <row r="6316" spans="1:9">
      <c r="A6316" t="n">
        <v>50823</v>
      </c>
      <c r="B6316" s="30" t="n">
        <v>51</v>
      </c>
      <c r="C6316" s="7" t="n">
        <v>4</v>
      </c>
      <c r="D6316" s="7" t="n">
        <v>4</v>
      </c>
      <c r="E6316" s="7" t="s">
        <v>284</v>
      </c>
    </row>
    <row r="6317" spans="1:9">
      <c r="A6317" t="s">
        <v>4</v>
      </c>
      <c r="B6317" s="4" t="s">
        <v>5</v>
      </c>
      <c r="C6317" s="4" t="s">
        <v>11</v>
      </c>
    </row>
    <row r="6318" spans="1:9">
      <c r="A6318" t="n">
        <v>50837</v>
      </c>
      <c r="B6318" s="26" t="n">
        <v>16</v>
      </c>
      <c r="C6318" s="7" t="n">
        <v>0</v>
      </c>
    </row>
    <row r="6319" spans="1:9">
      <c r="A6319" t="s">
        <v>4</v>
      </c>
      <c r="B6319" s="4" t="s">
        <v>5</v>
      </c>
      <c r="C6319" s="4" t="s">
        <v>11</v>
      </c>
      <c r="D6319" s="4" t="s">
        <v>7</v>
      </c>
      <c r="E6319" s="4" t="s">
        <v>17</v>
      </c>
      <c r="F6319" s="4" t="s">
        <v>42</v>
      </c>
      <c r="G6319" s="4" t="s">
        <v>7</v>
      </c>
      <c r="H6319" s="4" t="s">
        <v>7</v>
      </c>
    </row>
    <row r="6320" spans="1:9">
      <c r="A6320" t="n">
        <v>50840</v>
      </c>
      <c r="B6320" s="31" t="n">
        <v>26</v>
      </c>
      <c r="C6320" s="7" t="n">
        <v>4</v>
      </c>
      <c r="D6320" s="7" t="n">
        <v>17</v>
      </c>
      <c r="E6320" s="7" t="n">
        <v>7490</v>
      </c>
      <c r="F6320" s="7" t="s">
        <v>481</v>
      </c>
      <c r="G6320" s="7" t="n">
        <v>2</v>
      </c>
      <c r="H6320" s="7" t="n">
        <v>0</v>
      </c>
    </row>
    <row r="6321" spans="1:8">
      <c r="A6321" t="s">
        <v>4</v>
      </c>
      <c r="B6321" s="4" t="s">
        <v>5</v>
      </c>
      <c r="C6321" s="4" t="s">
        <v>11</v>
      </c>
    </row>
    <row r="6322" spans="1:8">
      <c r="A6322" t="n">
        <v>50915</v>
      </c>
      <c r="B6322" s="26" t="n">
        <v>16</v>
      </c>
      <c r="C6322" s="7" t="n">
        <v>2000</v>
      </c>
    </row>
    <row r="6323" spans="1:8">
      <c r="A6323" t="s">
        <v>4</v>
      </c>
      <c r="B6323" s="4" t="s">
        <v>5</v>
      </c>
      <c r="C6323" s="4" t="s">
        <v>7</v>
      </c>
      <c r="D6323" s="4" t="s">
        <v>11</v>
      </c>
      <c r="E6323" s="4" t="s">
        <v>8</v>
      </c>
      <c r="F6323" s="4" t="s">
        <v>8</v>
      </c>
      <c r="G6323" s="4" t="s">
        <v>8</v>
      </c>
      <c r="H6323" s="4" t="s">
        <v>8</v>
      </c>
    </row>
    <row r="6324" spans="1:8">
      <c r="A6324" t="n">
        <v>50918</v>
      </c>
      <c r="B6324" s="30" t="n">
        <v>51</v>
      </c>
      <c r="C6324" s="7" t="n">
        <v>3</v>
      </c>
      <c r="D6324" s="7" t="n">
        <v>4</v>
      </c>
      <c r="E6324" s="7" t="s">
        <v>346</v>
      </c>
      <c r="F6324" s="7" t="s">
        <v>18</v>
      </c>
      <c r="G6324" s="7" t="s">
        <v>61</v>
      </c>
      <c r="H6324" s="7" t="s">
        <v>62</v>
      </c>
    </row>
    <row r="6325" spans="1:8">
      <c r="A6325" t="s">
        <v>4</v>
      </c>
      <c r="B6325" s="4" t="s">
        <v>5</v>
      </c>
    </row>
    <row r="6326" spans="1:8">
      <c r="A6326" t="n">
        <v>50930</v>
      </c>
      <c r="B6326" s="24" t="n">
        <v>28</v>
      </c>
    </row>
    <row r="6327" spans="1:8">
      <c r="A6327" t="s">
        <v>4</v>
      </c>
      <c r="B6327" s="4" t="s">
        <v>5</v>
      </c>
      <c r="C6327" s="4" t="s">
        <v>7</v>
      </c>
      <c r="D6327" s="4" t="s">
        <v>7</v>
      </c>
      <c r="E6327" s="4" t="s">
        <v>15</v>
      </c>
      <c r="F6327" s="4" t="s">
        <v>11</v>
      </c>
    </row>
    <row r="6328" spans="1:8">
      <c r="A6328" t="n">
        <v>50931</v>
      </c>
      <c r="B6328" s="61" t="n">
        <v>45</v>
      </c>
      <c r="C6328" s="7" t="n">
        <v>5</v>
      </c>
      <c r="D6328" s="7" t="n">
        <v>3</v>
      </c>
      <c r="E6328" s="7" t="n">
        <v>2.79999995231628</v>
      </c>
      <c r="F6328" s="7" t="n">
        <v>5000</v>
      </c>
    </row>
    <row r="6329" spans="1:8">
      <c r="A6329" t="s">
        <v>4</v>
      </c>
      <c r="B6329" s="4" t="s">
        <v>5</v>
      </c>
      <c r="C6329" s="4" t="s">
        <v>11</v>
      </c>
    </row>
    <row r="6330" spans="1:8">
      <c r="A6330" t="n">
        <v>50940</v>
      </c>
      <c r="B6330" s="26" t="n">
        <v>16</v>
      </c>
      <c r="C6330" s="7" t="n">
        <v>2000</v>
      </c>
    </row>
    <row r="6331" spans="1:8">
      <c r="A6331" t="s">
        <v>4</v>
      </c>
      <c r="B6331" s="4" t="s">
        <v>5</v>
      </c>
      <c r="C6331" s="4" t="s">
        <v>7</v>
      </c>
      <c r="D6331" s="4" t="s">
        <v>11</v>
      </c>
      <c r="E6331" s="4" t="s">
        <v>7</v>
      </c>
    </row>
    <row r="6332" spans="1:8">
      <c r="A6332" t="n">
        <v>50943</v>
      </c>
      <c r="B6332" s="15" t="n">
        <v>49</v>
      </c>
      <c r="C6332" s="7" t="n">
        <v>1</v>
      </c>
      <c r="D6332" s="7" t="n">
        <v>4000</v>
      </c>
      <c r="E6332" s="7" t="n">
        <v>0</v>
      </c>
    </row>
    <row r="6333" spans="1:8">
      <c r="A6333" t="s">
        <v>4</v>
      </c>
      <c r="B6333" s="4" t="s">
        <v>5</v>
      </c>
      <c r="C6333" s="4" t="s">
        <v>7</v>
      </c>
      <c r="D6333" s="4" t="s">
        <v>11</v>
      </c>
      <c r="E6333" s="4" t="s">
        <v>15</v>
      </c>
    </row>
    <row r="6334" spans="1:8">
      <c r="A6334" t="n">
        <v>50948</v>
      </c>
      <c r="B6334" s="28" t="n">
        <v>58</v>
      </c>
      <c r="C6334" s="7" t="n">
        <v>0</v>
      </c>
      <c r="D6334" s="7" t="n">
        <v>2000</v>
      </c>
      <c r="E6334" s="7" t="n">
        <v>1</v>
      </c>
    </row>
    <row r="6335" spans="1:8">
      <c r="A6335" t="s">
        <v>4</v>
      </c>
      <c r="B6335" s="4" t="s">
        <v>5</v>
      </c>
      <c r="C6335" s="4" t="s">
        <v>7</v>
      </c>
      <c r="D6335" s="4" t="s">
        <v>11</v>
      </c>
    </row>
    <row r="6336" spans="1:8">
      <c r="A6336" t="n">
        <v>50956</v>
      </c>
      <c r="B6336" s="28" t="n">
        <v>58</v>
      </c>
      <c r="C6336" s="7" t="n">
        <v>255</v>
      </c>
      <c r="D6336" s="7" t="n">
        <v>0</v>
      </c>
    </row>
    <row r="6337" spans="1:8">
      <c r="A6337" t="s">
        <v>4</v>
      </c>
      <c r="B6337" s="4" t="s">
        <v>5</v>
      </c>
      <c r="C6337" s="4" t="s">
        <v>11</v>
      </c>
      <c r="D6337" s="4" t="s">
        <v>11</v>
      </c>
      <c r="E6337" s="4" t="s">
        <v>11</v>
      </c>
    </row>
    <row r="6338" spans="1:8">
      <c r="A6338" t="n">
        <v>50960</v>
      </c>
      <c r="B6338" s="42" t="n">
        <v>61</v>
      </c>
      <c r="C6338" s="7" t="n">
        <v>4</v>
      </c>
      <c r="D6338" s="7" t="n">
        <v>65533</v>
      </c>
      <c r="E6338" s="7" t="n">
        <v>0</v>
      </c>
    </row>
    <row r="6339" spans="1:8">
      <c r="A6339" t="s">
        <v>4</v>
      </c>
      <c r="B6339" s="4" t="s">
        <v>5</v>
      </c>
      <c r="C6339" s="4" t="s">
        <v>11</v>
      </c>
      <c r="D6339" s="4" t="s">
        <v>17</v>
      </c>
    </row>
    <row r="6340" spans="1:8">
      <c r="A6340" t="n">
        <v>50967</v>
      </c>
      <c r="B6340" s="41" t="n">
        <v>43</v>
      </c>
      <c r="C6340" s="7" t="n">
        <v>4</v>
      </c>
      <c r="D6340" s="7" t="n">
        <v>128</v>
      </c>
    </row>
    <row r="6341" spans="1:8">
      <c r="A6341" t="s">
        <v>4</v>
      </c>
      <c r="B6341" s="4" t="s">
        <v>5</v>
      </c>
      <c r="C6341" s="4" t="s">
        <v>11</v>
      </c>
      <c r="D6341" s="4" t="s">
        <v>17</v>
      </c>
    </row>
    <row r="6342" spans="1:8">
      <c r="A6342" t="n">
        <v>50974</v>
      </c>
      <c r="B6342" s="41" t="n">
        <v>43</v>
      </c>
      <c r="C6342" s="7" t="n">
        <v>4</v>
      </c>
      <c r="D6342" s="7" t="n">
        <v>32</v>
      </c>
    </row>
    <row r="6343" spans="1:8">
      <c r="A6343" t="s">
        <v>4</v>
      </c>
      <c r="B6343" s="4" t="s">
        <v>5</v>
      </c>
      <c r="C6343" s="4" t="s">
        <v>11</v>
      </c>
      <c r="D6343" s="4" t="s">
        <v>17</v>
      </c>
    </row>
    <row r="6344" spans="1:8">
      <c r="A6344" t="n">
        <v>50981</v>
      </c>
      <c r="B6344" s="41" t="n">
        <v>43</v>
      </c>
      <c r="C6344" s="7" t="n">
        <v>1012</v>
      </c>
      <c r="D6344" s="7" t="n">
        <v>128</v>
      </c>
    </row>
    <row r="6345" spans="1:8">
      <c r="A6345" t="s">
        <v>4</v>
      </c>
      <c r="B6345" s="4" t="s">
        <v>5</v>
      </c>
      <c r="C6345" s="4" t="s">
        <v>11</v>
      </c>
      <c r="D6345" s="4" t="s">
        <v>17</v>
      </c>
    </row>
    <row r="6346" spans="1:8">
      <c r="A6346" t="n">
        <v>50988</v>
      </c>
      <c r="B6346" s="41" t="n">
        <v>43</v>
      </c>
      <c r="C6346" s="7" t="n">
        <v>1012</v>
      </c>
      <c r="D6346" s="7" t="n">
        <v>32</v>
      </c>
    </row>
    <row r="6347" spans="1:8">
      <c r="A6347" t="s">
        <v>4</v>
      </c>
      <c r="B6347" s="4" t="s">
        <v>5</v>
      </c>
      <c r="C6347" s="4" t="s">
        <v>11</v>
      </c>
      <c r="D6347" s="4" t="s">
        <v>17</v>
      </c>
    </row>
    <row r="6348" spans="1:8">
      <c r="A6348" t="n">
        <v>50995</v>
      </c>
      <c r="B6348" s="41" t="n">
        <v>43</v>
      </c>
      <c r="C6348" s="7" t="n">
        <v>1022</v>
      </c>
      <c r="D6348" s="7" t="n">
        <v>128</v>
      </c>
    </row>
    <row r="6349" spans="1:8">
      <c r="A6349" t="s">
        <v>4</v>
      </c>
      <c r="B6349" s="4" t="s">
        <v>5</v>
      </c>
      <c r="C6349" s="4" t="s">
        <v>11</v>
      </c>
      <c r="D6349" s="4" t="s">
        <v>17</v>
      </c>
    </row>
    <row r="6350" spans="1:8">
      <c r="A6350" t="n">
        <v>51002</v>
      </c>
      <c r="B6350" s="41" t="n">
        <v>43</v>
      </c>
      <c r="C6350" s="7" t="n">
        <v>1022</v>
      </c>
      <c r="D6350" s="7" t="n">
        <v>32</v>
      </c>
    </row>
    <row r="6351" spans="1:8">
      <c r="A6351" t="s">
        <v>4</v>
      </c>
      <c r="B6351" s="4" t="s">
        <v>5</v>
      </c>
      <c r="C6351" s="4" t="s">
        <v>11</v>
      </c>
      <c r="D6351" s="4" t="s">
        <v>17</v>
      </c>
    </row>
    <row r="6352" spans="1:8">
      <c r="A6352" t="n">
        <v>51009</v>
      </c>
      <c r="B6352" s="41" t="n">
        <v>43</v>
      </c>
      <c r="C6352" s="7" t="n">
        <v>1001</v>
      </c>
      <c r="D6352" s="7" t="n">
        <v>128</v>
      </c>
    </row>
    <row r="6353" spans="1:5">
      <c r="A6353" t="s">
        <v>4</v>
      </c>
      <c r="B6353" s="4" t="s">
        <v>5</v>
      </c>
      <c r="C6353" s="4" t="s">
        <v>11</v>
      </c>
      <c r="D6353" s="4" t="s">
        <v>17</v>
      </c>
    </row>
    <row r="6354" spans="1:5">
      <c r="A6354" t="n">
        <v>51016</v>
      </c>
      <c r="B6354" s="41" t="n">
        <v>43</v>
      </c>
      <c r="C6354" s="7" t="n">
        <v>1001</v>
      </c>
      <c r="D6354" s="7" t="n">
        <v>32</v>
      </c>
    </row>
    <row r="6355" spans="1:5">
      <c r="A6355" t="s">
        <v>4</v>
      </c>
      <c r="B6355" s="4" t="s">
        <v>5</v>
      </c>
      <c r="C6355" s="4" t="s">
        <v>13</v>
      </c>
    </row>
    <row r="6356" spans="1:5">
      <c r="A6356" t="n">
        <v>51023</v>
      </c>
      <c r="B6356" s="19" t="n">
        <v>3</v>
      </c>
      <c r="C6356" s="11" t="n">
        <f t="normal" ca="1">A7712</f>
        <v>0</v>
      </c>
    </row>
    <row r="6357" spans="1:5">
      <c r="A6357" t="s">
        <v>4</v>
      </c>
      <c r="B6357" s="4" t="s">
        <v>5</v>
      </c>
      <c r="C6357" s="4" t="s">
        <v>7</v>
      </c>
      <c r="D6357" s="4" t="s">
        <v>11</v>
      </c>
      <c r="E6357" s="4" t="s">
        <v>7</v>
      </c>
      <c r="F6357" s="4" t="s">
        <v>13</v>
      </c>
    </row>
    <row r="6358" spans="1:5">
      <c r="A6358" t="n">
        <v>51028</v>
      </c>
      <c r="B6358" s="9" t="n">
        <v>5</v>
      </c>
      <c r="C6358" s="7" t="n">
        <v>30</v>
      </c>
      <c r="D6358" s="7" t="n">
        <v>10829</v>
      </c>
      <c r="E6358" s="7" t="n">
        <v>1</v>
      </c>
      <c r="F6358" s="11" t="n">
        <f t="normal" ca="1">A6600</f>
        <v>0</v>
      </c>
    </row>
    <row r="6359" spans="1:5">
      <c r="A6359" t="s">
        <v>4</v>
      </c>
      <c r="B6359" s="4" t="s">
        <v>5</v>
      </c>
      <c r="C6359" s="4" t="s">
        <v>11</v>
      </c>
      <c r="D6359" s="4" t="s">
        <v>7</v>
      </c>
    </row>
    <row r="6360" spans="1:5">
      <c r="A6360" t="n">
        <v>51037</v>
      </c>
      <c r="B6360" s="33" t="n">
        <v>89</v>
      </c>
      <c r="C6360" s="7" t="n">
        <v>65533</v>
      </c>
      <c r="D6360" s="7" t="n">
        <v>1</v>
      </c>
    </row>
    <row r="6361" spans="1:5">
      <c r="A6361" t="s">
        <v>4</v>
      </c>
      <c r="B6361" s="4" t="s">
        <v>5</v>
      </c>
      <c r="C6361" s="4" t="s">
        <v>7</v>
      </c>
      <c r="D6361" s="4" t="s">
        <v>11</v>
      </c>
      <c r="E6361" s="4" t="s">
        <v>11</v>
      </c>
      <c r="F6361" s="4" t="s">
        <v>7</v>
      </c>
    </row>
    <row r="6362" spans="1:5">
      <c r="A6362" t="n">
        <v>51041</v>
      </c>
      <c r="B6362" s="22" t="n">
        <v>25</v>
      </c>
      <c r="C6362" s="7" t="n">
        <v>1</v>
      </c>
      <c r="D6362" s="7" t="n">
        <v>60</v>
      </c>
      <c r="E6362" s="7" t="n">
        <v>420</v>
      </c>
      <c r="F6362" s="7" t="n">
        <v>2</v>
      </c>
    </row>
    <row r="6363" spans="1:5">
      <c r="A6363" t="s">
        <v>4</v>
      </c>
      <c r="B6363" s="4" t="s">
        <v>5</v>
      </c>
      <c r="C6363" s="4" t="s">
        <v>8</v>
      </c>
      <c r="D6363" s="4" t="s">
        <v>11</v>
      </c>
    </row>
    <row r="6364" spans="1:5">
      <c r="A6364" t="n">
        <v>51048</v>
      </c>
      <c r="B6364" s="65" t="n">
        <v>29</v>
      </c>
      <c r="C6364" s="7" t="s">
        <v>417</v>
      </c>
      <c r="D6364" s="7" t="n">
        <v>65533</v>
      </c>
    </row>
    <row r="6365" spans="1:5">
      <c r="A6365" t="s">
        <v>4</v>
      </c>
      <c r="B6365" s="4" t="s">
        <v>5</v>
      </c>
      <c r="C6365" s="4" t="s">
        <v>7</v>
      </c>
      <c r="D6365" s="4" t="s">
        <v>11</v>
      </c>
      <c r="E6365" s="4" t="s">
        <v>8</v>
      </c>
    </row>
    <row r="6366" spans="1:5">
      <c r="A6366" t="n">
        <v>51064</v>
      </c>
      <c r="B6366" s="30" t="n">
        <v>51</v>
      </c>
      <c r="C6366" s="7" t="n">
        <v>4</v>
      </c>
      <c r="D6366" s="7" t="n">
        <v>5</v>
      </c>
      <c r="E6366" s="7" t="s">
        <v>280</v>
      </c>
    </row>
    <row r="6367" spans="1:5">
      <c r="A6367" t="s">
        <v>4</v>
      </c>
      <c r="B6367" s="4" t="s">
        <v>5</v>
      </c>
      <c r="C6367" s="4" t="s">
        <v>11</v>
      </c>
    </row>
    <row r="6368" spans="1:5">
      <c r="A6368" t="n">
        <v>51077</v>
      </c>
      <c r="B6368" s="26" t="n">
        <v>16</v>
      </c>
      <c r="C6368" s="7" t="n">
        <v>0</v>
      </c>
    </row>
    <row r="6369" spans="1:6">
      <c r="A6369" t="s">
        <v>4</v>
      </c>
      <c r="B6369" s="4" t="s">
        <v>5</v>
      </c>
      <c r="C6369" s="4" t="s">
        <v>11</v>
      </c>
      <c r="D6369" s="4" t="s">
        <v>7</v>
      </c>
      <c r="E6369" s="4" t="s">
        <v>17</v>
      </c>
      <c r="F6369" s="4" t="s">
        <v>42</v>
      </c>
      <c r="G6369" s="4" t="s">
        <v>7</v>
      </c>
      <c r="H6369" s="4" t="s">
        <v>7</v>
      </c>
    </row>
    <row r="6370" spans="1:6">
      <c r="A6370" t="n">
        <v>51080</v>
      </c>
      <c r="B6370" s="31" t="n">
        <v>26</v>
      </c>
      <c r="C6370" s="7" t="n">
        <v>5</v>
      </c>
      <c r="D6370" s="7" t="n">
        <v>17</v>
      </c>
      <c r="E6370" s="7" t="n">
        <v>3496</v>
      </c>
      <c r="F6370" s="7" t="s">
        <v>452</v>
      </c>
      <c r="G6370" s="7" t="n">
        <v>2</v>
      </c>
      <c r="H6370" s="7" t="n">
        <v>0</v>
      </c>
    </row>
    <row r="6371" spans="1:6">
      <c r="A6371" t="s">
        <v>4</v>
      </c>
      <c r="B6371" s="4" t="s">
        <v>5</v>
      </c>
    </row>
    <row r="6372" spans="1:6">
      <c r="A6372" t="n">
        <v>51101</v>
      </c>
      <c r="B6372" s="24" t="n">
        <v>28</v>
      </c>
    </row>
    <row r="6373" spans="1:6">
      <c r="A6373" t="s">
        <v>4</v>
      </c>
      <c r="B6373" s="4" t="s">
        <v>5</v>
      </c>
      <c r="C6373" s="4" t="s">
        <v>8</v>
      </c>
      <c r="D6373" s="4" t="s">
        <v>11</v>
      </c>
    </row>
    <row r="6374" spans="1:6">
      <c r="A6374" t="n">
        <v>51102</v>
      </c>
      <c r="B6374" s="65" t="n">
        <v>29</v>
      </c>
      <c r="C6374" s="7" t="s">
        <v>18</v>
      </c>
      <c r="D6374" s="7" t="n">
        <v>65533</v>
      </c>
    </row>
    <row r="6375" spans="1:6">
      <c r="A6375" t="s">
        <v>4</v>
      </c>
      <c r="B6375" s="4" t="s">
        <v>5</v>
      </c>
      <c r="C6375" s="4" t="s">
        <v>7</v>
      </c>
      <c r="D6375" s="4" t="s">
        <v>11</v>
      </c>
      <c r="E6375" s="4" t="s">
        <v>11</v>
      </c>
      <c r="F6375" s="4" t="s">
        <v>7</v>
      </c>
    </row>
    <row r="6376" spans="1:6">
      <c r="A6376" t="n">
        <v>51106</v>
      </c>
      <c r="B6376" s="22" t="n">
        <v>25</v>
      </c>
      <c r="C6376" s="7" t="n">
        <v>1</v>
      </c>
      <c r="D6376" s="7" t="n">
        <v>65535</v>
      </c>
      <c r="E6376" s="7" t="n">
        <v>65535</v>
      </c>
      <c r="F6376" s="7" t="n">
        <v>0</v>
      </c>
    </row>
    <row r="6377" spans="1:6">
      <c r="A6377" t="s">
        <v>4</v>
      </c>
      <c r="B6377" s="4" t="s">
        <v>5</v>
      </c>
      <c r="C6377" s="4" t="s">
        <v>7</v>
      </c>
      <c r="D6377" s="4" t="s">
        <v>11</v>
      </c>
      <c r="E6377" s="4" t="s">
        <v>8</v>
      </c>
      <c r="F6377" s="4" t="s">
        <v>8</v>
      </c>
      <c r="G6377" s="4" t="s">
        <v>8</v>
      </c>
      <c r="H6377" s="4" t="s">
        <v>8</v>
      </c>
    </row>
    <row r="6378" spans="1:6">
      <c r="A6378" t="n">
        <v>51113</v>
      </c>
      <c r="B6378" s="30" t="n">
        <v>51</v>
      </c>
      <c r="C6378" s="7" t="n">
        <v>3</v>
      </c>
      <c r="D6378" s="7" t="n">
        <v>0</v>
      </c>
      <c r="E6378" s="7" t="s">
        <v>357</v>
      </c>
      <c r="F6378" s="7" t="s">
        <v>62</v>
      </c>
      <c r="G6378" s="7" t="s">
        <v>61</v>
      </c>
      <c r="H6378" s="7" t="s">
        <v>62</v>
      </c>
    </row>
    <row r="6379" spans="1:6">
      <c r="A6379" t="s">
        <v>4</v>
      </c>
      <c r="B6379" s="4" t="s">
        <v>5</v>
      </c>
      <c r="C6379" s="4" t="s">
        <v>11</v>
      </c>
      <c r="D6379" s="4" t="s">
        <v>7</v>
      </c>
      <c r="E6379" s="4" t="s">
        <v>15</v>
      </c>
      <c r="F6379" s="4" t="s">
        <v>11</v>
      </c>
    </row>
    <row r="6380" spans="1:6">
      <c r="A6380" t="n">
        <v>51126</v>
      </c>
      <c r="B6380" s="51" t="n">
        <v>59</v>
      </c>
      <c r="C6380" s="7" t="n">
        <v>0</v>
      </c>
      <c r="D6380" s="7" t="n">
        <v>13</v>
      </c>
      <c r="E6380" s="7" t="n">
        <v>0.150000005960464</v>
      </c>
      <c r="F6380" s="7" t="n">
        <v>0</v>
      </c>
    </row>
    <row r="6381" spans="1:6">
      <c r="A6381" t="s">
        <v>4</v>
      </c>
      <c r="B6381" s="4" t="s">
        <v>5</v>
      </c>
      <c r="C6381" s="4" t="s">
        <v>11</v>
      </c>
    </row>
    <row r="6382" spans="1:6">
      <c r="A6382" t="n">
        <v>51136</v>
      </c>
      <c r="B6382" s="26" t="n">
        <v>16</v>
      </c>
      <c r="C6382" s="7" t="n">
        <v>1300</v>
      </c>
    </row>
    <row r="6383" spans="1:6">
      <c r="A6383" t="s">
        <v>4</v>
      </c>
      <c r="B6383" s="4" t="s">
        <v>5</v>
      </c>
      <c r="C6383" s="4" t="s">
        <v>7</v>
      </c>
      <c r="D6383" s="4" t="s">
        <v>11</v>
      </c>
      <c r="E6383" s="4" t="s">
        <v>15</v>
      </c>
    </row>
    <row r="6384" spans="1:6">
      <c r="A6384" t="n">
        <v>51139</v>
      </c>
      <c r="B6384" s="28" t="n">
        <v>58</v>
      </c>
      <c r="C6384" s="7" t="n">
        <v>101</v>
      </c>
      <c r="D6384" s="7" t="n">
        <v>500</v>
      </c>
      <c r="E6384" s="7" t="n">
        <v>1</v>
      </c>
    </row>
    <row r="6385" spans="1:8">
      <c r="A6385" t="s">
        <v>4</v>
      </c>
      <c r="B6385" s="4" t="s">
        <v>5</v>
      </c>
      <c r="C6385" s="4" t="s">
        <v>7</v>
      </c>
      <c r="D6385" s="4" t="s">
        <v>11</v>
      </c>
    </row>
    <row r="6386" spans="1:8">
      <c r="A6386" t="n">
        <v>51147</v>
      </c>
      <c r="B6386" s="28" t="n">
        <v>58</v>
      </c>
      <c r="C6386" s="7" t="n">
        <v>254</v>
      </c>
      <c r="D6386" s="7" t="n">
        <v>0</v>
      </c>
    </row>
    <row r="6387" spans="1:8">
      <c r="A6387" t="s">
        <v>4</v>
      </c>
      <c r="B6387" s="4" t="s">
        <v>5</v>
      </c>
      <c r="C6387" s="4" t="s">
        <v>7</v>
      </c>
    </row>
    <row r="6388" spans="1:8">
      <c r="A6388" t="n">
        <v>51151</v>
      </c>
      <c r="B6388" s="61" t="n">
        <v>45</v>
      </c>
      <c r="C6388" s="7" t="n">
        <v>0</v>
      </c>
    </row>
    <row r="6389" spans="1:8">
      <c r="A6389" t="s">
        <v>4</v>
      </c>
      <c r="B6389" s="4" t="s">
        <v>5</v>
      </c>
      <c r="C6389" s="4" t="s">
        <v>7</v>
      </c>
      <c r="D6389" s="4" t="s">
        <v>7</v>
      </c>
      <c r="E6389" s="4" t="s">
        <v>15</v>
      </c>
      <c r="F6389" s="4" t="s">
        <v>15</v>
      </c>
      <c r="G6389" s="4" t="s">
        <v>15</v>
      </c>
      <c r="H6389" s="4" t="s">
        <v>11</v>
      </c>
    </row>
    <row r="6390" spans="1:8">
      <c r="A6390" t="n">
        <v>51153</v>
      </c>
      <c r="B6390" s="61" t="n">
        <v>45</v>
      </c>
      <c r="C6390" s="7" t="n">
        <v>2</v>
      </c>
      <c r="D6390" s="7" t="n">
        <v>3</v>
      </c>
      <c r="E6390" s="7" t="n">
        <v>-24.1399993896484</v>
      </c>
      <c r="F6390" s="7" t="n">
        <v>1.20000004768372</v>
      </c>
      <c r="G6390" s="7" t="n">
        <v>-57.0499992370605</v>
      </c>
      <c r="H6390" s="7" t="n">
        <v>0</v>
      </c>
    </row>
    <row r="6391" spans="1:8">
      <c r="A6391" t="s">
        <v>4</v>
      </c>
      <c r="B6391" s="4" t="s">
        <v>5</v>
      </c>
      <c r="C6391" s="4" t="s">
        <v>7</v>
      </c>
      <c r="D6391" s="4" t="s">
        <v>7</v>
      </c>
      <c r="E6391" s="4" t="s">
        <v>15</v>
      </c>
      <c r="F6391" s="4" t="s">
        <v>15</v>
      </c>
      <c r="G6391" s="4" t="s">
        <v>15</v>
      </c>
      <c r="H6391" s="4" t="s">
        <v>11</v>
      </c>
      <c r="I6391" s="4" t="s">
        <v>7</v>
      </c>
    </row>
    <row r="6392" spans="1:8">
      <c r="A6392" t="n">
        <v>51170</v>
      </c>
      <c r="B6392" s="61" t="n">
        <v>45</v>
      </c>
      <c r="C6392" s="7" t="n">
        <v>4</v>
      </c>
      <c r="D6392" s="7" t="n">
        <v>3</v>
      </c>
      <c r="E6392" s="7" t="n">
        <v>6.5</v>
      </c>
      <c r="F6392" s="7" t="n">
        <v>283.880004882813</v>
      </c>
      <c r="G6392" s="7" t="n">
        <v>0</v>
      </c>
      <c r="H6392" s="7" t="n">
        <v>0</v>
      </c>
      <c r="I6392" s="7" t="n">
        <v>1</v>
      </c>
    </row>
    <row r="6393" spans="1:8">
      <c r="A6393" t="s">
        <v>4</v>
      </c>
      <c r="B6393" s="4" t="s">
        <v>5</v>
      </c>
      <c r="C6393" s="4" t="s">
        <v>7</v>
      </c>
      <c r="D6393" s="4" t="s">
        <v>7</v>
      </c>
      <c r="E6393" s="4" t="s">
        <v>15</v>
      </c>
      <c r="F6393" s="4" t="s">
        <v>11</v>
      </c>
    </row>
    <row r="6394" spans="1:8">
      <c r="A6394" t="n">
        <v>51188</v>
      </c>
      <c r="B6394" s="61" t="n">
        <v>45</v>
      </c>
      <c r="C6394" s="7" t="n">
        <v>5</v>
      </c>
      <c r="D6394" s="7" t="n">
        <v>3</v>
      </c>
      <c r="E6394" s="7" t="n">
        <v>4.40000009536743</v>
      </c>
      <c r="F6394" s="7" t="n">
        <v>0</v>
      </c>
    </row>
    <row r="6395" spans="1:8">
      <c r="A6395" t="s">
        <v>4</v>
      </c>
      <c r="B6395" s="4" t="s">
        <v>5</v>
      </c>
      <c r="C6395" s="4" t="s">
        <v>7</v>
      </c>
      <c r="D6395" s="4" t="s">
        <v>7</v>
      </c>
      <c r="E6395" s="4" t="s">
        <v>15</v>
      </c>
      <c r="F6395" s="4" t="s">
        <v>11</v>
      </c>
    </row>
    <row r="6396" spans="1:8">
      <c r="A6396" t="n">
        <v>51197</v>
      </c>
      <c r="B6396" s="61" t="n">
        <v>45</v>
      </c>
      <c r="C6396" s="7" t="n">
        <v>11</v>
      </c>
      <c r="D6396" s="7" t="n">
        <v>3</v>
      </c>
      <c r="E6396" s="7" t="n">
        <v>32.7000007629395</v>
      </c>
      <c r="F6396" s="7" t="n">
        <v>0</v>
      </c>
    </row>
    <row r="6397" spans="1:8">
      <c r="A6397" t="s">
        <v>4</v>
      </c>
      <c r="B6397" s="4" t="s">
        <v>5</v>
      </c>
      <c r="C6397" s="4" t="s">
        <v>11</v>
      </c>
      <c r="D6397" s="4" t="s">
        <v>17</v>
      </c>
    </row>
    <row r="6398" spans="1:8">
      <c r="A6398" t="n">
        <v>51206</v>
      </c>
      <c r="B6398" s="67" t="n">
        <v>44</v>
      </c>
      <c r="C6398" s="7" t="n">
        <v>5</v>
      </c>
      <c r="D6398" s="7" t="n">
        <v>128</v>
      </c>
    </row>
    <row r="6399" spans="1:8">
      <c r="A6399" t="s">
        <v>4</v>
      </c>
      <c r="B6399" s="4" t="s">
        <v>5</v>
      </c>
      <c r="C6399" s="4" t="s">
        <v>11</v>
      </c>
      <c r="D6399" s="4" t="s">
        <v>17</v>
      </c>
    </row>
    <row r="6400" spans="1:8">
      <c r="A6400" t="n">
        <v>51213</v>
      </c>
      <c r="B6400" s="67" t="n">
        <v>44</v>
      </c>
      <c r="C6400" s="7" t="n">
        <v>5</v>
      </c>
      <c r="D6400" s="7" t="n">
        <v>32</v>
      </c>
    </row>
    <row r="6401" spans="1:9">
      <c r="A6401" t="s">
        <v>4</v>
      </c>
      <c r="B6401" s="4" t="s">
        <v>5</v>
      </c>
      <c r="C6401" s="4" t="s">
        <v>11</v>
      </c>
      <c r="D6401" s="4" t="s">
        <v>11</v>
      </c>
      <c r="E6401" s="4" t="s">
        <v>15</v>
      </c>
      <c r="F6401" s="4" t="s">
        <v>15</v>
      </c>
      <c r="G6401" s="4" t="s">
        <v>15</v>
      </c>
      <c r="H6401" s="4" t="s">
        <v>15</v>
      </c>
      <c r="I6401" s="4" t="s">
        <v>7</v>
      </c>
      <c r="J6401" s="4" t="s">
        <v>11</v>
      </c>
    </row>
    <row r="6402" spans="1:9">
      <c r="A6402" t="n">
        <v>51220</v>
      </c>
      <c r="B6402" s="44" t="n">
        <v>55</v>
      </c>
      <c r="C6402" s="7" t="n">
        <v>5</v>
      </c>
      <c r="D6402" s="7" t="n">
        <v>65533</v>
      </c>
      <c r="E6402" s="7" t="n">
        <v>-29.1200008392334</v>
      </c>
      <c r="F6402" s="7" t="n">
        <v>0</v>
      </c>
      <c r="G6402" s="7" t="n">
        <v>-57</v>
      </c>
      <c r="H6402" s="7" t="n">
        <v>1.20000004768372</v>
      </c>
      <c r="I6402" s="7" t="n">
        <v>1</v>
      </c>
      <c r="J6402" s="7" t="n">
        <v>0</v>
      </c>
    </row>
    <row r="6403" spans="1:9">
      <c r="A6403" t="s">
        <v>4</v>
      </c>
      <c r="B6403" s="4" t="s">
        <v>5</v>
      </c>
      <c r="C6403" s="4" t="s">
        <v>7</v>
      </c>
      <c r="D6403" s="4" t="s">
        <v>7</v>
      </c>
      <c r="E6403" s="4" t="s">
        <v>15</v>
      </c>
      <c r="F6403" s="4" t="s">
        <v>15</v>
      </c>
      <c r="G6403" s="4" t="s">
        <v>15</v>
      </c>
      <c r="H6403" s="4" t="s">
        <v>11</v>
      </c>
    </row>
    <row r="6404" spans="1:9">
      <c r="A6404" t="n">
        <v>51244</v>
      </c>
      <c r="B6404" s="61" t="n">
        <v>45</v>
      </c>
      <c r="C6404" s="7" t="n">
        <v>2</v>
      </c>
      <c r="D6404" s="7" t="n">
        <v>3</v>
      </c>
      <c r="E6404" s="7" t="n">
        <v>-27.3600006103516</v>
      </c>
      <c r="F6404" s="7" t="n">
        <v>1.26999998092651</v>
      </c>
      <c r="G6404" s="7" t="n">
        <v>-56.9099998474121</v>
      </c>
      <c r="H6404" s="7" t="n">
        <v>4000</v>
      </c>
    </row>
    <row r="6405" spans="1:9">
      <c r="A6405" t="s">
        <v>4</v>
      </c>
      <c r="B6405" s="4" t="s">
        <v>5</v>
      </c>
      <c r="C6405" s="4" t="s">
        <v>7</v>
      </c>
      <c r="D6405" s="4" t="s">
        <v>7</v>
      </c>
      <c r="E6405" s="4" t="s">
        <v>15</v>
      </c>
      <c r="F6405" s="4" t="s">
        <v>15</v>
      </c>
      <c r="G6405" s="4" t="s">
        <v>15</v>
      </c>
      <c r="H6405" s="4" t="s">
        <v>11</v>
      </c>
      <c r="I6405" s="4" t="s">
        <v>7</v>
      </c>
    </row>
    <row r="6406" spans="1:9">
      <c r="A6406" t="n">
        <v>51261</v>
      </c>
      <c r="B6406" s="61" t="n">
        <v>45</v>
      </c>
      <c r="C6406" s="7" t="n">
        <v>4</v>
      </c>
      <c r="D6406" s="7" t="n">
        <v>3</v>
      </c>
      <c r="E6406" s="7" t="n">
        <v>7.67000007629395</v>
      </c>
      <c r="F6406" s="7" t="n">
        <v>-69.0800018310547</v>
      </c>
      <c r="G6406" s="7" t="n">
        <v>0</v>
      </c>
      <c r="H6406" s="7" t="n">
        <v>4000</v>
      </c>
      <c r="I6406" s="7" t="n">
        <v>1</v>
      </c>
    </row>
    <row r="6407" spans="1:9">
      <c r="A6407" t="s">
        <v>4</v>
      </c>
      <c r="B6407" s="4" t="s">
        <v>5</v>
      </c>
      <c r="C6407" s="4" t="s">
        <v>7</v>
      </c>
      <c r="D6407" s="4" t="s">
        <v>7</v>
      </c>
      <c r="E6407" s="4" t="s">
        <v>15</v>
      </c>
      <c r="F6407" s="4" t="s">
        <v>11</v>
      </c>
    </row>
    <row r="6408" spans="1:9">
      <c r="A6408" t="n">
        <v>51279</v>
      </c>
      <c r="B6408" s="61" t="n">
        <v>45</v>
      </c>
      <c r="C6408" s="7" t="n">
        <v>5</v>
      </c>
      <c r="D6408" s="7" t="n">
        <v>3</v>
      </c>
      <c r="E6408" s="7" t="n">
        <v>2.09999990463257</v>
      </c>
      <c r="F6408" s="7" t="n">
        <v>4000</v>
      </c>
    </row>
    <row r="6409" spans="1:9">
      <c r="A6409" t="s">
        <v>4</v>
      </c>
      <c r="B6409" s="4" t="s">
        <v>5</v>
      </c>
      <c r="C6409" s="4" t="s">
        <v>7</v>
      </c>
      <c r="D6409" s="4" t="s">
        <v>7</v>
      </c>
      <c r="E6409" s="4" t="s">
        <v>15</v>
      </c>
      <c r="F6409" s="4" t="s">
        <v>11</v>
      </c>
    </row>
    <row r="6410" spans="1:9">
      <c r="A6410" t="n">
        <v>51288</v>
      </c>
      <c r="B6410" s="61" t="n">
        <v>45</v>
      </c>
      <c r="C6410" s="7" t="n">
        <v>11</v>
      </c>
      <c r="D6410" s="7" t="n">
        <v>3</v>
      </c>
      <c r="E6410" s="7" t="n">
        <v>32.7000007629395</v>
      </c>
      <c r="F6410" s="7" t="n">
        <v>4000</v>
      </c>
    </row>
    <row r="6411" spans="1:9">
      <c r="A6411" t="s">
        <v>4</v>
      </c>
      <c r="B6411" s="4" t="s">
        <v>5</v>
      </c>
      <c r="C6411" s="4" t="s">
        <v>11</v>
      </c>
    </row>
    <row r="6412" spans="1:9">
      <c r="A6412" t="n">
        <v>51297</v>
      </c>
      <c r="B6412" s="26" t="n">
        <v>16</v>
      </c>
      <c r="C6412" s="7" t="n">
        <v>2500</v>
      </c>
    </row>
    <row r="6413" spans="1:9">
      <c r="A6413" t="s">
        <v>4</v>
      </c>
      <c r="B6413" s="4" t="s">
        <v>5</v>
      </c>
      <c r="C6413" s="4" t="s">
        <v>7</v>
      </c>
      <c r="D6413" s="4" t="s">
        <v>11</v>
      </c>
      <c r="E6413" s="4" t="s">
        <v>15</v>
      </c>
    </row>
    <row r="6414" spans="1:9">
      <c r="A6414" t="n">
        <v>51300</v>
      </c>
      <c r="B6414" s="28" t="n">
        <v>58</v>
      </c>
      <c r="C6414" s="7" t="n">
        <v>0</v>
      </c>
      <c r="D6414" s="7" t="n">
        <v>1000</v>
      </c>
      <c r="E6414" s="7" t="n">
        <v>1</v>
      </c>
    </row>
    <row r="6415" spans="1:9">
      <c r="A6415" t="s">
        <v>4</v>
      </c>
      <c r="B6415" s="4" t="s">
        <v>5</v>
      </c>
      <c r="C6415" s="4" t="s">
        <v>7</v>
      </c>
      <c r="D6415" s="4" t="s">
        <v>11</v>
      </c>
    </row>
    <row r="6416" spans="1:9">
      <c r="A6416" t="n">
        <v>51308</v>
      </c>
      <c r="B6416" s="28" t="n">
        <v>58</v>
      </c>
      <c r="C6416" s="7" t="n">
        <v>255</v>
      </c>
      <c r="D6416" s="7" t="n">
        <v>0</v>
      </c>
    </row>
    <row r="6417" spans="1:10">
      <c r="A6417" t="s">
        <v>4</v>
      </c>
      <c r="B6417" s="4" t="s">
        <v>5</v>
      </c>
      <c r="C6417" s="4" t="s">
        <v>7</v>
      </c>
    </row>
    <row r="6418" spans="1:10">
      <c r="A6418" t="n">
        <v>51312</v>
      </c>
      <c r="B6418" s="61" t="n">
        <v>45</v>
      </c>
      <c r="C6418" s="7" t="n">
        <v>0</v>
      </c>
    </row>
    <row r="6419" spans="1:10">
      <c r="A6419" t="s">
        <v>4</v>
      </c>
      <c r="B6419" s="4" t="s">
        <v>5</v>
      </c>
      <c r="C6419" s="4" t="s">
        <v>7</v>
      </c>
      <c r="D6419" s="4" t="s">
        <v>7</v>
      </c>
      <c r="E6419" s="4" t="s">
        <v>15</v>
      </c>
      <c r="F6419" s="4" t="s">
        <v>15</v>
      </c>
      <c r="G6419" s="4" t="s">
        <v>15</v>
      </c>
      <c r="H6419" s="4" t="s">
        <v>11</v>
      </c>
    </row>
    <row r="6420" spans="1:10">
      <c r="A6420" t="n">
        <v>51314</v>
      </c>
      <c r="B6420" s="61" t="n">
        <v>45</v>
      </c>
      <c r="C6420" s="7" t="n">
        <v>2</v>
      </c>
      <c r="D6420" s="7" t="n">
        <v>3</v>
      </c>
      <c r="E6420" s="7" t="n">
        <v>-32.5400009155273</v>
      </c>
      <c r="F6420" s="7" t="n">
        <v>1.3400000333786</v>
      </c>
      <c r="G6420" s="7" t="n">
        <v>-56.9199981689453</v>
      </c>
      <c r="H6420" s="7" t="n">
        <v>0</v>
      </c>
    </row>
    <row r="6421" spans="1:10">
      <c r="A6421" t="s">
        <v>4</v>
      </c>
      <c r="B6421" s="4" t="s">
        <v>5</v>
      </c>
      <c r="C6421" s="4" t="s">
        <v>7</v>
      </c>
      <c r="D6421" s="4" t="s">
        <v>7</v>
      </c>
      <c r="E6421" s="4" t="s">
        <v>15</v>
      </c>
      <c r="F6421" s="4" t="s">
        <v>15</v>
      </c>
      <c r="G6421" s="4" t="s">
        <v>15</v>
      </c>
      <c r="H6421" s="4" t="s">
        <v>11</v>
      </c>
      <c r="I6421" s="4" t="s">
        <v>7</v>
      </c>
    </row>
    <row r="6422" spans="1:10">
      <c r="A6422" t="n">
        <v>51331</v>
      </c>
      <c r="B6422" s="61" t="n">
        <v>45</v>
      </c>
      <c r="C6422" s="7" t="n">
        <v>4</v>
      </c>
      <c r="D6422" s="7" t="n">
        <v>3</v>
      </c>
      <c r="E6422" s="7" t="n">
        <v>357.959991455078</v>
      </c>
      <c r="F6422" s="7" t="n">
        <v>130.679992675781</v>
      </c>
      <c r="G6422" s="7" t="n">
        <v>0</v>
      </c>
      <c r="H6422" s="7" t="n">
        <v>0</v>
      </c>
      <c r="I6422" s="7" t="n">
        <v>0</v>
      </c>
    </row>
    <row r="6423" spans="1:10">
      <c r="A6423" t="s">
        <v>4</v>
      </c>
      <c r="B6423" s="4" t="s">
        <v>5</v>
      </c>
      <c r="C6423" s="4" t="s">
        <v>7</v>
      </c>
      <c r="D6423" s="4" t="s">
        <v>7</v>
      </c>
      <c r="E6423" s="4" t="s">
        <v>15</v>
      </c>
      <c r="F6423" s="4" t="s">
        <v>11</v>
      </c>
    </row>
    <row r="6424" spans="1:10">
      <c r="A6424" t="n">
        <v>51349</v>
      </c>
      <c r="B6424" s="61" t="n">
        <v>45</v>
      </c>
      <c r="C6424" s="7" t="n">
        <v>5</v>
      </c>
      <c r="D6424" s="7" t="n">
        <v>3</v>
      </c>
      <c r="E6424" s="7" t="n">
        <v>1.79999995231628</v>
      </c>
      <c r="F6424" s="7" t="n">
        <v>0</v>
      </c>
    </row>
    <row r="6425" spans="1:10">
      <c r="A6425" t="s">
        <v>4</v>
      </c>
      <c r="B6425" s="4" t="s">
        <v>5</v>
      </c>
      <c r="C6425" s="4" t="s">
        <v>7</v>
      </c>
      <c r="D6425" s="4" t="s">
        <v>7</v>
      </c>
      <c r="E6425" s="4" t="s">
        <v>15</v>
      </c>
      <c r="F6425" s="4" t="s">
        <v>11</v>
      </c>
    </row>
    <row r="6426" spans="1:10">
      <c r="A6426" t="n">
        <v>51358</v>
      </c>
      <c r="B6426" s="61" t="n">
        <v>45</v>
      </c>
      <c r="C6426" s="7" t="n">
        <v>11</v>
      </c>
      <c r="D6426" s="7" t="n">
        <v>3</v>
      </c>
      <c r="E6426" s="7" t="n">
        <v>32.7000007629395</v>
      </c>
      <c r="F6426" s="7" t="n">
        <v>0</v>
      </c>
    </row>
    <row r="6427" spans="1:10">
      <c r="A6427" t="s">
        <v>4</v>
      </c>
      <c r="B6427" s="4" t="s">
        <v>5</v>
      </c>
      <c r="C6427" s="4" t="s">
        <v>8</v>
      </c>
      <c r="D6427" s="4" t="s">
        <v>8</v>
      </c>
    </row>
    <row r="6428" spans="1:10">
      <c r="A6428" t="n">
        <v>51367</v>
      </c>
      <c r="B6428" s="69" t="n">
        <v>70</v>
      </c>
      <c r="C6428" s="7" t="s">
        <v>27</v>
      </c>
      <c r="D6428" s="7" t="s">
        <v>419</v>
      </c>
    </row>
    <row r="6429" spans="1:10">
      <c r="A6429" t="s">
        <v>4</v>
      </c>
      <c r="B6429" s="4" t="s">
        <v>5</v>
      </c>
      <c r="C6429" s="4" t="s">
        <v>11</v>
      </c>
      <c r="D6429" s="4" t="s">
        <v>7</v>
      </c>
    </row>
    <row r="6430" spans="1:10">
      <c r="A6430" t="n">
        <v>51380</v>
      </c>
      <c r="B6430" s="45" t="n">
        <v>56</v>
      </c>
      <c r="C6430" s="7" t="n">
        <v>5</v>
      </c>
      <c r="D6430" s="7" t="n">
        <v>1</v>
      </c>
    </row>
    <row r="6431" spans="1:10">
      <c r="A6431" t="s">
        <v>4</v>
      </c>
      <c r="B6431" s="4" t="s">
        <v>5</v>
      </c>
      <c r="C6431" s="4" t="s">
        <v>11</v>
      </c>
      <c r="D6431" s="4" t="s">
        <v>15</v>
      </c>
      <c r="E6431" s="4" t="s">
        <v>15</v>
      </c>
      <c r="F6431" s="4" t="s">
        <v>15</v>
      </c>
      <c r="G6431" s="4" t="s">
        <v>15</v>
      </c>
    </row>
    <row r="6432" spans="1:10">
      <c r="A6432" t="n">
        <v>51384</v>
      </c>
      <c r="B6432" s="37" t="n">
        <v>46</v>
      </c>
      <c r="C6432" s="7" t="n">
        <v>5</v>
      </c>
      <c r="D6432" s="7" t="n">
        <v>-32.2099990844727</v>
      </c>
      <c r="E6432" s="7" t="n">
        <v>0</v>
      </c>
      <c r="F6432" s="7" t="n">
        <v>-57</v>
      </c>
      <c r="G6432" s="7" t="n">
        <v>270</v>
      </c>
    </row>
    <row r="6433" spans="1:9">
      <c r="A6433" t="s">
        <v>4</v>
      </c>
      <c r="B6433" s="4" t="s">
        <v>5</v>
      </c>
      <c r="C6433" s="4" t="s">
        <v>11</v>
      </c>
      <c r="D6433" s="4" t="s">
        <v>7</v>
      </c>
      <c r="E6433" s="4" t="s">
        <v>8</v>
      </c>
      <c r="F6433" s="4" t="s">
        <v>15</v>
      </c>
      <c r="G6433" s="4" t="s">
        <v>15</v>
      </c>
      <c r="H6433" s="4" t="s">
        <v>15</v>
      </c>
    </row>
    <row r="6434" spans="1:9">
      <c r="A6434" t="n">
        <v>51403</v>
      </c>
      <c r="B6434" s="40" t="n">
        <v>48</v>
      </c>
      <c r="C6434" s="7" t="n">
        <v>5</v>
      </c>
      <c r="D6434" s="7" t="n">
        <v>0</v>
      </c>
      <c r="E6434" s="7" t="s">
        <v>192</v>
      </c>
      <c r="F6434" s="7" t="n">
        <v>-1</v>
      </c>
      <c r="G6434" s="7" t="n">
        <v>1</v>
      </c>
      <c r="H6434" s="7" t="n">
        <v>0</v>
      </c>
    </row>
    <row r="6435" spans="1:9">
      <c r="A6435" t="s">
        <v>4</v>
      </c>
      <c r="B6435" s="4" t="s">
        <v>5</v>
      </c>
      <c r="C6435" s="4" t="s">
        <v>11</v>
      </c>
    </row>
    <row r="6436" spans="1:9">
      <c r="A6436" t="n">
        <v>51433</v>
      </c>
      <c r="B6436" s="26" t="n">
        <v>16</v>
      </c>
      <c r="C6436" s="7" t="n">
        <v>0</v>
      </c>
    </row>
    <row r="6437" spans="1:9">
      <c r="A6437" t="s">
        <v>4</v>
      </c>
      <c r="B6437" s="4" t="s">
        <v>5</v>
      </c>
      <c r="C6437" s="4" t="s">
        <v>11</v>
      </c>
      <c r="D6437" s="4" t="s">
        <v>11</v>
      </c>
      <c r="E6437" s="4" t="s">
        <v>11</v>
      </c>
    </row>
    <row r="6438" spans="1:9">
      <c r="A6438" t="n">
        <v>51436</v>
      </c>
      <c r="B6438" s="42" t="n">
        <v>61</v>
      </c>
      <c r="C6438" s="7" t="n">
        <v>0</v>
      </c>
      <c r="D6438" s="7" t="n">
        <v>5</v>
      </c>
      <c r="E6438" s="7" t="n">
        <v>0</v>
      </c>
    </row>
    <row r="6439" spans="1:9">
      <c r="A6439" t="s">
        <v>4</v>
      </c>
      <c r="B6439" s="4" t="s">
        <v>5</v>
      </c>
      <c r="C6439" s="4" t="s">
        <v>11</v>
      </c>
      <c r="D6439" s="4" t="s">
        <v>11</v>
      </c>
      <c r="E6439" s="4" t="s">
        <v>11</v>
      </c>
    </row>
    <row r="6440" spans="1:9">
      <c r="A6440" t="n">
        <v>51443</v>
      </c>
      <c r="B6440" s="42" t="n">
        <v>61</v>
      </c>
      <c r="C6440" s="7" t="n">
        <v>5</v>
      </c>
      <c r="D6440" s="7" t="n">
        <v>0</v>
      </c>
      <c r="E6440" s="7" t="n">
        <v>0</v>
      </c>
    </row>
    <row r="6441" spans="1:9">
      <c r="A6441" t="s">
        <v>4</v>
      </c>
      <c r="B6441" s="4" t="s">
        <v>5</v>
      </c>
      <c r="C6441" s="4" t="s">
        <v>7</v>
      </c>
      <c r="D6441" s="4" t="s">
        <v>11</v>
      </c>
      <c r="E6441" s="4" t="s">
        <v>15</v>
      </c>
    </row>
    <row r="6442" spans="1:9">
      <c r="A6442" t="n">
        <v>51450</v>
      </c>
      <c r="B6442" s="28" t="n">
        <v>58</v>
      </c>
      <c r="C6442" s="7" t="n">
        <v>100</v>
      </c>
      <c r="D6442" s="7" t="n">
        <v>1000</v>
      </c>
      <c r="E6442" s="7" t="n">
        <v>1</v>
      </c>
    </row>
    <row r="6443" spans="1:9">
      <c r="A6443" t="s">
        <v>4</v>
      </c>
      <c r="B6443" s="4" t="s">
        <v>5</v>
      </c>
      <c r="C6443" s="4" t="s">
        <v>7</v>
      </c>
      <c r="D6443" s="4" t="s">
        <v>11</v>
      </c>
    </row>
    <row r="6444" spans="1:9">
      <c r="A6444" t="n">
        <v>51458</v>
      </c>
      <c r="B6444" s="28" t="n">
        <v>58</v>
      </c>
      <c r="C6444" s="7" t="n">
        <v>255</v>
      </c>
      <c r="D6444" s="7" t="n">
        <v>0</v>
      </c>
    </row>
    <row r="6445" spans="1:9">
      <c r="A6445" t="s">
        <v>4</v>
      </c>
      <c r="B6445" s="4" t="s">
        <v>5</v>
      </c>
      <c r="C6445" s="4" t="s">
        <v>7</v>
      </c>
      <c r="D6445" s="4" t="s">
        <v>11</v>
      </c>
      <c r="E6445" s="4" t="s">
        <v>8</v>
      </c>
    </row>
    <row r="6446" spans="1:9">
      <c r="A6446" t="n">
        <v>51462</v>
      </c>
      <c r="B6446" s="30" t="n">
        <v>51</v>
      </c>
      <c r="C6446" s="7" t="n">
        <v>4</v>
      </c>
      <c r="D6446" s="7" t="n">
        <v>0</v>
      </c>
      <c r="E6446" s="7" t="s">
        <v>420</v>
      </c>
    </row>
    <row r="6447" spans="1:9">
      <c r="A6447" t="s">
        <v>4</v>
      </c>
      <c r="B6447" s="4" t="s">
        <v>5</v>
      </c>
      <c r="C6447" s="4" t="s">
        <v>11</v>
      </c>
    </row>
    <row r="6448" spans="1:9">
      <c r="A6448" t="n">
        <v>51476</v>
      </c>
      <c r="B6448" s="26" t="n">
        <v>16</v>
      </c>
      <c r="C6448" s="7" t="n">
        <v>0</v>
      </c>
    </row>
    <row r="6449" spans="1:8">
      <c r="A6449" t="s">
        <v>4</v>
      </c>
      <c r="B6449" s="4" t="s">
        <v>5</v>
      </c>
      <c r="C6449" s="4" t="s">
        <v>11</v>
      </c>
      <c r="D6449" s="4" t="s">
        <v>7</v>
      </c>
      <c r="E6449" s="4" t="s">
        <v>17</v>
      </c>
      <c r="F6449" s="4" t="s">
        <v>42</v>
      </c>
      <c r="G6449" s="4" t="s">
        <v>7</v>
      </c>
      <c r="H6449" s="4" t="s">
        <v>7</v>
      </c>
      <c r="I6449" s="4" t="s">
        <v>7</v>
      </c>
      <c r="J6449" s="4" t="s">
        <v>17</v>
      </c>
      <c r="K6449" s="4" t="s">
        <v>42</v>
      </c>
      <c r="L6449" s="4" t="s">
        <v>7</v>
      </c>
      <c r="M6449" s="4" t="s">
        <v>7</v>
      </c>
    </row>
    <row r="6450" spans="1:8">
      <c r="A6450" t="n">
        <v>51479</v>
      </c>
      <c r="B6450" s="31" t="n">
        <v>26</v>
      </c>
      <c r="C6450" s="7" t="n">
        <v>0</v>
      </c>
      <c r="D6450" s="7" t="n">
        <v>17</v>
      </c>
      <c r="E6450" s="7" t="n">
        <v>65026</v>
      </c>
      <c r="F6450" s="7" t="s">
        <v>482</v>
      </c>
      <c r="G6450" s="7" t="n">
        <v>2</v>
      </c>
      <c r="H6450" s="7" t="n">
        <v>3</v>
      </c>
      <c r="I6450" s="7" t="n">
        <v>17</v>
      </c>
      <c r="J6450" s="7" t="n">
        <v>65027</v>
      </c>
      <c r="K6450" s="7" t="s">
        <v>483</v>
      </c>
      <c r="L6450" s="7" t="n">
        <v>2</v>
      </c>
      <c r="M6450" s="7" t="n">
        <v>0</v>
      </c>
    </row>
    <row r="6451" spans="1:8">
      <c r="A6451" t="s">
        <v>4</v>
      </c>
      <c r="B6451" s="4" t="s">
        <v>5</v>
      </c>
    </row>
    <row r="6452" spans="1:8">
      <c r="A6452" t="n">
        <v>51597</v>
      </c>
      <c r="B6452" s="24" t="n">
        <v>28</v>
      </c>
    </row>
    <row r="6453" spans="1:8">
      <c r="A6453" t="s">
        <v>4</v>
      </c>
      <c r="B6453" s="4" t="s">
        <v>5</v>
      </c>
      <c r="C6453" s="4" t="s">
        <v>7</v>
      </c>
      <c r="D6453" s="4" t="s">
        <v>11</v>
      </c>
      <c r="E6453" s="4" t="s">
        <v>8</v>
      </c>
    </row>
    <row r="6454" spans="1:8">
      <c r="A6454" t="n">
        <v>51598</v>
      </c>
      <c r="B6454" s="30" t="n">
        <v>51</v>
      </c>
      <c r="C6454" s="7" t="n">
        <v>4</v>
      </c>
      <c r="D6454" s="7" t="n">
        <v>5</v>
      </c>
      <c r="E6454" s="7" t="s">
        <v>263</v>
      </c>
    </row>
    <row r="6455" spans="1:8">
      <c r="A6455" t="s">
        <v>4</v>
      </c>
      <c r="B6455" s="4" t="s">
        <v>5</v>
      </c>
      <c r="C6455" s="4" t="s">
        <v>11</v>
      </c>
    </row>
    <row r="6456" spans="1:8">
      <c r="A6456" t="n">
        <v>51612</v>
      </c>
      <c r="B6456" s="26" t="n">
        <v>16</v>
      </c>
      <c r="C6456" s="7" t="n">
        <v>0</v>
      </c>
    </row>
    <row r="6457" spans="1:8">
      <c r="A6457" t="s">
        <v>4</v>
      </c>
      <c r="B6457" s="4" t="s">
        <v>5</v>
      </c>
      <c r="C6457" s="4" t="s">
        <v>11</v>
      </c>
      <c r="D6457" s="4" t="s">
        <v>7</v>
      </c>
      <c r="E6457" s="4" t="s">
        <v>17</v>
      </c>
      <c r="F6457" s="4" t="s">
        <v>42</v>
      </c>
      <c r="G6457" s="4" t="s">
        <v>7</v>
      </c>
      <c r="H6457" s="4" t="s">
        <v>7</v>
      </c>
      <c r="I6457" s="4" t="s">
        <v>7</v>
      </c>
      <c r="J6457" s="4" t="s">
        <v>17</v>
      </c>
      <c r="K6457" s="4" t="s">
        <v>42</v>
      </c>
      <c r="L6457" s="4" t="s">
        <v>7</v>
      </c>
      <c r="M6457" s="4" t="s">
        <v>7</v>
      </c>
    </row>
    <row r="6458" spans="1:8">
      <c r="A6458" t="n">
        <v>51615</v>
      </c>
      <c r="B6458" s="31" t="n">
        <v>26</v>
      </c>
      <c r="C6458" s="7" t="n">
        <v>5</v>
      </c>
      <c r="D6458" s="7" t="n">
        <v>17</v>
      </c>
      <c r="E6458" s="7" t="n">
        <v>3497</v>
      </c>
      <c r="F6458" s="7" t="s">
        <v>484</v>
      </c>
      <c r="G6458" s="7" t="n">
        <v>2</v>
      </c>
      <c r="H6458" s="7" t="n">
        <v>3</v>
      </c>
      <c r="I6458" s="7" t="n">
        <v>17</v>
      </c>
      <c r="J6458" s="7" t="n">
        <v>3498</v>
      </c>
      <c r="K6458" s="7" t="s">
        <v>485</v>
      </c>
      <c r="L6458" s="7" t="n">
        <v>2</v>
      </c>
      <c r="M6458" s="7" t="n">
        <v>0</v>
      </c>
    </row>
    <row r="6459" spans="1:8">
      <c r="A6459" t="s">
        <v>4</v>
      </c>
      <c r="B6459" s="4" t="s">
        <v>5</v>
      </c>
    </row>
    <row r="6460" spans="1:8">
      <c r="A6460" t="n">
        <v>51814</v>
      </c>
      <c r="B6460" s="24" t="n">
        <v>28</v>
      </c>
    </row>
    <row r="6461" spans="1:8">
      <c r="A6461" t="s">
        <v>4</v>
      </c>
      <c r="B6461" s="4" t="s">
        <v>5</v>
      </c>
      <c r="C6461" s="4" t="s">
        <v>11</v>
      </c>
      <c r="D6461" s="4" t="s">
        <v>7</v>
      </c>
    </row>
    <row r="6462" spans="1:8">
      <c r="A6462" t="n">
        <v>51815</v>
      </c>
      <c r="B6462" s="33" t="n">
        <v>89</v>
      </c>
      <c r="C6462" s="7" t="n">
        <v>65533</v>
      </c>
      <c r="D6462" s="7" t="n">
        <v>1</v>
      </c>
    </row>
    <row r="6463" spans="1:8">
      <c r="A6463" t="s">
        <v>4</v>
      </c>
      <c r="B6463" s="4" t="s">
        <v>5</v>
      </c>
      <c r="C6463" s="4" t="s">
        <v>7</v>
      </c>
      <c r="D6463" s="4" t="s">
        <v>11</v>
      </c>
      <c r="E6463" s="4" t="s">
        <v>15</v>
      </c>
    </row>
    <row r="6464" spans="1:8">
      <c r="A6464" t="n">
        <v>51819</v>
      </c>
      <c r="B6464" s="28" t="n">
        <v>58</v>
      </c>
      <c r="C6464" s="7" t="n">
        <v>101</v>
      </c>
      <c r="D6464" s="7" t="n">
        <v>500</v>
      </c>
      <c r="E6464" s="7" t="n">
        <v>1</v>
      </c>
    </row>
    <row r="6465" spans="1:13">
      <c r="A6465" t="s">
        <v>4</v>
      </c>
      <c r="B6465" s="4" t="s">
        <v>5</v>
      </c>
      <c r="C6465" s="4" t="s">
        <v>7</v>
      </c>
      <c r="D6465" s="4" t="s">
        <v>11</v>
      </c>
    </row>
    <row r="6466" spans="1:13">
      <c r="A6466" t="n">
        <v>51827</v>
      </c>
      <c r="B6466" s="28" t="n">
        <v>58</v>
      </c>
      <c r="C6466" s="7" t="n">
        <v>254</v>
      </c>
      <c r="D6466" s="7" t="n">
        <v>0</v>
      </c>
    </row>
    <row r="6467" spans="1:13">
      <c r="A6467" t="s">
        <v>4</v>
      </c>
      <c r="B6467" s="4" t="s">
        <v>5</v>
      </c>
      <c r="C6467" s="4" t="s">
        <v>7</v>
      </c>
    </row>
    <row r="6468" spans="1:13">
      <c r="A6468" t="n">
        <v>51831</v>
      </c>
      <c r="B6468" s="61" t="n">
        <v>45</v>
      </c>
      <c r="C6468" s="7" t="n">
        <v>0</v>
      </c>
    </row>
    <row r="6469" spans="1:13">
      <c r="A6469" t="s">
        <v>4</v>
      </c>
      <c r="B6469" s="4" t="s">
        <v>5</v>
      </c>
      <c r="C6469" s="4" t="s">
        <v>7</v>
      </c>
      <c r="D6469" s="4" t="s">
        <v>7</v>
      </c>
      <c r="E6469" s="4" t="s">
        <v>15</v>
      </c>
      <c r="F6469" s="4" t="s">
        <v>15</v>
      </c>
      <c r="G6469" s="4" t="s">
        <v>15</v>
      </c>
      <c r="H6469" s="4" t="s">
        <v>11</v>
      </c>
    </row>
    <row r="6470" spans="1:13">
      <c r="A6470" t="n">
        <v>51833</v>
      </c>
      <c r="B6470" s="61" t="n">
        <v>45</v>
      </c>
      <c r="C6470" s="7" t="n">
        <v>2</v>
      </c>
      <c r="D6470" s="7" t="n">
        <v>3</v>
      </c>
      <c r="E6470" s="7" t="n">
        <v>-32.2700004577637</v>
      </c>
      <c r="F6470" s="7" t="n">
        <v>1.36000001430511</v>
      </c>
      <c r="G6470" s="7" t="n">
        <v>-57.1300010681152</v>
      </c>
      <c r="H6470" s="7" t="n">
        <v>0</v>
      </c>
    </row>
    <row r="6471" spans="1:13">
      <c r="A6471" t="s">
        <v>4</v>
      </c>
      <c r="B6471" s="4" t="s">
        <v>5</v>
      </c>
      <c r="C6471" s="4" t="s">
        <v>7</v>
      </c>
      <c r="D6471" s="4" t="s">
        <v>7</v>
      </c>
      <c r="E6471" s="4" t="s">
        <v>15</v>
      </c>
      <c r="F6471" s="4" t="s">
        <v>15</v>
      </c>
      <c r="G6471" s="4" t="s">
        <v>15</v>
      </c>
      <c r="H6471" s="4" t="s">
        <v>11</v>
      </c>
      <c r="I6471" s="4" t="s">
        <v>7</v>
      </c>
    </row>
    <row r="6472" spans="1:13">
      <c r="A6472" t="n">
        <v>51850</v>
      </c>
      <c r="B6472" s="61" t="n">
        <v>45</v>
      </c>
      <c r="C6472" s="7" t="n">
        <v>4</v>
      </c>
      <c r="D6472" s="7" t="n">
        <v>3</v>
      </c>
      <c r="E6472" s="7" t="n">
        <v>7.32999992370605</v>
      </c>
      <c r="F6472" s="7" t="n">
        <v>296.489990234375</v>
      </c>
      <c r="G6472" s="7" t="n">
        <v>0</v>
      </c>
      <c r="H6472" s="7" t="n">
        <v>0</v>
      </c>
      <c r="I6472" s="7" t="n">
        <v>0</v>
      </c>
    </row>
    <row r="6473" spans="1:13">
      <c r="A6473" t="s">
        <v>4</v>
      </c>
      <c r="B6473" s="4" t="s">
        <v>5</v>
      </c>
      <c r="C6473" s="4" t="s">
        <v>7</v>
      </c>
      <c r="D6473" s="4" t="s">
        <v>7</v>
      </c>
      <c r="E6473" s="4" t="s">
        <v>15</v>
      </c>
      <c r="F6473" s="4" t="s">
        <v>11</v>
      </c>
    </row>
    <row r="6474" spans="1:13">
      <c r="A6474" t="n">
        <v>51868</v>
      </c>
      <c r="B6474" s="61" t="n">
        <v>45</v>
      </c>
      <c r="C6474" s="7" t="n">
        <v>5</v>
      </c>
      <c r="D6474" s="7" t="n">
        <v>3</v>
      </c>
      <c r="E6474" s="7" t="n">
        <v>2.5</v>
      </c>
      <c r="F6474" s="7" t="n">
        <v>0</v>
      </c>
    </row>
    <row r="6475" spans="1:13">
      <c r="A6475" t="s">
        <v>4</v>
      </c>
      <c r="B6475" s="4" t="s">
        <v>5</v>
      </c>
      <c r="C6475" s="4" t="s">
        <v>7</v>
      </c>
      <c r="D6475" s="4" t="s">
        <v>7</v>
      </c>
      <c r="E6475" s="4" t="s">
        <v>15</v>
      </c>
      <c r="F6475" s="4" t="s">
        <v>11</v>
      </c>
    </row>
    <row r="6476" spans="1:13">
      <c r="A6476" t="n">
        <v>51877</v>
      </c>
      <c r="B6476" s="61" t="n">
        <v>45</v>
      </c>
      <c r="C6476" s="7" t="n">
        <v>11</v>
      </c>
      <c r="D6476" s="7" t="n">
        <v>3</v>
      </c>
      <c r="E6476" s="7" t="n">
        <v>23</v>
      </c>
      <c r="F6476" s="7" t="n">
        <v>0</v>
      </c>
    </row>
    <row r="6477" spans="1:13">
      <c r="A6477" t="s">
        <v>4</v>
      </c>
      <c r="B6477" s="4" t="s">
        <v>5</v>
      </c>
      <c r="C6477" s="4" t="s">
        <v>7</v>
      </c>
      <c r="D6477" s="4" t="s">
        <v>11</v>
      </c>
    </row>
    <row r="6478" spans="1:13">
      <c r="A6478" t="n">
        <v>51886</v>
      </c>
      <c r="B6478" s="28" t="n">
        <v>58</v>
      </c>
      <c r="C6478" s="7" t="n">
        <v>255</v>
      </c>
      <c r="D6478" s="7" t="n">
        <v>0</v>
      </c>
    </row>
    <row r="6479" spans="1:13">
      <c r="A6479" t="s">
        <v>4</v>
      </c>
      <c r="B6479" s="4" t="s">
        <v>5</v>
      </c>
      <c r="C6479" s="4" t="s">
        <v>11</v>
      </c>
    </row>
    <row r="6480" spans="1:13">
      <c r="A6480" t="n">
        <v>51890</v>
      </c>
      <c r="B6480" s="26" t="n">
        <v>16</v>
      </c>
      <c r="C6480" s="7" t="n">
        <v>300</v>
      </c>
    </row>
    <row r="6481" spans="1:9">
      <c r="A6481" t="s">
        <v>4</v>
      </c>
      <c r="B6481" s="4" t="s">
        <v>5</v>
      </c>
      <c r="C6481" s="4" t="s">
        <v>7</v>
      </c>
      <c r="D6481" s="4" t="s">
        <v>11</v>
      </c>
      <c r="E6481" s="4" t="s">
        <v>11</v>
      </c>
      <c r="F6481" s="4" t="s">
        <v>7</v>
      </c>
    </row>
    <row r="6482" spans="1:9">
      <c r="A6482" t="n">
        <v>51893</v>
      </c>
      <c r="B6482" s="22" t="n">
        <v>25</v>
      </c>
      <c r="C6482" s="7" t="n">
        <v>1</v>
      </c>
      <c r="D6482" s="7" t="n">
        <v>160</v>
      </c>
      <c r="E6482" s="7" t="n">
        <v>570</v>
      </c>
      <c r="F6482" s="7" t="n">
        <v>1</v>
      </c>
    </row>
    <row r="6483" spans="1:9">
      <c r="A6483" t="s">
        <v>4</v>
      </c>
      <c r="B6483" s="4" t="s">
        <v>5</v>
      </c>
      <c r="C6483" s="4" t="s">
        <v>7</v>
      </c>
      <c r="D6483" s="4" t="s">
        <v>11</v>
      </c>
      <c r="E6483" s="4" t="s">
        <v>8</v>
      </c>
    </row>
    <row r="6484" spans="1:9">
      <c r="A6484" t="n">
        <v>51900</v>
      </c>
      <c r="B6484" s="30" t="n">
        <v>51</v>
      </c>
      <c r="C6484" s="7" t="n">
        <v>4</v>
      </c>
      <c r="D6484" s="7" t="n">
        <v>0</v>
      </c>
      <c r="E6484" s="7" t="s">
        <v>420</v>
      </c>
    </row>
    <row r="6485" spans="1:9">
      <c r="A6485" t="s">
        <v>4</v>
      </c>
      <c r="B6485" s="4" t="s">
        <v>5</v>
      </c>
      <c r="C6485" s="4" t="s">
        <v>11</v>
      </c>
    </row>
    <row r="6486" spans="1:9">
      <c r="A6486" t="n">
        <v>51914</v>
      </c>
      <c r="B6486" s="26" t="n">
        <v>16</v>
      </c>
      <c r="C6486" s="7" t="n">
        <v>0</v>
      </c>
    </row>
    <row r="6487" spans="1:9">
      <c r="A6487" t="s">
        <v>4</v>
      </c>
      <c r="B6487" s="4" t="s">
        <v>5</v>
      </c>
      <c r="C6487" s="4" t="s">
        <v>11</v>
      </c>
      <c r="D6487" s="4" t="s">
        <v>7</v>
      </c>
      <c r="E6487" s="4" t="s">
        <v>17</v>
      </c>
      <c r="F6487" s="4" t="s">
        <v>42</v>
      </c>
      <c r="G6487" s="4" t="s">
        <v>7</v>
      </c>
      <c r="H6487" s="4" t="s">
        <v>7</v>
      </c>
      <c r="I6487" s="4" t="s">
        <v>7</v>
      </c>
      <c r="J6487" s="4" t="s">
        <v>17</v>
      </c>
      <c r="K6487" s="4" t="s">
        <v>42</v>
      </c>
      <c r="L6487" s="4" t="s">
        <v>7</v>
      </c>
      <c r="M6487" s="4" t="s">
        <v>7</v>
      </c>
    </row>
    <row r="6488" spans="1:9">
      <c r="A6488" t="n">
        <v>51917</v>
      </c>
      <c r="B6488" s="31" t="n">
        <v>26</v>
      </c>
      <c r="C6488" s="7" t="n">
        <v>0</v>
      </c>
      <c r="D6488" s="7" t="n">
        <v>17</v>
      </c>
      <c r="E6488" s="7" t="n">
        <v>65028</v>
      </c>
      <c r="F6488" s="7" t="s">
        <v>486</v>
      </c>
      <c r="G6488" s="7" t="n">
        <v>2</v>
      </c>
      <c r="H6488" s="7" t="n">
        <v>3</v>
      </c>
      <c r="I6488" s="7" t="n">
        <v>17</v>
      </c>
      <c r="J6488" s="7" t="n">
        <v>65029</v>
      </c>
      <c r="K6488" s="7" t="s">
        <v>487</v>
      </c>
      <c r="L6488" s="7" t="n">
        <v>2</v>
      </c>
      <c r="M6488" s="7" t="n">
        <v>0</v>
      </c>
    </row>
    <row r="6489" spans="1:9">
      <c r="A6489" t="s">
        <v>4</v>
      </c>
      <c r="B6489" s="4" t="s">
        <v>5</v>
      </c>
    </row>
    <row r="6490" spans="1:9">
      <c r="A6490" t="n">
        <v>52054</v>
      </c>
      <c r="B6490" s="24" t="n">
        <v>28</v>
      </c>
    </row>
    <row r="6491" spans="1:9">
      <c r="A6491" t="s">
        <v>4</v>
      </c>
      <c r="B6491" s="4" t="s">
        <v>5</v>
      </c>
      <c r="C6491" s="4" t="s">
        <v>7</v>
      </c>
      <c r="D6491" s="4" t="s">
        <v>11</v>
      </c>
      <c r="E6491" s="4" t="s">
        <v>11</v>
      </c>
      <c r="F6491" s="4" t="s">
        <v>7</v>
      </c>
    </row>
    <row r="6492" spans="1:9">
      <c r="A6492" t="n">
        <v>52055</v>
      </c>
      <c r="B6492" s="22" t="n">
        <v>25</v>
      </c>
      <c r="C6492" s="7" t="n">
        <v>1</v>
      </c>
      <c r="D6492" s="7" t="n">
        <v>65535</v>
      </c>
      <c r="E6492" s="7" t="n">
        <v>65535</v>
      </c>
      <c r="F6492" s="7" t="n">
        <v>0</v>
      </c>
    </row>
    <row r="6493" spans="1:9">
      <c r="A6493" t="s">
        <v>4</v>
      </c>
      <c r="B6493" s="4" t="s">
        <v>5</v>
      </c>
      <c r="C6493" s="4" t="s">
        <v>7</v>
      </c>
      <c r="D6493" s="4" t="s">
        <v>11</v>
      </c>
      <c r="E6493" s="4" t="s">
        <v>8</v>
      </c>
    </row>
    <row r="6494" spans="1:9">
      <c r="A6494" t="n">
        <v>52062</v>
      </c>
      <c r="B6494" s="30" t="n">
        <v>51</v>
      </c>
      <c r="C6494" s="7" t="n">
        <v>4</v>
      </c>
      <c r="D6494" s="7" t="n">
        <v>5</v>
      </c>
      <c r="E6494" s="7" t="s">
        <v>488</v>
      </c>
    </row>
    <row r="6495" spans="1:9">
      <c r="A6495" t="s">
        <v>4</v>
      </c>
      <c r="B6495" s="4" t="s">
        <v>5</v>
      </c>
      <c r="C6495" s="4" t="s">
        <v>11</v>
      </c>
    </row>
    <row r="6496" spans="1:9">
      <c r="A6496" t="n">
        <v>52081</v>
      </c>
      <c r="B6496" s="26" t="n">
        <v>16</v>
      </c>
      <c r="C6496" s="7" t="n">
        <v>0</v>
      </c>
    </row>
    <row r="6497" spans="1:13">
      <c r="A6497" t="s">
        <v>4</v>
      </c>
      <c r="B6497" s="4" t="s">
        <v>5</v>
      </c>
      <c r="C6497" s="4" t="s">
        <v>11</v>
      </c>
      <c r="D6497" s="4" t="s">
        <v>7</v>
      </c>
      <c r="E6497" s="4" t="s">
        <v>17</v>
      </c>
      <c r="F6497" s="4" t="s">
        <v>42</v>
      </c>
      <c r="G6497" s="4" t="s">
        <v>7</v>
      </c>
      <c r="H6497" s="4" t="s">
        <v>7</v>
      </c>
      <c r="I6497" s="4" t="s">
        <v>7</v>
      </c>
      <c r="J6497" s="4" t="s">
        <v>17</v>
      </c>
      <c r="K6497" s="4" t="s">
        <v>42</v>
      </c>
      <c r="L6497" s="4" t="s">
        <v>7</v>
      </c>
      <c r="M6497" s="4" t="s">
        <v>7</v>
      </c>
      <c r="N6497" s="4" t="s">
        <v>7</v>
      </c>
      <c r="O6497" s="4" t="s">
        <v>17</v>
      </c>
      <c r="P6497" s="4" t="s">
        <v>42</v>
      </c>
      <c r="Q6497" s="4" t="s">
        <v>7</v>
      </c>
      <c r="R6497" s="4" t="s">
        <v>7</v>
      </c>
    </row>
    <row r="6498" spans="1:13">
      <c r="A6498" t="n">
        <v>52084</v>
      </c>
      <c r="B6498" s="31" t="n">
        <v>26</v>
      </c>
      <c r="C6498" s="7" t="n">
        <v>5</v>
      </c>
      <c r="D6498" s="7" t="n">
        <v>17</v>
      </c>
      <c r="E6498" s="7" t="n">
        <v>3499</v>
      </c>
      <c r="F6498" s="7" t="s">
        <v>489</v>
      </c>
      <c r="G6498" s="7" t="n">
        <v>2</v>
      </c>
      <c r="H6498" s="7" t="n">
        <v>3</v>
      </c>
      <c r="I6498" s="7" t="n">
        <v>17</v>
      </c>
      <c r="J6498" s="7" t="n">
        <v>3500</v>
      </c>
      <c r="K6498" s="7" t="s">
        <v>490</v>
      </c>
      <c r="L6498" s="7" t="n">
        <v>2</v>
      </c>
      <c r="M6498" s="7" t="n">
        <v>3</v>
      </c>
      <c r="N6498" s="7" t="n">
        <v>17</v>
      </c>
      <c r="O6498" s="7" t="n">
        <v>3501</v>
      </c>
      <c r="P6498" s="7" t="s">
        <v>491</v>
      </c>
      <c r="Q6498" s="7" t="n">
        <v>2</v>
      </c>
      <c r="R6498" s="7" t="n">
        <v>0</v>
      </c>
    </row>
    <row r="6499" spans="1:13">
      <c r="A6499" t="s">
        <v>4</v>
      </c>
      <c r="B6499" s="4" t="s">
        <v>5</v>
      </c>
    </row>
    <row r="6500" spans="1:13">
      <c r="A6500" t="n">
        <v>52244</v>
      </c>
      <c r="B6500" s="24" t="n">
        <v>28</v>
      </c>
    </row>
    <row r="6501" spans="1:13">
      <c r="A6501" t="s">
        <v>4</v>
      </c>
      <c r="B6501" s="4" t="s">
        <v>5</v>
      </c>
      <c r="C6501" s="4" t="s">
        <v>11</v>
      </c>
      <c r="D6501" s="4" t="s">
        <v>7</v>
      </c>
      <c r="E6501" s="4" t="s">
        <v>15</v>
      </c>
      <c r="F6501" s="4" t="s">
        <v>11</v>
      </c>
    </row>
    <row r="6502" spans="1:13">
      <c r="A6502" t="n">
        <v>52245</v>
      </c>
      <c r="B6502" s="51" t="n">
        <v>59</v>
      </c>
      <c r="C6502" s="7" t="n">
        <v>0</v>
      </c>
      <c r="D6502" s="7" t="n">
        <v>13</v>
      </c>
      <c r="E6502" s="7" t="n">
        <v>0.150000005960464</v>
      </c>
      <c r="F6502" s="7" t="n">
        <v>0</v>
      </c>
    </row>
    <row r="6503" spans="1:13">
      <c r="A6503" t="s">
        <v>4</v>
      </c>
      <c r="B6503" s="4" t="s">
        <v>5</v>
      </c>
      <c r="C6503" s="4" t="s">
        <v>11</v>
      </c>
    </row>
    <row r="6504" spans="1:13">
      <c r="A6504" t="n">
        <v>52255</v>
      </c>
      <c r="B6504" s="26" t="n">
        <v>16</v>
      </c>
      <c r="C6504" s="7" t="n">
        <v>1000</v>
      </c>
    </row>
    <row r="6505" spans="1:13">
      <c r="A6505" t="s">
        <v>4</v>
      </c>
      <c r="B6505" s="4" t="s">
        <v>5</v>
      </c>
      <c r="C6505" s="4" t="s">
        <v>7</v>
      </c>
      <c r="D6505" s="4" t="s">
        <v>11</v>
      </c>
      <c r="E6505" s="4" t="s">
        <v>11</v>
      </c>
      <c r="F6505" s="4" t="s">
        <v>7</v>
      </c>
    </row>
    <row r="6506" spans="1:13">
      <c r="A6506" t="n">
        <v>52258</v>
      </c>
      <c r="B6506" s="22" t="n">
        <v>25</v>
      </c>
      <c r="C6506" s="7" t="n">
        <v>1</v>
      </c>
      <c r="D6506" s="7" t="n">
        <v>160</v>
      </c>
      <c r="E6506" s="7" t="n">
        <v>570</v>
      </c>
      <c r="F6506" s="7" t="n">
        <v>1</v>
      </c>
    </row>
    <row r="6507" spans="1:13">
      <c r="A6507" t="s">
        <v>4</v>
      </c>
      <c r="B6507" s="4" t="s">
        <v>5</v>
      </c>
      <c r="C6507" s="4" t="s">
        <v>7</v>
      </c>
      <c r="D6507" s="4" t="s">
        <v>11</v>
      </c>
      <c r="E6507" s="4" t="s">
        <v>8</v>
      </c>
    </row>
    <row r="6508" spans="1:13">
      <c r="A6508" t="n">
        <v>52265</v>
      </c>
      <c r="B6508" s="30" t="n">
        <v>51</v>
      </c>
      <c r="C6508" s="7" t="n">
        <v>4</v>
      </c>
      <c r="D6508" s="7" t="n">
        <v>0</v>
      </c>
      <c r="E6508" s="7" t="s">
        <v>433</v>
      </c>
    </row>
    <row r="6509" spans="1:13">
      <c r="A6509" t="s">
        <v>4</v>
      </c>
      <c r="B6509" s="4" t="s">
        <v>5</v>
      </c>
      <c r="C6509" s="4" t="s">
        <v>11</v>
      </c>
    </row>
    <row r="6510" spans="1:13">
      <c r="A6510" t="n">
        <v>52279</v>
      </c>
      <c r="B6510" s="26" t="n">
        <v>16</v>
      </c>
      <c r="C6510" s="7" t="n">
        <v>0</v>
      </c>
    </row>
    <row r="6511" spans="1:13">
      <c r="A6511" t="s">
        <v>4</v>
      </c>
      <c r="B6511" s="4" t="s">
        <v>5</v>
      </c>
      <c r="C6511" s="4" t="s">
        <v>11</v>
      </c>
      <c r="D6511" s="4" t="s">
        <v>7</v>
      </c>
      <c r="E6511" s="4" t="s">
        <v>17</v>
      </c>
      <c r="F6511" s="4" t="s">
        <v>42</v>
      </c>
      <c r="G6511" s="4" t="s">
        <v>7</v>
      </c>
      <c r="H6511" s="4" t="s">
        <v>7</v>
      </c>
    </row>
    <row r="6512" spans="1:13">
      <c r="A6512" t="n">
        <v>52282</v>
      </c>
      <c r="B6512" s="31" t="n">
        <v>26</v>
      </c>
      <c r="C6512" s="7" t="n">
        <v>0</v>
      </c>
      <c r="D6512" s="7" t="n">
        <v>17</v>
      </c>
      <c r="E6512" s="7" t="n">
        <v>65030</v>
      </c>
      <c r="F6512" s="7" t="s">
        <v>492</v>
      </c>
      <c r="G6512" s="7" t="n">
        <v>2</v>
      </c>
      <c r="H6512" s="7" t="n">
        <v>0</v>
      </c>
    </row>
    <row r="6513" spans="1:18">
      <c r="A6513" t="s">
        <v>4</v>
      </c>
      <c r="B6513" s="4" t="s">
        <v>5</v>
      </c>
    </row>
    <row r="6514" spans="1:18">
      <c r="A6514" t="n">
        <v>52324</v>
      </c>
      <c r="B6514" s="24" t="n">
        <v>28</v>
      </c>
    </row>
    <row r="6515" spans="1:18">
      <c r="A6515" t="s">
        <v>4</v>
      </c>
      <c r="B6515" s="4" t="s">
        <v>5</v>
      </c>
      <c r="C6515" s="4" t="s">
        <v>7</v>
      </c>
      <c r="D6515" s="4" t="s">
        <v>11</v>
      </c>
      <c r="E6515" s="4" t="s">
        <v>11</v>
      </c>
      <c r="F6515" s="4" t="s">
        <v>7</v>
      </c>
    </row>
    <row r="6516" spans="1:18">
      <c r="A6516" t="n">
        <v>52325</v>
      </c>
      <c r="B6516" s="22" t="n">
        <v>25</v>
      </c>
      <c r="C6516" s="7" t="n">
        <v>1</v>
      </c>
      <c r="D6516" s="7" t="n">
        <v>65535</v>
      </c>
      <c r="E6516" s="7" t="n">
        <v>65535</v>
      </c>
      <c r="F6516" s="7" t="n">
        <v>0</v>
      </c>
    </row>
    <row r="6517" spans="1:18">
      <c r="A6517" t="s">
        <v>4</v>
      </c>
      <c r="B6517" s="4" t="s">
        <v>5</v>
      </c>
      <c r="C6517" s="4" t="s">
        <v>11</v>
      </c>
      <c r="D6517" s="4" t="s">
        <v>7</v>
      </c>
      <c r="E6517" s="4" t="s">
        <v>8</v>
      </c>
      <c r="F6517" s="4" t="s">
        <v>15</v>
      </c>
      <c r="G6517" s="4" t="s">
        <v>15</v>
      </c>
      <c r="H6517" s="4" t="s">
        <v>15</v>
      </c>
    </row>
    <row r="6518" spans="1:18">
      <c r="A6518" t="n">
        <v>52332</v>
      </c>
      <c r="B6518" s="40" t="n">
        <v>48</v>
      </c>
      <c r="C6518" s="7" t="n">
        <v>5</v>
      </c>
      <c r="D6518" s="7" t="n">
        <v>0</v>
      </c>
      <c r="E6518" s="7" t="s">
        <v>431</v>
      </c>
      <c r="F6518" s="7" t="n">
        <v>-1</v>
      </c>
      <c r="G6518" s="7" t="n">
        <v>1</v>
      </c>
      <c r="H6518" s="7" t="n">
        <v>0</v>
      </c>
    </row>
    <row r="6519" spans="1:18">
      <c r="A6519" t="s">
        <v>4</v>
      </c>
      <c r="B6519" s="4" t="s">
        <v>5</v>
      </c>
      <c r="C6519" s="4" t="s">
        <v>11</v>
      </c>
      <c r="D6519" s="4" t="s">
        <v>11</v>
      </c>
      <c r="E6519" s="4" t="s">
        <v>15</v>
      </c>
      <c r="F6519" s="4" t="s">
        <v>15</v>
      </c>
      <c r="G6519" s="4" t="s">
        <v>15</v>
      </c>
      <c r="H6519" s="4" t="s">
        <v>15</v>
      </c>
      <c r="I6519" s="4" t="s">
        <v>7</v>
      </c>
      <c r="J6519" s="4" t="s">
        <v>11</v>
      </c>
    </row>
    <row r="6520" spans="1:18">
      <c r="A6520" t="n">
        <v>52358</v>
      </c>
      <c r="B6520" s="44" t="n">
        <v>55</v>
      </c>
      <c r="C6520" s="7" t="n">
        <v>0</v>
      </c>
      <c r="D6520" s="7" t="n">
        <v>65533</v>
      </c>
      <c r="E6520" s="7" t="n">
        <v>-32.6100006103516</v>
      </c>
      <c r="F6520" s="7" t="n">
        <v>0</v>
      </c>
      <c r="G6520" s="7" t="n">
        <v>-57</v>
      </c>
      <c r="H6520" s="7" t="n">
        <v>1.20000004768372</v>
      </c>
      <c r="I6520" s="7" t="n">
        <v>1</v>
      </c>
      <c r="J6520" s="7" t="n">
        <v>0</v>
      </c>
    </row>
    <row r="6521" spans="1:18">
      <c r="A6521" t="s">
        <v>4</v>
      </c>
      <c r="B6521" s="4" t="s">
        <v>5</v>
      </c>
      <c r="C6521" s="4" t="s">
        <v>11</v>
      </c>
      <c r="D6521" s="4" t="s">
        <v>7</v>
      </c>
    </row>
    <row r="6522" spans="1:18">
      <c r="A6522" t="n">
        <v>52382</v>
      </c>
      <c r="B6522" s="45" t="n">
        <v>56</v>
      </c>
      <c r="C6522" s="7" t="n">
        <v>0</v>
      </c>
      <c r="D6522" s="7" t="n">
        <v>0</v>
      </c>
    </row>
    <row r="6523" spans="1:18">
      <c r="A6523" t="s">
        <v>4</v>
      </c>
      <c r="B6523" s="4" t="s">
        <v>5</v>
      </c>
      <c r="C6523" s="4" t="s">
        <v>7</v>
      </c>
      <c r="D6523" s="4" t="s">
        <v>11</v>
      </c>
      <c r="E6523" s="4" t="s">
        <v>15</v>
      </c>
    </row>
    <row r="6524" spans="1:18">
      <c r="A6524" t="n">
        <v>52386</v>
      </c>
      <c r="B6524" s="28" t="n">
        <v>58</v>
      </c>
      <c r="C6524" s="7" t="n">
        <v>101</v>
      </c>
      <c r="D6524" s="7" t="n">
        <v>500</v>
      </c>
      <c r="E6524" s="7" t="n">
        <v>1</v>
      </c>
    </row>
    <row r="6525" spans="1:18">
      <c r="A6525" t="s">
        <v>4</v>
      </c>
      <c r="B6525" s="4" t="s">
        <v>5</v>
      </c>
      <c r="C6525" s="4" t="s">
        <v>7</v>
      </c>
      <c r="D6525" s="4" t="s">
        <v>11</v>
      </c>
    </row>
    <row r="6526" spans="1:18">
      <c r="A6526" t="n">
        <v>52394</v>
      </c>
      <c r="B6526" s="28" t="n">
        <v>58</v>
      </c>
      <c r="C6526" s="7" t="n">
        <v>254</v>
      </c>
      <c r="D6526" s="7" t="n">
        <v>0</v>
      </c>
    </row>
    <row r="6527" spans="1:18">
      <c r="A6527" t="s">
        <v>4</v>
      </c>
      <c r="B6527" s="4" t="s">
        <v>5</v>
      </c>
      <c r="C6527" s="4" t="s">
        <v>7</v>
      </c>
    </row>
    <row r="6528" spans="1:18">
      <c r="A6528" t="n">
        <v>52398</v>
      </c>
      <c r="B6528" s="61" t="n">
        <v>45</v>
      </c>
      <c r="C6528" s="7" t="n">
        <v>0</v>
      </c>
    </row>
    <row r="6529" spans="1:10">
      <c r="A6529" t="s">
        <v>4</v>
      </c>
      <c r="B6529" s="4" t="s">
        <v>5</v>
      </c>
      <c r="C6529" s="4" t="s">
        <v>7</v>
      </c>
      <c r="D6529" s="4" t="s">
        <v>7</v>
      </c>
      <c r="E6529" s="4" t="s">
        <v>15</v>
      </c>
      <c r="F6529" s="4" t="s">
        <v>15</v>
      </c>
      <c r="G6529" s="4" t="s">
        <v>15</v>
      </c>
      <c r="H6529" s="4" t="s">
        <v>11</v>
      </c>
    </row>
    <row r="6530" spans="1:10">
      <c r="A6530" t="n">
        <v>52400</v>
      </c>
      <c r="B6530" s="61" t="n">
        <v>45</v>
      </c>
      <c r="C6530" s="7" t="n">
        <v>2</v>
      </c>
      <c r="D6530" s="7" t="n">
        <v>3</v>
      </c>
      <c r="E6530" s="7" t="n">
        <v>-32.4700012207031</v>
      </c>
      <c r="F6530" s="7" t="n">
        <v>1.36000001430511</v>
      </c>
      <c r="G6530" s="7" t="n">
        <v>-57.0400009155273</v>
      </c>
      <c r="H6530" s="7" t="n">
        <v>0</v>
      </c>
    </row>
    <row r="6531" spans="1:10">
      <c r="A6531" t="s">
        <v>4</v>
      </c>
      <c r="B6531" s="4" t="s">
        <v>5</v>
      </c>
      <c r="C6531" s="4" t="s">
        <v>7</v>
      </c>
      <c r="D6531" s="4" t="s">
        <v>7</v>
      </c>
      <c r="E6531" s="4" t="s">
        <v>15</v>
      </c>
      <c r="F6531" s="4" t="s">
        <v>15</v>
      </c>
      <c r="G6531" s="4" t="s">
        <v>15</v>
      </c>
      <c r="H6531" s="4" t="s">
        <v>11</v>
      </c>
      <c r="I6531" s="4" t="s">
        <v>7</v>
      </c>
    </row>
    <row r="6532" spans="1:10">
      <c r="A6532" t="n">
        <v>52417</v>
      </c>
      <c r="B6532" s="61" t="n">
        <v>45</v>
      </c>
      <c r="C6532" s="7" t="n">
        <v>4</v>
      </c>
      <c r="D6532" s="7" t="n">
        <v>3</v>
      </c>
      <c r="E6532" s="7" t="n">
        <v>29.8400001525879</v>
      </c>
      <c r="F6532" s="7" t="n">
        <v>233.940002441406</v>
      </c>
      <c r="G6532" s="7" t="n">
        <v>0</v>
      </c>
      <c r="H6532" s="7" t="n">
        <v>0</v>
      </c>
      <c r="I6532" s="7" t="n">
        <v>0</v>
      </c>
    </row>
    <row r="6533" spans="1:10">
      <c r="A6533" t="s">
        <v>4</v>
      </c>
      <c r="B6533" s="4" t="s">
        <v>5</v>
      </c>
      <c r="C6533" s="4" t="s">
        <v>7</v>
      </c>
      <c r="D6533" s="4" t="s">
        <v>7</v>
      </c>
      <c r="E6533" s="4" t="s">
        <v>15</v>
      </c>
      <c r="F6533" s="4" t="s">
        <v>11</v>
      </c>
    </row>
    <row r="6534" spans="1:10">
      <c r="A6534" t="n">
        <v>52435</v>
      </c>
      <c r="B6534" s="61" t="n">
        <v>45</v>
      </c>
      <c r="C6534" s="7" t="n">
        <v>5</v>
      </c>
      <c r="D6534" s="7" t="n">
        <v>3</v>
      </c>
      <c r="E6534" s="7" t="n">
        <v>2</v>
      </c>
      <c r="F6534" s="7" t="n">
        <v>0</v>
      </c>
    </row>
    <row r="6535" spans="1:10">
      <c r="A6535" t="s">
        <v>4</v>
      </c>
      <c r="B6535" s="4" t="s">
        <v>5</v>
      </c>
      <c r="C6535" s="4" t="s">
        <v>7</v>
      </c>
      <c r="D6535" s="4" t="s">
        <v>7</v>
      </c>
      <c r="E6535" s="4" t="s">
        <v>15</v>
      </c>
      <c r="F6535" s="4" t="s">
        <v>11</v>
      </c>
    </row>
    <row r="6536" spans="1:10">
      <c r="A6536" t="n">
        <v>52444</v>
      </c>
      <c r="B6536" s="61" t="n">
        <v>45</v>
      </c>
      <c r="C6536" s="7" t="n">
        <v>11</v>
      </c>
      <c r="D6536" s="7" t="n">
        <v>3</v>
      </c>
      <c r="E6536" s="7" t="n">
        <v>23</v>
      </c>
      <c r="F6536" s="7" t="n">
        <v>0</v>
      </c>
    </row>
    <row r="6537" spans="1:10">
      <c r="A6537" t="s">
        <v>4</v>
      </c>
      <c r="B6537" s="4" t="s">
        <v>5</v>
      </c>
      <c r="C6537" s="4" t="s">
        <v>11</v>
      </c>
      <c r="D6537" s="4" t="s">
        <v>8</v>
      </c>
      <c r="E6537" s="4" t="s">
        <v>7</v>
      </c>
      <c r="F6537" s="4" t="s">
        <v>7</v>
      </c>
      <c r="G6537" s="4" t="s">
        <v>7</v>
      </c>
      <c r="H6537" s="4" t="s">
        <v>7</v>
      </c>
      <c r="I6537" s="4" t="s">
        <v>7</v>
      </c>
      <c r="J6537" s="4" t="s">
        <v>15</v>
      </c>
      <c r="K6537" s="4" t="s">
        <v>15</v>
      </c>
      <c r="L6537" s="4" t="s">
        <v>15</v>
      </c>
      <c r="M6537" s="4" t="s">
        <v>15</v>
      </c>
      <c r="N6537" s="4" t="s">
        <v>7</v>
      </c>
    </row>
    <row r="6538" spans="1:10">
      <c r="A6538" t="n">
        <v>52453</v>
      </c>
      <c r="B6538" s="60" t="n">
        <v>34</v>
      </c>
      <c r="C6538" s="7" t="n">
        <v>0</v>
      </c>
      <c r="D6538" s="7" t="s">
        <v>432</v>
      </c>
      <c r="E6538" s="7" t="n">
        <v>1</v>
      </c>
      <c r="F6538" s="7" t="n">
        <v>0</v>
      </c>
      <c r="G6538" s="7" t="n">
        <v>0</v>
      </c>
      <c r="H6538" s="7" t="n">
        <v>0</v>
      </c>
      <c r="I6538" s="7" t="n">
        <v>0</v>
      </c>
      <c r="J6538" s="7" t="n">
        <v>0.200000002980232</v>
      </c>
      <c r="K6538" s="7" t="n">
        <v>-1</v>
      </c>
      <c r="L6538" s="7" t="n">
        <v>-1</v>
      </c>
      <c r="M6538" s="7" t="n">
        <v>-1</v>
      </c>
      <c r="N6538" s="7" t="n">
        <v>0</v>
      </c>
    </row>
    <row r="6539" spans="1:10">
      <c r="A6539" t="s">
        <v>4</v>
      </c>
      <c r="B6539" s="4" t="s">
        <v>5</v>
      </c>
      <c r="C6539" s="4" t="s">
        <v>11</v>
      </c>
      <c r="D6539" s="4" t="s">
        <v>8</v>
      </c>
      <c r="E6539" s="4" t="s">
        <v>7</v>
      </c>
      <c r="F6539" s="4" t="s">
        <v>7</v>
      </c>
      <c r="G6539" s="4" t="s">
        <v>7</v>
      </c>
      <c r="H6539" s="4" t="s">
        <v>7</v>
      </c>
      <c r="I6539" s="4" t="s">
        <v>7</v>
      </c>
      <c r="J6539" s="4" t="s">
        <v>15</v>
      </c>
      <c r="K6539" s="4" t="s">
        <v>15</v>
      </c>
      <c r="L6539" s="4" t="s">
        <v>15</v>
      </c>
      <c r="M6539" s="4" t="s">
        <v>15</v>
      </c>
      <c r="N6539" s="4" t="s">
        <v>7</v>
      </c>
    </row>
    <row r="6540" spans="1:10">
      <c r="A6540" t="n">
        <v>52484</v>
      </c>
      <c r="B6540" s="60" t="n">
        <v>34</v>
      </c>
      <c r="C6540" s="7" t="n">
        <v>5</v>
      </c>
      <c r="D6540" s="7" t="s">
        <v>432</v>
      </c>
      <c r="E6540" s="7" t="n">
        <v>1</v>
      </c>
      <c r="F6540" s="7" t="n">
        <v>0</v>
      </c>
      <c r="G6540" s="7" t="n">
        <v>0</v>
      </c>
      <c r="H6540" s="7" t="n">
        <v>0</v>
      </c>
      <c r="I6540" s="7" t="n">
        <v>0</v>
      </c>
      <c r="J6540" s="7" t="n">
        <v>0.200000002980232</v>
      </c>
      <c r="K6540" s="7" t="n">
        <v>-1</v>
      </c>
      <c r="L6540" s="7" t="n">
        <v>-1</v>
      </c>
      <c r="M6540" s="7" t="n">
        <v>-1</v>
      </c>
      <c r="N6540" s="7" t="n">
        <v>0</v>
      </c>
    </row>
    <row r="6541" spans="1:10">
      <c r="A6541" t="s">
        <v>4</v>
      </c>
      <c r="B6541" s="4" t="s">
        <v>5</v>
      </c>
      <c r="C6541" s="4" t="s">
        <v>7</v>
      </c>
      <c r="D6541" s="4" t="s">
        <v>11</v>
      </c>
      <c r="E6541" s="4" t="s">
        <v>8</v>
      </c>
      <c r="F6541" s="4" t="s">
        <v>8</v>
      </c>
      <c r="G6541" s="4" t="s">
        <v>8</v>
      </c>
      <c r="H6541" s="4" t="s">
        <v>8</v>
      </c>
    </row>
    <row r="6542" spans="1:10">
      <c r="A6542" t="n">
        <v>52515</v>
      </c>
      <c r="B6542" s="30" t="n">
        <v>51</v>
      </c>
      <c r="C6542" s="7" t="n">
        <v>3</v>
      </c>
      <c r="D6542" s="7" t="n">
        <v>5</v>
      </c>
      <c r="E6542" s="7" t="s">
        <v>346</v>
      </c>
      <c r="F6542" s="7" t="s">
        <v>62</v>
      </c>
      <c r="G6542" s="7" t="s">
        <v>346</v>
      </c>
      <c r="H6542" s="7" t="s">
        <v>331</v>
      </c>
    </row>
    <row r="6543" spans="1:10">
      <c r="A6543" t="s">
        <v>4</v>
      </c>
      <c r="B6543" s="4" t="s">
        <v>5</v>
      </c>
      <c r="C6543" s="4" t="s">
        <v>11</v>
      </c>
    </row>
    <row r="6544" spans="1:10">
      <c r="A6544" t="n">
        <v>52527</v>
      </c>
      <c r="B6544" s="26" t="n">
        <v>16</v>
      </c>
      <c r="C6544" s="7" t="n">
        <v>500</v>
      </c>
    </row>
    <row r="6545" spans="1:14">
      <c r="A6545" t="s">
        <v>4</v>
      </c>
      <c r="B6545" s="4" t="s">
        <v>5</v>
      </c>
      <c r="C6545" s="4" t="s">
        <v>11</v>
      </c>
      <c r="D6545" s="4" t="s">
        <v>7</v>
      </c>
      <c r="E6545" s="4" t="s">
        <v>8</v>
      </c>
      <c r="F6545" s="4" t="s">
        <v>15</v>
      </c>
      <c r="G6545" s="4" t="s">
        <v>15</v>
      </c>
      <c r="H6545" s="4" t="s">
        <v>15</v>
      </c>
    </row>
    <row r="6546" spans="1:14">
      <c r="A6546" t="n">
        <v>52530</v>
      </c>
      <c r="B6546" s="40" t="n">
        <v>48</v>
      </c>
      <c r="C6546" s="7" t="n">
        <v>0</v>
      </c>
      <c r="D6546" s="7" t="n">
        <v>0</v>
      </c>
      <c r="E6546" s="7" t="s">
        <v>207</v>
      </c>
      <c r="F6546" s="7" t="n">
        <v>-1</v>
      </c>
      <c r="G6546" s="7" t="n">
        <v>1</v>
      </c>
      <c r="H6546" s="7" t="n">
        <v>0</v>
      </c>
    </row>
    <row r="6547" spans="1:14">
      <c r="A6547" t="s">
        <v>4</v>
      </c>
      <c r="B6547" s="4" t="s">
        <v>5</v>
      </c>
      <c r="C6547" s="4" t="s">
        <v>11</v>
      </c>
      <c r="D6547" s="4" t="s">
        <v>7</v>
      </c>
      <c r="E6547" s="4" t="s">
        <v>8</v>
      </c>
      <c r="F6547" s="4" t="s">
        <v>15</v>
      </c>
      <c r="G6547" s="4" t="s">
        <v>15</v>
      </c>
      <c r="H6547" s="4" t="s">
        <v>15</v>
      </c>
    </row>
    <row r="6548" spans="1:14">
      <c r="A6548" t="n">
        <v>52556</v>
      </c>
      <c r="B6548" s="40" t="n">
        <v>48</v>
      </c>
      <c r="C6548" s="7" t="n">
        <v>5</v>
      </c>
      <c r="D6548" s="7" t="n">
        <v>0</v>
      </c>
      <c r="E6548" s="7" t="s">
        <v>207</v>
      </c>
      <c r="F6548" s="7" t="n">
        <v>-1</v>
      </c>
      <c r="G6548" s="7" t="n">
        <v>1</v>
      </c>
      <c r="H6548" s="7" t="n">
        <v>0</v>
      </c>
    </row>
    <row r="6549" spans="1:14">
      <c r="A6549" t="s">
        <v>4</v>
      </c>
      <c r="B6549" s="4" t="s">
        <v>5</v>
      </c>
      <c r="C6549" s="4" t="s">
        <v>11</v>
      </c>
    </row>
    <row r="6550" spans="1:14">
      <c r="A6550" t="n">
        <v>52582</v>
      </c>
      <c r="B6550" s="26" t="n">
        <v>16</v>
      </c>
      <c r="C6550" s="7" t="n">
        <v>500</v>
      </c>
    </row>
    <row r="6551" spans="1:14">
      <c r="A6551" t="s">
        <v>4</v>
      </c>
      <c r="B6551" s="4" t="s">
        <v>5</v>
      </c>
      <c r="C6551" s="4" t="s">
        <v>7</v>
      </c>
      <c r="D6551" s="4" t="s">
        <v>11</v>
      </c>
      <c r="E6551" s="4" t="s">
        <v>15</v>
      </c>
      <c r="F6551" s="4" t="s">
        <v>11</v>
      </c>
      <c r="G6551" s="4" t="s">
        <v>17</v>
      </c>
      <c r="H6551" s="4" t="s">
        <v>17</v>
      </c>
      <c r="I6551" s="4" t="s">
        <v>11</v>
      </c>
      <c r="J6551" s="4" t="s">
        <v>11</v>
      </c>
      <c r="K6551" s="4" t="s">
        <v>17</v>
      </c>
      <c r="L6551" s="4" t="s">
        <v>17</v>
      </c>
      <c r="M6551" s="4" t="s">
        <v>17</v>
      </c>
      <c r="N6551" s="4" t="s">
        <v>17</v>
      </c>
      <c r="O6551" s="4" t="s">
        <v>8</v>
      </c>
    </row>
    <row r="6552" spans="1:14">
      <c r="A6552" t="n">
        <v>52585</v>
      </c>
      <c r="B6552" s="34" t="n">
        <v>50</v>
      </c>
      <c r="C6552" s="7" t="n">
        <v>0</v>
      </c>
      <c r="D6552" s="7" t="n">
        <v>2004</v>
      </c>
      <c r="E6552" s="7" t="n">
        <v>0.5</v>
      </c>
      <c r="F6552" s="7" t="n">
        <v>200</v>
      </c>
      <c r="G6552" s="7" t="n">
        <v>0</v>
      </c>
      <c r="H6552" s="7" t="n">
        <v>1065353216</v>
      </c>
      <c r="I6552" s="7" t="n">
        <v>0</v>
      </c>
      <c r="J6552" s="7" t="n">
        <v>65533</v>
      </c>
      <c r="K6552" s="7" t="n">
        <v>0</v>
      </c>
      <c r="L6552" s="7" t="n">
        <v>0</v>
      </c>
      <c r="M6552" s="7" t="n">
        <v>0</v>
      </c>
      <c r="N6552" s="7" t="n">
        <v>0</v>
      </c>
      <c r="O6552" s="7" t="s">
        <v>18</v>
      </c>
    </row>
    <row r="6553" spans="1:14">
      <c r="A6553" t="s">
        <v>4</v>
      </c>
      <c r="B6553" s="4" t="s">
        <v>5</v>
      </c>
      <c r="C6553" s="4" t="s">
        <v>11</v>
      </c>
    </row>
    <row r="6554" spans="1:14">
      <c r="A6554" t="n">
        <v>52624</v>
      </c>
      <c r="B6554" s="26" t="n">
        <v>16</v>
      </c>
      <c r="C6554" s="7" t="n">
        <v>500</v>
      </c>
    </row>
    <row r="6555" spans="1:14">
      <c r="A6555" t="s">
        <v>4</v>
      </c>
      <c r="B6555" s="4" t="s">
        <v>5</v>
      </c>
      <c r="C6555" s="4" t="s">
        <v>7</v>
      </c>
      <c r="D6555" s="4" t="s">
        <v>11</v>
      </c>
      <c r="E6555" s="4" t="s">
        <v>8</v>
      </c>
      <c r="F6555" s="4" t="s">
        <v>8</v>
      </c>
      <c r="G6555" s="4" t="s">
        <v>8</v>
      </c>
      <c r="H6555" s="4" t="s">
        <v>8</v>
      </c>
    </row>
    <row r="6556" spans="1:14">
      <c r="A6556" t="n">
        <v>52627</v>
      </c>
      <c r="B6556" s="30" t="n">
        <v>51</v>
      </c>
      <c r="C6556" s="7" t="n">
        <v>3</v>
      </c>
      <c r="D6556" s="7" t="n">
        <v>5</v>
      </c>
      <c r="E6556" s="7" t="s">
        <v>450</v>
      </c>
      <c r="F6556" s="7" t="s">
        <v>62</v>
      </c>
      <c r="G6556" s="7" t="s">
        <v>450</v>
      </c>
      <c r="H6556" s="7" t="s">
        <v>456</v>
      </c>
    </row>
    <row r="6557" spans="1:14">
      <c r="A6557" t="s">
        <v>4</v>
      </c>
      <c r="B6557" s="4" t="s">
        <v>5</v>
      </c>
      <c r="C6557" s="4" t="s">
        <v>7</v>
      </c>
      <c r="D6557" s="4" t="s">
        <v>11</v>
      </c>
      <c r="E6557" s="4" t="s">
        <v>8</v>
      </c>
    </row>
    <row r="6558" spans="1:14">
      <c r="A6558" t="n">
        <v>52639</v>
      </c>
      <c r="B6558" s="30" t="n">
        <v>51</v>
      </c>
      <c r="C6558" s="7" t="n">
        <v>4</v>
      </c>
      <c r="D6558" s="7" t="n">
        <v>0</v>
      </c>
      <c r="E6558" s="7" t="s">
        <v>433</v>
      </c>
    </row>
    <row r="6559" spans="1:14">
      <c r="A6559" t="s">
        <v>4</v>
      </c>
      <c r="B6559" s="4" t="s">
        <v>5</v>
      </c>
      <c r="C6559" s="4" t="s">
        <v>11</v>
      </c>
    </row>
    <row r="6560" spans="1:14">
      <c r="A6560" t="n">
        <v>52653</v>
      </c>
      <c r="B6560" s="26" t="n">
        <v>16</v>
      </c>
      <c r="C6560" s="7" t="n">
        <v>0</v>
      </c>
    </row>
    <row r="6561" spans="1:15">
      <c r="A6561" t="s">
        <v>4</v>
      </c>
      <c r="B6561" s="4" t="s">
        <v>5</v>
      </c>
      <c r="C6561" s="4" t="s">
        <v>11</v>
      </c>
      <c r="D6561" s="4" t="s">
        <v>7</v>
      </c>
      <c r="E6561" s="4" t="s">
        <v>17</v>
      </c>
      <c r="F6561" s="4" t="s">
        <v>42</v>
      </c>
      <c r="G6561" s="4" t="s">
        <v>7</v>
      </c>
      <c r="H6561" s="4" t="s">
        <v>7</v>
      </c>
    </row>
    <row r="6562" spans="1:15">
      <c r="A6562" t="n">
        <v>52656</v>
      </c>
      <c r="B6562" s="31" t="n">
        <v>26</v>
      </c>
      <c r="C6562" s="7" t="n">
        <v>0</v>
      </c>
      <c r="D6562" s="7" t="n">
        <v>17</v>
      </c>
      <c r="E6562" s="7" t="n">
        <v>65031</v>
      </c>
      <c r="F6562" s="7" t="s">
        <v>493</v>
      </c>
      <c r="G6562" s="7" t="n">
        <v>2</v>
      </c>
      <c r="H6562" s="7" t="n">
        <v>0</v>
      </c>
    </row>
    <row r="6563" spans="1:15">
      <c r="A6563" t="s">
        <v>4</v>
      </c>
      <c r="B6563" s="4" t="s">
        <v>5</v>
      </c>
    </row>
    <row r="6564" spans="1:15">
      <c r="A6564" t="n">
        <v>52704</v>
      </c>
      <c r="B6564" s="24" t="n">
        <v>28</v>
      </c>
    </row>
    <row r="6565" spans="1:15">
      <c r="A6565" t="s">
        <v>4</v>
      </c>
      <c r="B6565" s="4" t="s">
        <v>5</v>
      </c>
      <c r="C6565" s="4" t="s">
        <v>7</v>
      </c>
      <c r="D6565" s="4" t="s">
        <v>11</v>
      </c>
      <c r="E6565" s="4" t="s">
        <v>8</v>
      </c>
    </row>
    <row r="6566" spans="1:15">
      <c r="A6566" t="n">
        <v>52705</v>
      </c>
      <c r="B6566" s="30" t="n">
        <v>51</v>
      </c>
      <c r="C6566" s="7" t="n">
        <v>4</v>
      </c>
      <c r="D6566" s="7" t="n">
        <v>5</v>
      </c>
      <c r="E6566" s="7" t="s">
        <v>494</v>
      </c>
    </row>
    <row r="6567" spans="1:15">
      <c r="A6567" t="s">
        <v>4</v>
      </c>
      <c r="B6567" s="4" t="s">
        <v>5</v>
      </c>
      <c r="C6567" s="4" t="s">
        <v>11</v>
      </c>
    </row>
    <row r="6568" spans="1:15">
      <c r="A6568" t="n">
        <v>52729</v>
      </c>
      <c r="B6568" s="26" t="n">
        <v>16</v>
      </c>
      <c r="C6568" s="7" t="n">
        <v>0</v>
      </c>
    </row>
    <row r="6569" spans="1:15">
      <c r="A6569" t="s">
        <v>4</v>
      </c>
      <c r="B6569" s="4" t="s">
        <v>5</v>
      </c>
      <c r="C6569" s="4" t="s">
        <v>11</v>
      </c>
      <c r="D6569" s="4" t="s">
        <v>7</v>
      </c>
      <c r="E6569" s="4" t="s">
        <v>17</v>
      </c>
      <c r="F6569" s="4" t="s">
        <v>42</v>
      </c>
      <c r="G6569" s="4" t="s">
        <v>7</v>
      </c>
      <c r="H6569" s="4" t="s">
        <v>7</v>
      </c>
    </row>
    <row r="6570" spans="1:15">
      <c r="A6570" t="n">
        <v>52732</v>
      </c>
      <c r="B6570" s="31" t="n">
        <v>26</v>
      </c>
      <c r="C6570" s="7" t="n">
        <v>5</v>
      </c>
      <c r="D6570" s="7" t="n">
        <v>17</v>
      </c>
      <c r="E6570" s="7" t="n">
        <v>3502</v>
      </c>
      <c r="F6570" s="7" t="s">
        <v>495</v>
      </c>
      <c r="G6570" s="7" t="n">
        <v>2</v>
      </c>
      <c r="H6570" s="7" t="n">
        <v>0</v>
      </c>
    </row>
    <row r="6571" spans="1:15">
      <c r="A6571" t="s">
        <v>4</v>
      </c>
      <c r="B6571" s="4" t="s">
        <v>5</v>
      </c>
    </row>
    <row r="6572" spans="1:15">
      <c r="A6572" t="n">
        <v>52797</v>
      </c>
      <c r="B6572" s="24" t="n">
        <v>28</v>
      </c>
    </row>
    <row r="6573" spans="1:15">
      <c r="A6573" t="s">
        <v>4</v>
      </c>
      <c r="B6573" s="4" t="s">
        <v>5</v>
      </c>
      <c r="C6573" s="4" t="s">
        <v>7</v>
      </c>
      <c r="D6573" s="4" t="s">
        <v>11</v>
      </c>
      <c r="E6573" s="4" t="s">
        <v>8</v>
      </c>
      <c r="F6573" s="4" t="s">
        <v>8</v>
      </c>
      <c r="G6573" s="4" t="s">
        <v>8</v>
      </c>
      <c r="H6573" s="4" t="s">
        <v>8</v>
      </c>
    </row>
    <row r="6574" spans="1:15">
      <c r="A6574" t="n">
        <v>52798</v>
      </c>
      <c r="B6574" s="30" t="n">
        <v>51</v>
      </c>
      <c r="C6574" s="7" t="n">
        <v>3</v>
      </c>
      <c r="D6574" s="7" t="n">
        <v>5</v>
      </c>
      <c r="E6574" s="7" t="s">
        <v>457</v>
      </c>
      <c r="F6574" s="7" t="s">
        <v>62</v>
      </c>
      <c r="G6574" s="7" t="s">
        <v>457</v>
      </c>
      <c r="H6574" s="7" t="s">
        <v>456</v>
      </c>
    </row>
    <row r="6575" spans="1:15">
      <c r="A6575" t="s">
        <v>4</v>
      </c>
      <c r="B6575" s="4" t="s">
        <v>5</v>
      </c>
      <c r="C6575" s="4" t="s">
        <v>11</v>
      </c>
      <c r="D6575" s="4" t="s">
        <v>7</v>
      </c>
      <c r="E6575" s="4" t="s">
        <v>8</v>
      </c>
      <c r="F6575" s="4" t="s">
        <v>15</v>
      </c>
      <c r="G6575" s="4" t="s">
        <v>15</v>
      </c>
      <c r="H6575" s="4" t="s">
        <v>15</v>
      </c>
    </row>
    <row r="6576" spans="1:15">
      <c r="A6576" t="n">
        <v>52810</v>
      </c>
      <c r="B6576" s="40" t="n">
        <v>48</v>
      </c>
      <c r="C6576" s="7" t="n">
        <v>0</v>
      </c>
      <c r="D6576" s="7" t="n">
        <v>0</v>
      </c>
      <c r="E6576" s="7" t="s">
        <v>208</v>
      </c>
      <c r="F6576" s="7" t="n">
        <v>-1</v>
      </c>
      <c r="G6576" s="7" t="n">
        <v>1</v>
      </c>
      <c r="H6576" s="7" t="n">
        <v>0</v>
      </c>
    </row>
    <row r="6577" spans="1:8">
      <c r="A6577" t="s">
        <v>4</v>
      </c>
      <c r="B6577" s="4" t="s">
        <v>5</v>
      </c>
      <c r="C6577" s="4" t="s">
        <v>11</v>
      </c>
      <c r="D6577" s="4" t="s">
        <v>7</v>
      </c>
      <c r="E6577" s="4" t="s">
        <v>8</v>
      </c>
      <c r="F6577" s="4" t="s">
        <v>15</v>
      </c>
      <c r="G6577" s="4" t="s">
        <v>15</v>
      </c>
      <c r="H6577" s="4" t="s">
        <v>15</v>
      </c>
    </row>
    <row r="6578" spans="1:8">
      <c r="A6578" t="n">
        <v>52836</v>
      </c>
      <c r="B6578" s="40" t="n">
        <v>48</v>
      </c>
      <c r="C6578" s="7" t="n">
        <v>5</v>
      </c>
      <c r="D6578" s="7" t="n">
        <v>0</v>
      </c>
      <c r="E6578" s="7" t="s">
        <v>208</v>
      </c>
      <c r="F6578" s="7" t="n">
        <v>-1</v>
      </c>
      <c r="G6578" s="7" t="n">
        <v>1</v>
      </c>
      <c r="H6578" s="7" t="n">
        <v>0</v>
      </c>
    </row>
    <row r="6579" spans="1:8">
      <c r="A6579" t="s">
        <v>4</v>
      </c>
      <c r="B6579" s="4" t="s">
        <v>5</v>
      </c>
      <c r="C6579" s="4" t="s">
        <v>7</v>
      </c>
      <c r="D6579" s="4" t="s">
        <v>11</v>
      </c>
      <c r="E6579" s="4" t="s">
        <v>15</v>
      </c>
      <c r="F6579" s="4" t="s">
        <v>11</v>
      </c>
      <c r="G6579" s="4" t="s">
        <v>17</v>
      </c>
      <c r="H6579" s="4" t="s">
        <v>17</v>
      </c>
      <c r="I6579" s="4" t="s">
        <v>11</v>
      </c>
      <c r="J6579" s="4" t="s">
        <v>11</v>
      </c>
      <c r="K6579" s="4" t="s">
        <v>17</v>
      </c>
      <c r="L6579" s="4" t="s">
        <v>17</v>
      </c>
      <c r="M6579" s="4" t="s">
        <v>17</v>
      </c>
      <c r="N6579" s="4" t="s">
        <v>17</v>
      </c>
      <c r="O6579" s="4" t="s">
        <v>8</v>
      </c>
    </row>
    <row r="6580" spans="1:8">
      <c r="A6580" t="n">
        <v>52862</v>
      </c>
      <c r="B6580" s="34" t="n">
        <v>50</v>
      </c>
      <c r="C6580" s="7" t="n">
        <v>0</v>
      </c>
      <c r="D6580" s="7" t="n">
        <v>2004</v>
      </c>
      <c r="E6580" s="7" t="n">
        <v>0.300000011920929</v>
      </c>
      <c r="F6580" s="7" t="n">
        <v>200</v>
      </c>
      <c r="G6580" s="7" t="n">
        <v>0</v>
      </c>
      <c r="H6580" s="7" t="n">
        <v>1065353216</v>
      </c>
      <c r="I6580" s="7" t="n">
        <v>0</v>
      </c>
      <c r="J6580" s="7" t="n">
        <v>65533</v>
      </c>
      <c r="K6580" s="7" t="n">
        <v>0</v>
      </c>
      <c r="L6580" s="7" t="n">
        <v>0</v>
      </c>
      <c r="M6580" s="7" t="n">
        <v>0</v>
      </c>
      <c r="N6580" s="7" t="n">
        <v>0</v>
      </c>
      <c r="O6580" s="7" t="s">
        <v>18</v>
      </c>
    </row>
    <row r="6581" spans="1:8">
      <c r="A6581" t="s">
        <v>4</v>
      </c>
      <c r="B6581" s="4" t="s">
        <v>5</v>
      </c>
      <c r="C6581" s="4" t="s">
        <v>7</v>
      </c>
      <c r="D6581" s="4" t="s">
        <v>7</v>
      </c>
      <c r="E6581" s="4" t="s">
        <v>15</v>
      </c>
      <c r="F6581" s="4" t="s">
        <v>11</v>
      </c>
    </row>
    <row r="6582" spans="1:8">
      <c r="A6582" t="n">
        <v>52901</v>
      </c>
      <c r="B6582" s="61" t="n">
        <v>45</v>
      </c>
      <c r="C6582" s="7" t="n">
        <v>5</v>
      </c>
      <c r="D6582" s="7" t="n">
        <v>3</v>
      </c>
      <c r="E6582" s="7" t="n">
        <v>2.90000009536743</v>
      </c>
      <c r="F6582" s="7" t="n">
        <v>5000</v>
      </c>
    </row>
    <row r="6583" spans="1:8">
      <c r="A6583" t="s">
        <v>4</v>
      </c>
      <c r="B6583" s="4" t="s">
        <v>5</v>
      </c>
      <c r="C6583" s="4" t="s">
        <v>11</v>
      </c>
    </row>
    <row r="6584" spans="1:8">
      <c r="A6584" t="n">
        <v>52910</v>
      </c>
      <c r="B6584" s="26" t="n">
        <v>16</v>
      </c>
      <c r="C6584" s="7" t="n">
        <v>2000</v>
      </c>
    </row>
    <row r="6585" spans="1:8">
      <c r="A6585" t="s">
        <v>4</v>
      </c>
      <c r="B6585" s="4" t="s">
        <v>5</v>
      </c>
      <c r="C6585" s="4" t="s">
        <v>7</v>
      </c>
      <c r="D6585" s="4" t="s">
        <v>11</v>
      </c>
      <c r="E6585" s="4" t="s">
        <v>7</v>
      </c>
    </row>
    <row r="6586" spans="1:8">
      <c r="A6586" t="n">
        <v>52913</v>
      </c>
      <c r="B6586" s="15" t="n">
        <v>49</v>
      </c>
      <c r="C6586" s="7" t="n">
        <v>1</v>
      </c>
      <c r="D6586" s="7" t="n">
        <v>4000</v>
      </c>
      <c r="E6586" s="7" t="n">
        <v>0</v>
      </c>
    </row>
    <row r="6587" spans="1:8">
      <c r="A6587" t="s">
        <v>4</v>
      </c>
      <c r="B6587" s="4" t="s">
        <v>5</v>
      </c>
      <c r="C6587" s="4" t="s">
        <v>7</v>
      </c>
      <c r="D6587" s="4" t="s">
        <v>11</v>
      </c>
      <c r="E6587" s="4" t="s">
        <v>15</v>
      </c>
    </row>
    <row r="6588" spans="1:8">
      <c r="A6588" t="n">
        <v>52918</v>
      </c>
      <c r="B6588" s="28" t="n">
        <v>58</v>
      </c>
      <c r="C6588" s="7" t="n">
        <v>0</v>
      </c>
      <c r="D6588" s="7" t="n">
        <v>2000</v>
      </c>
      <c r="E6588" s="7" t="n">
        <v>1</v>
      </c>
    </row>
    <row r="6589" spans="1:8">
      <c r="A6589" t="s">
        <v>4</v>
      </c>
      <c r="B6589" s="4" t="s">
        <v>5</v>
      </c>
      <c r="C6589" s="4" t="s">
        <v>7</v>
      </c>
      <c r="D6589" s="4" t="s">
        <v>11</v>
      </c>
    </row>
    <row r="6590" spans="1:8">
      <c r="A6590" t="n">
        <v>52926</v>
      </c>
      <c r="B6590" s="28" t="n">
        <v>58</v>
      </c>
      <c r="C6590" s="7" t="n">
        <v>255</v>
      </c>
      <c r="D6590" s="7" t="n">
        <v>0</v>
      </c>
    </row>
    <row r="6591" spans="1:8">
      <c r="A6591" t="s">
        <v>4</v>
      </c>
      <c r="B6591" s="4" t="s">
        <v>5</v>
      </c>
      <c r="C6591" s="4" t="s">
        <v>11</v>
      </c>
      <c r="D6591" s="4" t="s">
        <v>11</v>
      </c>
      <c r="E6591" s="4" t="s">
        <v>11</v>
      </c>
    </row>
    <row r="6592" spans="1:8">
      <c r="A6592" t="n">
        <v>52930</v>
      </c>
      <c r="B6592" s="42" t="n">
        <v>61</v>
      </c>
      <c r="C6592" s="7" t="n">
        <v>5</v>
      </c>
      <c r="D6592" s="7" t="n">
        <v>65533</v>
      </c>
      <c r="E6592" s="7" t="n">
        <v>0</v>
      </c>
    </row>
    <row r="6593" spans="1:15">
      <c r="A6593" t="s">
        <v>4</v>
      </c>
      <c r="B6593" s="4" t="s">
        <v>5</v>
      </c>
      <c r="C6593" s="4" t="s">
        <v>11</v>
      </c>
      <c r="D6593" s="4" t="s">
        <v>17</v>
      </c>
    </row>
    <row r="6594" spans="1:15">
      <c r="A6594" t="n">
        <v>52937</v>
      </c>
      <c r="B6594" s="41" t="n">
        <v>43</v>
      </c>
      <c r="C6594" s="7" t="n">
        <v>5</v>
      </c>
      <c r="D6594" s="7" t="n">
        <v>128</v>
      </c>
    </row>
    <row r="6595" spans="1:15">
      <c r="A6595" t="s">
        <v>4</v>
      </c>
      <c r="B6595" s="4" t="s">
        <v>5</v>
      </c>
      <c r="C6595" s="4" t="s">
        <v>11</v>
      </c>
      <c r="D6595" s="4" t="s">
        <v>17</v>
      </c>
    </row>
    <row r="6596" spans="1:15">
      <c r="A6596" t="n">
        <v>52944</v>
      </c>
      <c r="B6596" s="41" t="n">
        <v>43</v>
      </c>
      <c r="C6596" s="7" t="n">
        <v>5</v>
      </c>
      <c r="D6596" s="7" t="n">
        <v>32</v>
      </c>
    </row>
    <row r="6597" spans="1:15">
      <c r="A6597" t="s">
        <v>4</v>
      </c>
      <c r="B6597" s="4" t="s">
        <v>5</v>
      </c>
      <c r="C6597" s="4" t="s">
        <v>13</v>
      </c>
    </row>
    <row r="6598" spans="1:15">
      <c r="A6598" t="n">
        <v>52951</v>
      </c>
      <c r="B6598" s="19" t="n">
        <v>3</v>
      </c>
      <c r="C6598" s="11" t="n">
        <f t="normal" ca="1">A7712</f>
        <v>0</v>
      </c>
    </row>
    <row r="6599" spans="1:15">
      <c r="A6599" t="s">
        <v>4</v>
      </c>
      <c r="B6599" s="4" t="s">
        <v>5</v>
      </c>
      <c r="C6599" s="4" t="s">
        <v>7</v>
      </c>
      <c r="D6599" s="4" t="s">
        <v>11</v>
      </c>
      <c r="E6599" s="4" t="s">
        <v>7</v>
      </c>
      <c r="F6599" s="4" t="s">
        <v>13</v>
      </c>
    </row>
    <row r="6600" spans="1:15">
      <c r="A6600" t="n">
        <v>52956</v>
      </c>
      <c r="B6600" s="9" t="n">
        <v>5</v>
      </c>
      <c r="C6600" s="7" t="n">
        <v>30</v>
      </c>
      <c r="D6600" s="7" t="n">
        <v>10835</v>
      </c>
      <c r="E6600" s="7" t="n">
        <v>1</v>
      </c>
      <c r="F6600" s="11" t="n">
        <f t="normal" ca="1">A6874</f>
        <v>0</v>
      </c>
    </row>
    <row r="6601" spans="1:15">
      <c r="A6601" t="s">
        <v>4</v>
      </c>
      <c r="B6601" s="4" t="s">
        <v>5</v>
      </c>
      <c r="C6601" s="4" t="s">
        <v>11</v>
      </c>
      <c r="D6601" s="4" t="s">
        <v>7</v>
      </c>
    </row>
    <row r="6602" spans="1:15">
      <c r="A6602" t="n">
        <v>52965</v>
      </c>
      <c r="B6602" s="33" t="n">
        <v>89</v>
      </c>
      <c r="C6602" s="7" t="n">
        <v>65533</v>
      </c>
      <c r="D6602" s="7" t="n">
        <v>1</v>
      </c>
    </row>
    <row r="6603" spans="1:15">
      <c r="A6603" t="s">
        <v>4</v>
      </c>
      <c r="B6603" s="4" t="s">
        <v>5</v>
      </c>
      <c r="C6603" s="4" t="s">
        <v>7</v>
      </c>
      <c r="D6603" s="4" t="s">
        <v>11</v>
      </c>
      <c r="E6603" s="4" t="s">
        <v>11</v>
      </c>
      <c r="F6603" s="4" t="s">
        <v>7</v>
      </c>
    </row>
    <row r="6604" spans="1:15">
      <c r="A6604" t="n">
        <v>52969</v>
      </c>
      <c r="B6604" s="22" t="n">
        <v>25</v>
      </c>
      <c r="C6604" s="7" t="n">
        <v>1</v>
      </c>
      <c r="D6604" s="7" t="n">
        <v>60</v>
      </c>
      <c r="E6604" s="7" t="n">
        <v>420</v>
      </c>
      <c r="F6604" s="7" t="n">
        <v>2</v>
      </c>
    </row>
    <row r="6605" spans="1:15">
      <c r="A6605" t="s">
        <v>4</v>
      </c>
      <c r="B6605" s="4" t="s">
        <v>5</v>
      </c>
      <c r="C6605" s="4" t="s">
        <v>8</v>
      </c>
      <c r="D6605" s="4" t="s">
        <v>11</v>
      </c>
    </row>
    <row r="6606" spans="1:15">
      <c r="A6606" t="n">
        <v>52976</v>
      </c>
      <c r="B6606" s="65" t="n">
        <v>29</v>
      </c>
      <c r="C6606" s="7" t="s">
        <v>437</v>
      </c>
      <c r="D6606" s="7" t="n">
        <v>65533</v>
      </c>
    </row>
    <row r="6607" spans="1:15">
      <c r="A6607" t="s">
        <v>4</v>
      </c>
      <c r="B6607" s="4" t="s">
        <v>5</v>
      </c>
      <c r="C6607" s="4" t="s">
        <v>7</v>
      </c>
      <c r="D6607" s="4" t="s">
        <v>11</v>
      </c>
      <c r="E6607" s="4" t="s">
        <v>8</v>
      </c>
    </row>
    <row r="6608" spans="1:15">
      <c r="A6608" t="n">
        <v>52991</v>
      </c>
      <c r="B6608" s="30" t="n">
        <v>51</v>
      </c>
      <c r="C6608" s="7" t="n">
        <v>4</v>
      </c>
      <c r="D6608" s="7" t="n">
        <v>6</v>
      </c>
      <c r="E6608" s="7" t="s">
        <v>116</v>
      </c>
    </row>
    <row r="6609" spans="1:6">
      <c r="A6609" t="s">
        <v>4</v>
      </c>
      <c r="B6609" s="4" t="s">
        <v>5</v>
      </c>
      <c r="C6609" s="4" t="s">
        <v>11</v>
      </c>
    </row>
    <row r="6610" spans="1:6">
      <c r="A6610" t="n">
        <v>53004</v>
      </c>
      <c r="B6610" s="26" t="n">
        <v>16</v>
      </c>
      <c r="C6610" s="7" t="n">
        <v>0</v>
      </c>
    </row>
    <row r="6611" spans="1:6">
      <c r="A6611" t="s">
        <v>4</v>
      </c>
      <c r="B6611" s="4" t="s">
        <v>5</v>
      </c>
      <c r="C6611" s="4" t="s">
        <v>11</v>
      </c>
      <c r="D6611" s="4" t="s">
        <v>7</v>
      </c>
      <c r="E6611" s="4" t="s">
        <v>17</v>
      </c>
      <c r="F6611" s="4" t="s">
        <v>42</v>
      </c>
      <c r="G6611" s="4" t="s">
        <v>7</v>
      </c>
      <c r="H6611" s="4" t="s">
        <v>7</v>
      </c>
    </row>
    <row r="6612" spans="1:6">
      <c r="A6612" t="n">
        <v>53007</v>
      </c>
      <c r="B6612" s="31" t="n">
        <v>26</v>
      </c>
      <c r="C6612" s="7" t="n">
        <v>6</v>
      </c>
      <c r="D6612" s="7" t="n">
        <v>17</v>
      </c>
      <c r="E6612" s="7" t="n">
        <v>8516</v>
      </c>
      <c r="F6612" s="7" t="s">
        <v>438</v>
      </c>
      <c r="G6612" s="7" t="n">
        <v>2</v>
      </c>
      <c r="H6612" s="7" t="n">
        <v>0</v>
      </c>
    </row>
    <row r="6613" spans="1:6">
      <c r="A6613" t="s">
        <v>4</v>
      </c>
      <c r="B6613" s="4" t="s">
        <v>5</v>
      </c>
    </row>
    <row r="6614" spans="1:6">
      <c r="A6614" t="n">
        <v>53025</v>
      </c>
      <c r="B6614" s="24" t="n">
        <v>28</v>
      </c>
    </row>
    <row r="6615" spans="1:6">
      <c r="A6615" t="s">
        <v>4</v>
      </c>
      <c r="B6615" s="4" t="s">
        <v>5</v>
      </c>
      <c r="C6615" s="4" t="s">
        <v>8</v>
      </c>
      <c r="D6615" s="4" t="s">
        <v>11</v>
      </c>
    </row>
    <row r="6616" spans="1:6">
      <c r="A6616" t="n">
        <v>53026</v>
      </c>
      <c r="B6616" s="65" t="n">
        <v>29</v>
      </c>
      <c r="C6616" s="7" t="s">
        <v>18</v>
      </c>
      <c r="D6616" s="7" t="n">
        <v>65533</v>
      </c>
    </row>
    <row r="6617" spans="1:6">
      <c r="A6617" t="s">
        <v>4</v>
      </c>
      <c r="B6617" s="4" t="s">
        <v>5</v>
      </c>
      <c r="C6617" s="4" t="s">
        <v>7</v>
      </c>
      <c r="D6617" s="4" t="s">
        <v>11</v>
      </c>
      <c r="E6617" s="4" t="s">
        <v>11</v>
      </c>
      <c r="F6617" s="4" t="s">
        <v>7</v>
      </c>
    </row>
    <row r="6618" spans="1:6">
      <c r="A6618" t="n">
        <v>53030</v>
      </c>
      <c r="B6618" s="22" t="n">
        <v>25</v>
      </c>
      <c r="C6618" s="7" t="n">
        <v>1</v>
      </c>
      <c r="D6618" s="7" t="n">
        <v>65535</v>
      </c>
      <c r="E6618" s="7" t="n">
        <v>65535</v>
      </c>
      <c r="F6618" s="7" t="n">
        <v>0</v>
      </c>
    </row>
    <row r="6619" spans="1:6">
      <c r="A6619" t="s">
        <v>4</v>
      </c>
      <c r="B6619" s="4" t="s">
        <v>5</v>
      </c>
      <c r="C6619" s="4" t="s">
        <v>7</v>
      </c>
      <c r="D6619" s="4" t="s">
        <v>11</v>
      </c>
      <c r="E6619" s="4" t="s">
        <v>8</v>
      </c>
      <c r="F6619" s="4" t="s">
        <v>8</v>
      </c>
      <c r="G6619" s="4" t="s">
        <v>8</v>
      </c>
      <c r="H6619" s="4" t="s">
        <v>8</v>
      </c>
    </row>
    <row r="6620" spans="1:6">
      <c r="A6620" t="n">
        <v>53037</v>
      </c>
      <c r="B6620" s="30" t="n">
        <v>51</v>
      </c>
      <c r="C6620" s="7" t="n">
        <v>3</v>
      </c>
      <c r="D6620" s="7" t="n">
        <v>0</v>
      </c>
      <c r="E6620" s="7" t="s">
        <v>357</v>
      </c>
      <c r="F6620" s="7" t="s">
        <v>286</v>
      </c>
      <c r="G6620" s="7" t="s">
        <v>61</v>
      </c>
      <c r="H6620" s="7" t="s">
        <v>62</v>
      </c>
    </row>
    <row r="6621" spans="1:6">
      <c r="A6621" t="s">
        <v>4</v>
      </c>
      <c r="B6621" s="4" t="s">
        <v>5</v>
      </c>
      <c r="C6621" s="4" t="s">
        <v>11</v>
      </c>
      <c r="D6621" s="4" t="s">
        <v>7</v>
      </c>
      <c r="E6621" s="4" t="s">
        <v>15</v>
      </c>
      <c r="F6621" s="4" t="s">
        <v>11</v>
      </c>
    </row>
    <row r="6622" spans="1:6">
      <c r="A6622" t="n">
        <v>53050</v>
      </c>
      <c r="B6622" s="51" t="n">
        <v>59</v>
      </c>
      <c r="C6622" s="7" t="n">
        <v>0</v>
      </c>
      <c r="D6622" s="7" t="n">
        <v>13</v>
      </c>
      <c r="E6622" s="7" t="n">
        <v>0.150000005960464</v>
      </c>
      <c r="F6622" s="7" t="n">
        <v>0</v>
      </c>
    </row>
    <row r="6623" spans="1:6">
      <c r="A6623" t="s">
        <v>4</v>
      </c>
      <c r="B6623" s="4" t="s">
        <v>5</v>
      </c>
      <c r="C6623" s="4" t="s">
        <v>11</v>
      </c>
    </row>
    <row r="6624" spans="1:6">
      <c r="A6624" t="n">
        <v>53060</v>
      </c>
      <c r="B6624" s="26" t="n">
        <v>16</v>
      </c>
      <c r="C6624" s="7" t="n">
        <v>1300</v>
      </c>
    </row>
    <row r="6625" spans="1:8">
      <c r="A6625" t="s">
        <v>4</v>
      </c>
      <c r="B6625" s="4" t="s">
        <v>5</v>
      </c>
      <c r="C6625" s="4" t="s">
        <v>7</v>
      </c>
      <c r="D6625" s="4" t="s">
        <v>11</v>
      </c>
      <c r="E6625" s="4" t="s">
        <v>15</v>
      </c>
    </row>
    <row r="6626" spans="1:8">
      <c r="A6626" t="n">
        <v>53063</v>
      </c>
      <c r="B6626" s="28" t="n">
        <v>58</v>
      </c>
      <c r="C6626" s="7" t="n">
        <v>101</v>
      </c>
      <c r="D6626" s="7" t="n">
        <v>500</v>
      </c>
      <c r="E6626" s="7" t="n">
        <v>1</v>
      </c>
    </row>
    <row r="6627" spans="1:8">
      <c r="A6627" t="s">
        <v>4</v>
      </c>
      <c r="B6627" s="4" t="s">
        <v>5</v>
      </c>
      <c r="C6627" s="4" t="s">
        <v>7</v>
      </c>
      <c r="D6627" s="4" t="s">
        <v>11</v>
      </c>
    </row>
    <row r="6628" spans="1:8">
      <c r="A6628" t="n">
        <v>53071</v>
      </c>
      <c r="B6628" s="28" t="n">
        <v>58</v>
      </c>
      <c r="C6628" s="7" t="n">
        <v>254</v>
      </c>
      <c r="D6628" s="7" t="n">
        <v>0</v>
      </c>
    </row>
    <row r="6629" spans="1:8">
      <c r="A6629" t="s">
        <v>4</v>
      </c>
      <c r="B6629" s="4" t="s">
        <v>5</v>
      </c>
      <c r="C6629" s="4" t="s">
        <v>8</v>
      </c>
      <c r="D6629" s="4" t="s">
        <v>8</v>
      </c>
    </row>
    <row r="6630" spans="1:8">
      <c r="A6630" t="n">
        <v>53075</v>
      </c>
      <c r="B6630" s="69" t="n">
        <v>70</v>
      </c>
      <c r="C6630" s="7" t="s">
        <v>27</v>
      </c>
      <c r="D6630" s="7" t="s">
        <v>439</v>
      </c>
    </row>
    <row r="6631" spans="1:8">
      <c r="A6631" t="s">
        <v>4</v>
      </c>
      <c r="B6631" s="4" t="s">
        <v>5</v>
      </c>
      <c r="C6631" s="4" t="s">
        <v>7</v>
      </c>
    </row>
    <row r="6632" spans="1:8">
      <c r="A6632" t="n">
        <v>53091</v>
      </c>
      <c r="B6632" s="61" t="n">
        <v>45</v>
      </c>
      <c r="C6632" s="7" t="n">
        <v>0</v>
      </c>
    </row>
    <row r="6633" spans="1:8">
      <c r="A6633" t="s">
        <v>4</v>
      </c>
      <c r="B6633" s="4" t="s">
        <v>5</v>
      </c>
      <c r="C6633" s="4" t="s">
        <v>7</v>
      </c>
      <c r="D6633" s="4" t="s">
        <v>7</v>
      </c>
      <c r="E6633" s="4" t="s">
        <v>15</v>
      </c>
      <c r="F6633" s="4" t="s">
        <v>15</v>
      </c>
      <c r="G6633" s="4" t="s">
        <v>15</v>
      </c>
      <c r="H6633" s="4" t="s">
        <v>11</v>
      </c>
    </row>
    <row r="6634" spans="1:8">
      <c r="A6634" t="n">
        <v>53093</v>
      </c>
      <c r="B6634" s="61" t="n">
        <v>45</v>
      </c>
      <c r="C6634" s="7" t="n">
        <v>2</v>
      </c>
      <c r="D6634" s="7" t="n">
        <v>3</v>
      </c>
      <c r="E6634" s="7" t="n">
        <v>-24.1399993896484</v>
      </c>
      <c r="F6634" s="7" t="n">
        <v>1.20000004768372</v>
      </c>
      <c r="G6634" s="7" t="n">
        <v>-57.0499992370605</v>
      </c>
      <c r="H6634" s="7" t="n">
        <v>0</v>
      </c>
    </row>
    <row r="6635" spans="1:8">
      <c r="A6635" t="s">
        <v>4</v>
      </c>
      <c r="B6635" s="4" t="s">
        <v>5</v>
      </c>
      <c r="C6635" s="4" t="s">
        <v>7</v>
      </c>
      <c r="D6635" s="4" t="s">
        <v>7</v>
      </c>
      <c r="E6635" s="4" t="s">
        <v>15</v>
      </c>
      <c r="F6635" s="4" t="s">
        <v>15</v>
      </c>
      <c r="G6635" s="4" t="s">
        <v>15</v>
      </c>
      <c r="H6635" s="4" t="s">
        <v>11</v>
      </c>
      <c r="I6635" s="4" t="s">
        <v>7</v>
      </c>
    </row>
    <row r="6636" spans="1:8">
      <c r="A6636" t="n">
        <v>53110</v>
      </c>
      <c r="B6636" s="61" t="n">
        <v>45</v>
      </c>
      <c r="C6636" s="7" t="n">
        <v>4</v>
      </c>
      <c r="D6636" s="7" t="n">
        <v>3</v>
      </c>
      <c r="E6636" s="7" t="n">
        <v>6.5</v>
      </c>
      <c r="F6636" s="7" t="n">
        <v>283.880004882813</v>
      </c>
      <c r="G6636" s="7" t="n">
        <v>0</v>
      </c>
      <c r="H6636" s="7" t="n">
        <v>0</v>
      </c>
      <c r="I6636" s="7" t="n">
        <v>1</v>
      </c>
    </row>
    <row r="6637" spans="1:8">
      <c r="A6637" t="s">
        <v>4</v>
      </c>
      <c r="B6637" s="4" t="s">
        <v>5</v>
      </c>
      <c r="C6637" s="4" t="s">
        <v>7</v>
      </c>
      <c r="D6637" s="4" t="s">
        <v>7</v>
      </c>
      <c r="E6637" s="4" t="s">
        <v>15</v>
      </c>
      <c r="F6637" s="4" t="s">
        <v>11</v>
      </c>
    </row>
    <row r="6638" spans="1:8">
      <c r="A6638" t="n">
        <v>53128</v>
      </c>
      <c r="B6638" s="61" t="n">
        <v>45</v>
      </c>
      <c r="C6638" s="7" t="n">
        <v>5</v>
      </c>
      <c r="D6638" s="7" t="n">
        <v>3</v>
      </c>
      <c r="E6638" s="7" t="n">
        <v>4.40000009536743</v>
      </c>
      <c r="F6638" s="7" t="n">
        <v>0</v>
      </c>
    </row>
    <row r="6639" spans="1:8">
      <c r="A6639" t="s">
        <v>4</v>
      </c>
      <c r="B6639" s="4" t="s">
        <v>5</v>
      </c>
      <c r="C6639" s="4" t="s">
        <v>7</v>
      </c>
      <c r="D6639" s="4" t="s">
        <v>7</v>
      </c>
      <c r="E6639" s="4" t="s">
        <v>15</v>
      </c>
      <c r="F6639" s="4" t="s">
        <v>11</v>
      </c>
    </row>
    <row r="6640" spans="1:8">
      <c r="A6640" t="n">
        <v>53137</v>
      </c>
      <c r="B6640" s="61" t="n">
        <v>45</v>
      </c>
      <c r="C6640" s="7" t="n">
        <v>11</v>
      </c>
      <c r="D6640" s="7" t="n">
        <v>3</v>
      </c>
      <c r="E6640" s="7" t="n">
        <v>32.7000007629395</v>
      </c>
      <c r="F6640" s="7" t="n">
        <v>0</v>
      </c>
    </row>
    <row r="6641" spans="1:9">
      <c r="A6641" t="s">
        <v>4</v>
      </c>
      <c r="B6641" s="4" t="s">
        <v>5</v>
      </c>
      <c r="C6641" s="4" t="s">
        <v>11</v>
      </c>
      <c r="D6641" s="4" t="s">
        <v>17</v>
      </c>
    </row>
    <row r="6642" spans="1:9">
      <c r="A6642" t="n">
        <v>53146</v>
      </c>
      <c r="B6642" s="67" t="n">
        <v>44</v>
      </c>
      <c r="C6642" s="7" t="n">
        <v>6</v>
      </c>
      <c r="D6642" s="7" t="n">
        <v>128</v>
      </c>
    </row>
    <row r="6643" spans="1:9">
      <c r="A6643" t="s">
        <v>4</v>
      </c>
      <c r="B6643" s="4" t="s">
        <v>5</v>
      </c>
      <c r="C6643" s="4" t="s">
        <v>11</v>
      </c>
      <c r="D6643" s="4" t="s">
        <v>17</v>
      </c>
    </row>
    <row r="6644" spans="1:9">
      <c r="A6644" t="n">
        <v>53153</v>
      </c>
      <c r="B6644" s="67" t="n">
        <v>44</v>
      </c>
      <c r="C6644" s="7" t="n">
        <v>6</v>
      </c>
      <c r="D6644" s="7" t="n">
        <v>32</v>
      </c>
    </row>
    <row r="6645" spans="1:9">
      <c r="A6645" t="s">
        <v>4</v>
      </c>
      <c r="B6645" s="4" t="s">
        <v>5</v>
      </c>
      <c r="C6645" s="4" t="s">
        <v>11</v>
      </c>
      <c r="D6645" s="4" t="s">
        <v>11</v>
      </c>
      <c r="E6645" s="4" t="s">
        <v>15</v>
      </c>
      <c r="F6645" s="4" t="s">
        <v>15</v>
      </c>
      <c r="G6645" s="4" t="s">
        <v>15</v>
      </c>
      <c r="H6645" s="4" t="s">
        <v>15</v>
      </c>
      <c r="I6645" s="4" t="s">
        <v>7</v>
      </c>
      <c r="J6645" s="4" t="s">
        <v>11</v>
      </c>
    </row>
    <row r="6646" spans="1:9">
      <c r="A6646" t="n">
        <v>53160</v>
      </c>
      <c r="B6646" s="44" t="n">
        <v>55</v>
      </c>
      <c r="C6646" s="7" t="n">
        <v>6</v>
      </c>
      <c r="D6646" s="7" t="n">
        <v>65533</v>
      </c>
      <c r="E6646" s="7" t="n">
        <v>-29.1200008392334</v>
      </c>
      <c r="F6646" s="7" t="n">
        <v>0</v>
      </c>
      <c r="G6646" s="7" t="n">
        <v>-57</v>
      </c>
      <c r="H6646" s="7" t="n">
        <v>1.20000004768372</v>
      </c>
      <c r="I6646" s="7" t="n">
        <v>1</v>
      </c>
      <c r="J6646" s="7" t="n">
        <v>0</v>
      </c>
    </row>
    <row r="6647" spans="1:9">
      <c r="A6647" t="s">
        <v>4</v>
      </c>
      <c r="B6647" s="4" t="s">
        <v>5</v>
      </c>
      <c r="C6647" s="4" t="s">
        <v>7</v>
      </c>
      <c r="D6647" s="4" t="s">
        <v>7</v>
      </c>
      <c r="E6647" s="4" t="s">
        <v>15</v>
      </c>
      <c r="F6647" s="4" t="s">
        <v>15</v>
      </c>
      <c r="G6647" s="4" t="s">
        <v>15</v>
      </c>
      <c r="H6647" s="4" t="s">
        <v>11</v>
      </c>
    </row>
    <row r="6648" spans="1:9">
      <c r="A6648" t="n">
        <v>53184</v>
      </c>
      <c r="B6648" s="61" t="n">
        <v>45</v>
      </c>
      <c r="C6648" s="7" t="n">
        <v>2</v>
      </c>
      <c r="D6648" s="7" t="n">
        <v>3</v>
      </c>
      <c r="E6648" s="7" t="n">
        <v>-27.3600006103516</v>
      </c>
      <c r="F6648" s="7" t="n">
        <v>1.26999998092651</v>
      </c>
      <c r="G6648" s="7" t="n">
        <v>-56.9099998474121</v>
      </c>
      <c r="H6648" s="7" t="n">
        <v>4000</v>
      </c>
    </row>
    <row r="6649" spans="1:9">
      <c r="A6649" t="s">
        <v>4</v>
      </c>
      <c r="B6649" s="4" t="s">
        <v>5</v>
      </c>
      <c r="C6649" s="4" t="s">
        <v>7</v>
      </c>
      <c r="D6649" s="4" t="s">
        <v>7</v>
      </c>
      <c r="E6649" s="4" t="s">
        <v>15</v>
      </c>
      <c r="F6649" s="4" t="s">
        <v>15</v>
      </c>
      <c r="G6649" s="4" t="s">
        <v>15</v>
      </c>
      <c r="H6649" s="4" t="s">
        <v>11</v>
      </c>
      <c r="I6649" s="4" t="s">
        <v>7</v>
      </c>
    </row>
    <row r="6650" spans="1:9">
      <c r="A6650" t="n">
        <v>53201</v>
      </c>
      <c r="B6650" s="61" t="n">
        <v>45</v>
      </c>
      <c r="C6650" s="7" t="n">
        <v>4</v>
      </c>
      <c r="D6650" s="7" t="n">
        <v>3</v>
      </c>
      <c r="E6650" s="7" t="n">
        <v>7.67000007629395</v>
      </c>
      <c r="F6650" s="7" t="n">
        <v>-69.0800018310547</v>
      </c>
      <c r="G6650" s="7" t="n">
        <v>0</v>
      </c>
      <c r="H6650" s="7" t="n">
        <v>4000</v>
      </c>
      <c r="I6650" s="7" t="n">
        <v>1</v>
      </c>
    </row>
    <row r="6651" spans="1:9">
      <c r="A6651" t="s">
        <v>4</v>
      </c>
      <c r="B6651" s="4" t="s">
        <v>5</v>
      </c>
      <c r="C6651" s="4" t="s">
        <v>7</v>
      </c>
      <c r="D6651" s="4" t="s">
        <v>7</v>
      </c>
      <c r="E6651" s="4" t="s">
        <v>15</v>
      </c>
      <c r="F6651" s="4" t="s">
        <v>11</v>
      </c>
    </row>
    <row r="6652" spans="1:9">
      <c r="A6652" t="n">
        <v>53219</v>
      </c>
      <c r="B6652" s="61" t="n">
        <v>45</v>
      </c>
      <c r="C6652" s="7" t="n">
        <v>5</v>
      </c>
      <c r="D6652" s="7" t="n">
        <v>3</v>
      </c>
      <c r="E6652" s="7" t="n">
        <v>2.09999990463257</v>
      </c>
      <c r="F6652" s="7" t="n">
        <v>4000</v>
      </c>
    </row>
    <row r="6653" spans="1:9">
      <c r="A6653" t="s">
        <v>4</v>
      </c>
      <c r="B6653" s="4" t="s">
        <v>5</v>
      </c>
      <c r="C6653" s="4" t="s">
        <v>7</v>
      </c>
      <c r="D6653" s="4" t="s">
        <v>7</v>
      </c>
      <c r="E6653" s="4" t="s">
        <v>15</v>
      </c>
      <c r="F6653" s="4" t="s">
        <v>11</v>
      </c>
    </row>
    <row r="6654" spans="1:9">
      <c r="A6654" t="n">
        <v>53228</v>
      </c>
      <c r="B6654" s="61" t="n">
        <v>45</v>
      </c>
      <c r="C6654" s="7" t="n">
        <v>11</v>
      </c>
      <c r="D6654" s="7" t="n">
        <v>3</v>
      </c>
      <c r="E6654" s="7" t="n">
        <v>32.7000007629395</v>
      </c>
      <c r="F6654" s="7" t="n">
        <v>4000</v>
      </c>
    </row>
    <row r="6655" spans="1:9">
      <c r="A6655" t="s">
        <v>4</v>
      </c>
      <c r="B6655" s="4" t="s">
        <v>5</v>
      </c>
      <c r="C6655" s="4" t="s">
        <v>11</v>
      </c>
    </row>
    <row r="6656" spans="1:9">
      <c r="A6656" t="n">
        <v>53237</v>
      </c>
      <c r="B6656" s="26" t="n">
        <v>16</v>
      </c>
      <c r="C6656" s="7" t="n">
        <v>2500</v>
      </c>
    </row>
    <row r="6657" spans="1:10">
      <c r="A6657" t="s">
        <v>4</v>
      </c>
      <c r="B6657" s="4" t="s">
        <v>5</v>
      </c>
      <c r="C6657" s="4" t="s">
        <v>7</v>
      </c>
      <c r="D6657" s="4" t="s">
        <v>11</v>
      </c>
      <c r="E6657" s="4" t="s">
        <v>15</v>
      </c>
    </row>
    <row r="6658" spans="1:10">
      <c r="A6658" t="n">
        <v>53240</v>
      </c>
      <c r="B6658" s="28" t="n">
        <v>58</v>
      </c>
      <c r="C6658" s="7" t="n">
        <v>0</v>
      </c>
      <c r="D6658" s="7" t="n">
        <v>1000</v>
      </c>
      <c r="E6658" s="7" t="n">
        <v>1</v>
      </c>
    </row>
    <row r="6659" spans="1:10">
      <c r="A6659" t="s">
        <v>4</v>
      </c>
      <c r="B6659" s="4" t="s">
        <v>5</v>
      </c>
      <c r="C6659" s="4" t="s">
        <v>7</v>
      </c>
      <c r="D6659" s="4" t="s">
        <v>11</v>
      </c>
    </row>
    <row r="6660" spans="1:10">
      <c r="A6660" t="n">
        <v>53248</v>
      </c>
      <c r="B6660" s="28" t="n">
        <v>58</v>
      </c>
      <c r="C6660" s="7" t="n">
        <v>255</v>
      </c>
      <c r="D6660" s="7" t="n">
        <v>0</v>
      </c>
    </row>
    <row r="6661" spans="1:10">
      <c r="A6661" t="s">
        <v>4</v>
      </c>
      <c r="B6661" s="4" t="s">
        <v>5</v>
      </c>
      <c r="C6661" s="4" t="s">
        <v>7</v>
      </c>
    </row>
    <row r="6662" spans="1:10">
      <c r="A6662" t="n">
        <v>53252</v>
      </c>
      <c r="B6662" s="61" t="n">
        <v>45</v>
      </c>
      <c r="C6662" s="7" t="n">
        <v>0</v>
      </c>
    </row>
    <row r="6663" spans="1:10">
      <c r="A6663" t="s">
        <v>4</v>
      </c>
      <c r="B6663" s="4" t="s">
        <v>5</v>
      </c>
      <c r="C6663" s="4" t="s">
        <v>7</v>
      </c>
      <c r="D6663" s="4" t="s">
        <v>7</v>
      </c>
      <c r="E6663" s="4" t="s">
        <v>15</v>
      </c>
      <c r="F6663" s="4" t="s">
        <v>15</v>
      </c>
      <c r="G6663" s="4" t="s">
        <v>15</v>
      </c>
      <c r="H6663" s="4" t="s">
        <v>11</v>
      </c>
    </row>
    <row r="6664" spans="1:10">
      <c r="A6664" t="n">
        <v>53254</v>
      </c>
      <c r="B6664" s="61" t="n">
        <v>45</v>
      </c>
      <c r="C6664" s="7" t="n">
        <v>2</v>
      </c>
      <c r="D6664" s="7" t="n">
        <v>3</v>
      </c>
      <c r="E6664" s="7" t="n">
        <v>-32.5800018310547</v>
      </c>
      <c r="F6664" s="7" t="n">
        <v>1.48000001907349</v>
      </c>
      <c r="G6664" s="7" t="n">
        <v>-57.0400009155273</v>
      </c>
      <c r="H6664" s="7" t="n">
        <v>0</v>
      </c>
    </row>
    <row r="6665" spans="1:10">
      <c r="A6665" t="s">
        <v>4</v>
      </c>
      <c r="B6665" s="4" t="s">
        <v>5</v>
      </c>
      <c r="C6665" s="4" t="s">
        <v>7</v>
      </c>
      <c r="D6665" s="4" t="s">
        <v>7</v>
      </c>
      <c r="E6665" s="4" t="s">
        <v>15</v>
      </c>
      <c r="F6665" s="4" t="s">
        <v>15</v>
      </c>
      <c r="G6665" s="4" t="s">
        <v>15</v>
      </c>
      <c r="H6665" s="4" t="s">
        <v>11</v>
      </c>
      <c r="I6665" s="4" t="s">
        <v>7</v>
      </c>
    </row>
    <row r="6666" spans="1:10">
      <c r="A6666" t="n">
        <v>53271</v>
      </c>
      <c r="B6666" s="61" t="n">
        <v>45</v>
      </c>
      <c r="C6666" s="7" t="n">
        <v>4</v>
      </c>
      <c r="D6666" s="7" t="n">
        <v>3</v>
      </c>
      <c r="E6666" s="7" t="n">
        <v>2.42000007629395</v>
      </c>
      <c r="F6666" s="7" t="n">
        <v>320.700012207031</v>
      </c>
      <c r="G6666" s="7" t="n">
        <v>0</v>
      </c>
      <c r="H6666" s="7" t="n">
        <v>0</v>
      </c>
      <c r="I6666" s="7" t="n">
        <v>0</v>
      </c>
    </row>
    <row r="6667" spans="1:10">
      <c r="A6667" t="s">
        <v>4</v>
      </c>
      <c r="B6667" s="4" t="s">
        <v>5</v>
      </c>
      <c r="C6667" s="4" t="s">
        <v>7</v>
      </c>
      <c r="D6667" s="4" t="s">
        <v>7</v>
      </c>
      <c r="E6667" s="4" t="s">
        <v>15</v>
      </c>
      <c r="F6667" s="4" t="s">
        <v>11</v>
      </c>
    </row>
    <row r="6668" spans="1:10">
      <c r="A6668" t="n">
        <v>53289</v>
      </c>
      <c r="B6668" s="61" t="n">
        <v>45</v>
      </c>
      <c r="C6668" s="7" t="n">
        <v>5</v>
      </c>
      <c r="D6668" s="7" t="n">
        <v>3</v>
      </c>
      <c r="E6668" s="7" t="n">
        <v>1.79999995231628</v>
      </c>
      <c r="F6668" s="7" t="n">
        <v>0</v>
      </c>
    </row>
    <row r="6669" spans="1:10">
      <c r="A6669" t="s">
        <v>4</v>
      </c>
      <c r="B6669" s="4" t="s">
        <v>5</v>
      </c>
      <c r="C6669" s="4" t="s">
        <v>7</v>
      </c>
      <c r="D6669" s="4" t="s">
        <v>7</v>
      </c>
      <c r="E6669" s="4" t="s">
        <v>15</v>
      </c>
      <c r="F6669" s="4" t="s">
        <v>11</v>
      </c>
    </row>
    <row r="6670" spans="1:10">
      <c r="A6670" t="n">
        <v>53298</v>
      </c>
      <c r="B6670" s="61" t="n">
        <v>45</v>
      </c>
      <c r="C6670" s="7" t="n">
        <v>11</v>
      </c>
      <c r="D6670" s="7" t="n">
        <v>3</v>
      </c>
      <c r="E6670" s="7" t="n">
        <v>32.7000007629395</v>
      </c>
      <c r="F6670" s="7" t="n">
        <v>0</v>
      </c>
    </row>
    <row r="6671" spans="1:10">
      <c r="A6671" t="s">
        <v>4</v>
      </c>
      <c r="B6671" s="4" t="s">
        <v>5</v>
      </c>
      <c r="C6671" s="4" t="s">
        <v>7</v>
      </c>
      <c r="D6671" s="4" t="s">
        <v>7</v>
      </c>
      <c r="E6671" s="4" t="s">
        <v>15</v>
      </c>
      <c r="F6671" s="4" t="s">
        <v>15</v>
      </c>
      <c r="G6671" s="4" t="s">
        <v>15</v>
      </c>
      <c r="H6671" s="4" t="s">
        <v>11</v>
      </c>
    </row>
    <row r="6672" spans="1:10">
      <c r="A6672" t="n">
        <v>53307</v>
      </c>
      <c r="B6672" s="61" t="n">
        <v>45</v>
      </c>
      <c r="C6672" s="7" t="n">
        <v>2</v>
      </c>
      <c r="D6672" s="7" t="n">
        <v>3</v>
      </c>
      <c r="E6672" s="7" t="n">
        <v>-32.5800018310547</v>
      </c>
      <c r="F6672" s="7" t="n">
        <v>1.48000001907349</v>
      </c>
      <c r="G6672" s="7" t="n">
        <v>-57.0400009155273</v>
      </c>
      <c r="H6672" s="7" t="n">
        <v>20000</v>
      </c>
    </row>
    <row r="6673" spans="1:9">
      <c r="A6673" t="s">
        <v>4</v>
      </c>
      <c r="B6673" s="4" t="s">
        <v>5</v>
      </c>
      <c r="C6673" s="4" t="s">
        <v>7</v>
      </c>
      <c r="D6673" s="4" t="s">
        <v>7</v>
      </c>
      <c r="E6673" s="4" t="s">
        <v>15</v>
      </c>
      <c r="F6673" s="4" t="s">
        <v>15</v>
      </c>
      <c r="G6673" s="4" t="s">
        <v>15</v>
      </c>
      <c r="H6673" s="4" t="s">
        <v>11</v>
      </c>
      <c r="I6673" s="4" t="s">
        <v>7</v>
      </c>
    </row>
    <row r="6674" spans="1:9">
      <c r="A6674" t="n">
        <v>53324</v>
      </c>
      <c r="B6674" s="61" t="n">
        <v>45</v>
      </c>
      <c r="C6674" s="7" t="n">
        <v>4</v>
      </c>
      <c r="D6674" s="7" t="n">
        <v>3</v>
      </c>
      <c r="E6674" s="7" t="n">
        <v>8</v>
      </c>
      <c r="F6674" s="7" t="n">
        <v>310.989990234375</v>
      </c>
      <c r="G6674" s="7" t="n">
        <v>0</v>
      </c>
      <c r="H6674" s="7" t="n">
        <v>20000</v>
      </c>
      <c r="I6674" s="7" t="n">
        <v>0</v>
      </c>
    </row>
    <row r="6675" spans="1:9">
      <c r="A6675" t="s">
        <v>4</v>
      </c>
      <c r="B6675" s="4" t="s">
        <v>5</v>
      </c>
      <c r="C6675" s="4" t="s">
        <v>7</v>
      </c>
      <c r="D6675" s="4" t="s">
        <v>7</v>
      </c>
      <c r="E6675" s="4" t="s">
        <v>15</v>
      </c>
      <c r="F6675" s="4" t="s">
        <v>11</v>
      </c>
    </row>
    <row r="6676" spans="1:9">
      <c r="A6676" t="n">
        <v>53342</v>
      </c>
      <c r="B6676" s="61" t="n">
        <v>45</v>
      </c>
      <c r="C6676" s="7" t="n">
        <v>5</v>
      </c>
      <c r="D6676" s="7" t="n">
        <v>3</v>
      </c>
      <c r="E6676" s="7" t="n">
        <v>1.79999995231628</v>
      </c>
      <c r="F6676" s="7" t="n">
        <v>20000</v>
      </c>
    </row>
    <row r="6677" spans="1:9">
      <c r="A6677" t="s">
        <v>4</v>
      </c>
      <c r="B6677" s="4" t="s">
        <v>5</v>
      </c>
      <c r="C6677" s="4" t="s">
        <v>7</v>
      </c>
      <c r="D6677" s="4" t="s">
        <v>7</v>
      </c>
      <c r="E6677" s="4" t="s">
        <v>15</v>
      </c>
      <c r="F6677" s="4" t="s">
        <v>11</v>
      </c>
    </row>
    <row r="6678" spans="1:9">
      <c r="A6678" t="n">
        <v>53351</v>
      </c>
      <c r="B6678" s="61" t="n">
        <v>45</v>
      </c>
      <c r="C6678" s="7" t="n">
        <v>11</v>
      </c>
      <c r="D6678" s="7" t="n">
        <v>3</v>
      </c>
      <c r="E6678" s="7" t="n">
        <v>32.7000007629395</v>
      </c>
      <c r="F6678" s="7" t="n">
        <v>20000</v>
      </c>
    </row>
    <row r="6679" spans="1:9">
      <c r="A6679" t="s">
        <v>4</v>
      </c>
      <c r="B6679" s="4" t="s">
        <v>5</v>
      </c>
      <c r="C6679" s="4" t="s">
        <v>8</v>
      </c>
      <c r="D6679" s="4" t="s">
        <v>8</v>
      </c>
    </row>
    <row r="6680" spans="1:9">
      <c r="A6680" t="n">
        <v>53360</v>
      </c>
      <c r="B6680" s="69" t="n">
        <v>70</v>
      </c>
      <c r="C6680" s="7" t="s">
        <v>27</v>
      </c>
      <c r="D6680" s="7" t="s">
        <v>419</v>
      </c>
    </row>
    <row r="6681" spans="1:9">
      <c r="A6681" t="s">
        <v>4</v>
      </c>
      <c r="B6681" s="4" t="s">
        <v>5</v>
      </c>
      <c r="C6681" s="4" t="s">
        <v>11</v>
      </c>
      <c r="D6681" s="4" t="s">
        <v>7</v>
      </c>
    </row>
    <row r="6682" spans="1:9">
      <c r="A6682" t="n">
        <v>53373</v>
      </c>
      <c r="B6682" s="45" t="n">
        <v>56</v>
      </c>
      <c r="C6682" s="7" t="n">
        <v>6</v>
      </c>
      <c r="D6682" s="7" t="n">
        <v>1</v>
      </c>
    </row>
    <row r="6683" spans="1:9">
      <c r="A6683" t="s">
        <v>4</v>
      </c>
      <c r="B6683" s="4" t="s">
        <v>5</v>
      </c>
      <c r="C6683" s="4" t="s">
        <v>11</v>
      </c>
      <c r="D6683" s="4" t="s">
        <v>15</v>
      </c>
      <c r="E6683" s="4" t="s">
        <v>15</v>
      </c>
      <c r="F6683" s="4" t="s">
        <v>15</v>
      </c>
      <c r="G6683" s="4" t="s">
        <v>15</v>
      </c>
    </row>
    <row r="6684" spans="1:9">
      <c r="A6684" t="n">
        <v>53377</v>
      </c>
      <c r="B6684" s="37" t="n">
        <v>46</v>
      </c>
      <c r="C6684" s="7" t="n">
        <v>6</v>
      </c>
      <c r="D6684" s="7" t="n">
        <v>-32.2099990844727</v>
      </c>
      <c r="E6684" s="7" t="n">
        <v>0</v>
      </c>
      <c r="F6684" s="7" t="n">
        <v>-57</v>
      </c>
      <c r="G6684" s="7" t="n">
        <v>270</v>
      </c>
    </row>
    <row r="6685" spans="1:9">
      <c r="A6685" t="s">
        <v>4</v>
      </c>
      <c r="B6685" s="4" t="s">
        <v>5</v>
      </c>
      <c r="C6685" s="4" t="s">
        <v>11</v>
      </c>
      <c r="D6685" s="4" t="s">
        <v>7</v>
      </c>
      <c r="E6685" s="4" t="s">
        <v>8</v>
      </c>
      <c r="F6685" s="4" t="s">
        <v>15</v>
      </c>
      <c r="G6685" s="4" t="s">
        <v>15</v>
      </c>
      <c r="H6685" s="4" t="s">
        <v>15</v>
      </c>
    </row>
    <row r="6686" spans="1:9">
      <c r="A6686" t="n">
        <v>53396</v>
      </c>
      <c r="B6686" s="40" t="n">
        <v>48</v>
      </c>
      <c r="C6686" s="7" t="n">
        <v>6</v>
      </c>
      <c r="D6686" s="7" t="n">
        <v>0</v>
      </c>
      <c r="E6686" s="7" t="s">
        <v>431</v>
      </c>
      <c r="F6686" s="7" t="n">
        <v>-1</v>
      </c>
      <c r="G6686" s="7" t="n">
        <v>1</v>
      </c>
      <c r="H6686" s="7" t="n">
        <v>0</v>
      </c>
    </row>
    <row r="6687" spans="1:9">
      <c r="A6687" t="s">
        <v>4</v>
      </c>
      <c r="B6687" s="4" t="s">
        <v>5</v>
      </c>
      <c r="C6687" s="4" t="s">
        <v>11</v>
      </c>
    </row>
    <row r="6688" spans="1:9">
      <c r="A6688" t="n">
        <v>53422</v>
      </c>
      <c r="B6688" s="26" t="n">
        <v>16</v>
      </c>
      <c r="C6688" s="7" t="n">
        <v>0</v>
      </c>
    </row>
    <row r="6689" spans="1:9">
      <c r="A6689" t="s">
        <v>4</v>
      </c>
      <c r="B6689" s="4" t="s">
        <v>5</v>
      </c>
      <c r="C6689" s="4" t="s">
        <v>11</v>
      </c>
      <c r="D6689" s="4" t="s">
        <v>11</v>
      </c>
      <c r="E6689" s="4" t="s">
        <v>11</v>
      </c>
    </row>
    <row r="6690" spans="1:9">
      <c r="A6690" t="n">
        <v>53425</v>
      </c>
      <c r="B6690" s="42" t="n">
        <v>61</v>
      </c>
      <c r="C6690" s="7" t="n">
        <v>0</v>
      </c>
      <c r="D6690" s="7" t="n">
        <v>6</v>
      </c>
      <c r="E6690" s="7" t="n">
        <v>0</v>
      </c>
    </row>
    <row r="6691" spans="1:9">
      <c r="A6691" t="s">
        <v>4</v>
      </c>
      <c r="B6691" s="4" t="s">
        <v>5</v>
      </c>
      <c r="C6691" s="4" t="s">
        <v>11</v>
      </c>
      <c r="D6691" s="4" t="s">
        <v>11</v>
      </c>
      <c r="E6691" s="4" t="s">
        <v>11</v>
      </c>
    </row>
    <row r="6692" spans="1:9">
      <c r="A6692" t="n">
        <v>53432</v>
      </c>
      <c r="B6692" s="42" t="n">
        <v>61</v>
      </c>
      <c r="C6692" s="7" t="n">
        <v>6</v>
      </c>
      <c r="D6692" s="7" t="n">
        <v>0</v>
      </c>
      <c r="E6692" s="7" t="n">
        <v>0</v>
      </c>
    </row>
    <row r="6693" spans="1:9">
      <c r="A6693" t="s">
        <v>4</v>
      </c>
      <c r="B6693" s="4" t="s">
        <v>5</v>
      </c>
      <c r="C6693" s="4" t="s">
        <v>7</v>
      </c>
      <c r="D6693" s="4" t="s">
        <v>11</v>
      </c>
      <c r="E6693" s="4" t="s">
        <v>15</v>
      </c>
    </row>
    <row r="6694" spans="1:9">
      <c r="A6694" t="n">
        <v>53439</v>
      </c>
      <c r="B6694" s="28" t="n">
        <v>58</v>
      </c>
      <c r="C6694" s="7" t="n">
        <v>100</v>
      </c>
      <c r="D6694" s="7" t="n">
        <v>1000</v>
      </c>
      <c r="E6694" s="7" t="n">
        <v>1</v>
      </c>
    </row>
    <row r="6695" spans="1:9">
      <c r="A6695" t="s">
        <v>4</v>
      </c>
      <c r="B6695" s="4" t="s">
        <v>5</v>
      </c>
      <c r="C6695" s="4" t="s">
        <v>7</v>
      </c>
      <c r="D6695" s="4" t="s">
        <v>11</v>
      </c>
    </row>
    <row r="6696" spans="1:9">
      <c r="A6696" t="n">
        <v>53447</v>
      </c>
      <c r="B6696" s="28" t="n">
        <v>58</v>
      </c>
      <c r="C6696" s="7" t="n">
        <v>255</v>
      </c>
      <c r="D6696" s="7" t="n">
        <v>0</v>
      </c>
    </row>
    <row r="6697" spans="1:9">
      <c r="A6697" t="s">
        <v>4</v>
      </c>
      <c r="B6697" s="4" t="s">
        <v>5</v>
      </c>
      <c r="C6697" s="4" t="s">
        <v>11</v>
      </c>
      <c r="D6697" s="4" t="s">
        <v>7</v>
      </c>
      <c r="E6697" s="4" t="s">
        <v>8</v>
      </c>
      <c r="F6697" s="4" t="s">
        <v>15</v>
      </c>
      <c r="G6697" s="4" t="s">
        <v>15</v>
      </c>
      <c r="H6697" s="4" t="s">
        <v>15</v>
      </c>
    </row>
    <row r="6698" spans="1:9">
      <c r="A6698" t="n">
        <v>53451</v>
      </c>
      <c r="B6698" s="40" t="n">
        <v>48</v>
      </c>
      <c r="C6698" s="7" t="n">
        <v>0</v>
      </c>
      <c r="D6698" s="7" t="n">
        <v>0</v>
      </c>
      <c r="E6698" s="7" t="s">
        <v>189</v>
      </c>
      <c r="F6698" s="7" t="n">
        <v>-1</v>
      </c>
      <c r="G6698" s="7" t="n">
        <v>1</v>
      </c>
      <c r="H6698" s="7" t="n">
        <v>0</v>
      </c>
    </row>
    <row r="6699" spans="1:9">
      <c r="A6699" t="s">
        <v>4</v>
      </c>
      <c r="B6699" s="4" t="s">
        <v>5</v>
      </c>
      <c r="C6699" s="4" t="s">
        <v>7</v>
      </c>
      <c r="D6699" s="4" t="s">
        <v>11</v>
      </c>
      <c r="E6699" s="4" t="s">
        <v>8</v>
      </c>
    </row>
    <row r="6700" spans="1:9">
      <c r="A6700" t="n">
        <v>53479</v>
      </c>
      <c r="B6700" s="30" t="n">
        <v>51</v>
      </c>
      <c r="C6700" s="7" t="n">
        <v>4</v>
      </c>
      <c r="D6700" s="7" t="n">
        <v>0</v>
      </c>
      <c r="E6700" s="7" t="s">
        <v>420</v>
      </c>
    </row>
    <row r="6701" spans="1:9">
      <c r="A6701" t="s">
        <v>4</v>
      </c>
      <c r="B6701" s="4" t="s">
        <v>5</v>
      </c>
      <c r="C6701" s="4" t="s">
        <v>11</v>
      </c>
    </row>
    <row r="6702" spans="1:9">
      <c r="A6702" t="n">
        <v>53493</v>
      </c>
      <c r="B6702" s="26" t="n">
        <v>16</v>
      </c>
      <c r="C6702" s="7" t="n">
        <v>0</v>
      </c>
    </row>
    <row r="6703" spans="1:9">
      <c r="A6703" t="s">
        <v>4</v>
      </c>
      <c r="B6703" s="4" t="s">
        <v>5</v>
      </c>
      <c r="C6703" s="4" t="s">
        <v>11</v>
      </c>
      <c r="D6703" s="4" t="s">
        <v>7</v>
      </c>
      <c r="E6703" s="4" t="s">
        <v>17</v>
      </c>
      <c r="F6703" s="4" t="s">
        <v>42</v>
      </c>
      <c r="G6703" s="4" t="s">
        <v>7</v>
      </c>
      <c r="H6703" s="4" t="s">
        <v>7</v>
      </c>
      <c r="I6703" s="4" t="s">
        <v>7</v>
      </c>
      <c r="J6703" s="4" t="s">
        <v>17</v>
      </c>
      <c r="K6703" s="4" t="s">
        <v>42</v>
      </c>
      <c r="L6703" s="4" t="s">
        <v>7</v>
      </c>
      <c r="M6703" s="4" t="s">
        <v>7</v>
      </c>
    </row>
    <row r="6704" spans="1:9">
      <c r="A6704" t="n">
        <v>53496</v>
      </c>
      <c r="B6704" s="31" t="n">
        <v>26</v>
      </c>
      <c r="C6704" s="7" t="n">
        <v>0</v>
      </c>
      <c r="D6704" s="7" t="n">
        <v>17</v>
      </c>
      <c r="E6704" s="7" t="n">
        <v>65032</v>
      </c>
      <c r="F6704" s="7" t="s">
        <v>496</v>
      </c>
      <c r="G6704" s="7" t="n">
        <v>2</v>
      </c>
      <c r="H6704" s="7" t="n">
        <v>3</v>
      </c>
      <c r="I6704" s="7" t="n">
        <v>17</v>
      </c>
      <c r="J6704" s="7" t="n">
        <v>65033</v>
      </c>
      <c r="K6704" s="7" t="s">
        <v>497</v>
      </c>
      <c r="L6704" s="7" t="n">
        <v>2</v>
      </c>
      <c r="M6704" s="7" t="n">
        <v>0</v>
      </c>
    </row>
    <row r="6705" spans="1:13">
      <c r="A6705" t="s">
        <v>4</v>
      </c>
      <c r="B6705" s="4" t="s">
        <v>5</v>
      </c>
    </row>
    <row r="6706" spans="1:13">
      <c r="A6706" t="n">
        <v>53609</v>
      </c>
      <c r="B6706" s="24" t="n">
        <v>28</v>
      </c>
    </row>
    <row r="6707" spans="1:13">
      <c r="A6707" t="s">
        <v>4</v>
      </c>
      <c r="B6707" s="4" t="s">
        <v>5</v>
      </c>
      <c r="C6707" s="4" t="s">
        <v>11</v>
      </c>
      <c r="D6707" s="4" t="s">
        <v>7</v>
      </c>
      <c r="E6707" s="4" t="s">
        <v>8</v>
      </c>
      <c r="F6707" s="4" t="s">
        <v>15</v>
      </c>
      <c r="G6707" s="4" t="s">
        <v>15</v>
      </c>
      <c r="H6707" s="4" t="s">
        <v>15</v>
      </c>
    </row>
    <row r="6708" spans="1:13">
      <c r="A6708" t="n">
        <v>53610</v>
      </c>
      <c r="B6708" s="40" t="n">
        <v>48</v>
      </c>
      <c r="C6708" s="7" t="n">
        <v>6</v>
      </c>
      <c r="D6708" s="7" t="n">
        <v>0</v>
      </c>
      <c r="E6708" s="7" t="s">
        <v>195</v>
      </c>
      <c r="F6708" s="7" t="n">
        <v>-1</v>
      </c>
      <c r="G6708" s="7" t="n">
        <v>1</v>
      </c>
      <c r="H6708" s="7" t="n">
        <v>0</v>
      </c>
    </row>
    <row r="6709" spans="1:13">
      <c r="A6709" t="s">
        <v>4</v>
      </c>
      <c r="B6709" s="4" t="s">
        <v>5</v>
      </c>
      <c r="C6709" s="4" t="s">
        <v>11</v>
      </c>
    </row>
    <row r="6710" spans="1:13">
      <c r="A6710" t="n">
        <v>53639</v>
      </c>
      <c r="B6710" s="26" t="n">
        <v>16</v>
      </c>
      <c r="C6710" s="7" t="n">
        <v>500</v>
      </c>
    </row>
    <row r="6711" spans="1:13">
      <c r="A6711" t="s">
        <v>4</v>
      </c>
      <c r="B6711" s="4" t="s">
        <v>5</v>
      </c>
      <c r="C6711" s="4" t="s">
        <v>7</v>
      </c>
      <c r="D6711" s="4" t="s">
        <v>11</v>
      </c>
      <c r="E6711" s="4" t="s">
        <v>8</v>
      </c>
    </row>
    <row r="6712" spans="1:13">
      <c r="A6712" t="n">
        <v>53642</v>
      </c>
      <c r="B6712" s="30" t="n">
        <v>51</v>
      </c>
      <c r="C6712" s="7" t="n">
        <v>4</v>
      </c>
      <c r="D6712" s="7" t="n">
        <v>6</v>
      </c>
      <c r="E6712" s="7" t="s">
        <v>278</v>
      </c>
    </row>
    <row r="6713" spans="1:13">
      <c r="A6713" t="s">
        <v>4</v>
      </c>
      <c r="B6713" s="4" t="s">
        <v>5</v>
      </c>
      <c r="C6713" s="4" t="s">
        <v>11</v>
      </c>
    </row>
    <row r="6714" spans="1:13">
      <c r="A6714" t="n">
        <v>53655</v>
      </c>
      <c r="B6714" s="26" t="n">
        <v>16</v>
      </c>
      <c r="C6714" s="7" t="n">
        <v>0</v>
      </c>
    </row>
    <row r="6715" spans="1:13">
      <c r="A6715" t="s">
        <v>4</v>
      </c>
      <c r="B6715" s="4" t="s">
        <v>5</v>
      </c>
      <c r="C6715" s="4" t="s">
        <v>11</v>
      </c>
      <c r="D6715" s="4" t="s">
        <v>7</v>
      </c>
      <c r="E6715" s="4" t="s">
        <v>17</v>
      </c>
      <c r="F6715" s="4" t="s">
        <v>42</v>
      </c>
      <c r="G6715" s="4" t="s">
        <v>7</v>
      </c>
      <c r="H6715" s="4" t="s">
        <v>7</v>
      </c>
      <c r="I6715" s="4" t="s">
        <v>7</v>
      </c>
      <c r="J6715" s="4" t="s">
        <v>17</v>
      </c>
      <c r="K6715" s="4" t="s">
        <v>42</v>
      </c>
      <c r="L6715" s="4" t="s">
        <v>7</v>
      </c>
      <c r="M6715" s="4" t="s">
        <v>7</v>
      </c>
    </row>
    <row r="6716" spans="1:13">
      <c r="A6716" t="n">
        <v>53658</v>
      </c>
      <c r="B6716" s="31" t="n">
        <v>26</v>
      </c>
      <c r="C6716" s="7" t="n">
        <v>6</v>
      </c>
      <c r="D6716" s="7" t="n">
        <v>17</v>
      </c>
      <c r="E6716" s="7" t="n">
        <v>8517</v>
      </c>
      <c r="F6716" s="7" t="s">
        <v>498</v>
      </c>
      <c r="G6716" s="7" t="n">
        <v>2</v>
      </c>
      <c r="H6716" s="7" t="n">
        <v>3</v>
      </c>
      <c r="I6716" s="7" t="n">
        <v>17</v>
      </c>
      <c r="J6716" s="7" t="n">
        <v>8518</v>
      </c>
      <c r="K6716" s="7" t="s">
        <v>499</v>
      </c>
      <c r="L6716" s="7" t="n">
        <v>2</v>
      </c>
      <c r="M6716" s="7" t="n">
        <v>0</v>
      </c>
    </row>
    <row r="6717" spans="1:13">
      <c r="A6717" t="s">
        <v>4</v>
      </c>
      <c r="B6717" s="4" t="s">
        <v>5</v>
      </c>
    </row>
    <row r="6718" spans="1:13">
      <c r="A6718" t="n">
        <v>53837</v>
      </c>
      <c r="B6718" s="24" t="n">
        <v>28</v>
      </c>
    </row>
    <row r="6719" spans="1:13">
      <c r="A6719" t="s">
        <v>4</v>
      </c>
      <c r="B6719" s="4" t="s">
        <v>5</v>
      </c>
      <c r="C6719" s="4" t="s">
        <v>7</v>
      </c>
      <c r="D6719" s="4" t="s">
        <v>11</v>
      </c>
      <c r="E6719" s="4" t="s">
        <v>8</v>
      </c>
    </row>
    <row r="6720" spans="1:13">
      <c r="A6720" t="n">
        <v>53838</v>
      </c>
      <c r="B6720" s="30" t="n">
        <v>51</v>
      </c>
      <c r="C6720" s="7" t="n">
        <v>4</v>
      </c>
      <c r="D6720" s="7" t="n">
        <v>0</v>
      </c>
      <c r="E6720" s="7" t="s">
        <v>336</v>
      </c>
    </row>
    <row r="6721" spans="1:13">
      <c r="A6721" t="s">
        <v>4</v>
      </c>
      <c r="B6721" s="4" t="s">
        <v>5</v>
      </c>
      <c r="C6721" s="4" t="s">
        <v>11</v>
      </c>
    </row>
    <row r="6722" spans="1:13">
      <c r="A6722" t="n">
        <v>53851</v>
      </c>
      <c r="B6722" s="26" t="n">
        <v>16</v>
      </c>
      <c r="C6722" s="7" t="n">
        <v>0</v>
      </c>
    </row>
    <row r="6723" spans="1:13">
      <c r="A6723" t="s">
        <v>4</v>
      </c>
      <c r="B6723" s="4" t="s">
        <v>5</v>
      </c>
      <c r="C6723" s="4" t="s">
        <v>11</v>
      </c>
      <c r="D6723" s="4" t="s">
        <v>7</v>
      </c>
      <c r="E6723" s="4" t="s">
        <v>17</v>
      </c>
      <c r="F6723" s="4" t="s">
        <v>42</v>
      </c>
      <c r="G6723" s="4" t="s">
        <v>7</v>
      </c>
      <c r="H6723" s="4" t="s">
        <v>7</v>
      </c>
    </row>
    <row r="6724" spans="1:13">
      <c r="A6724" t="n">
        <v>53854</v>
      </c>
      <c r="B6724" s="31" t="n">
        <v>26</v>
      </c>
      <c r="C6724" s="7" t="n">
        <v>0</v>
      </c>
      <c r="D6724" s="7" t="n">
        <v>17</v>
      </c>
      <c r="E6724" s="7" t="n">
        <v>65034</v>
      </c>
      <c r="F6724" s="7" t="s">
        <v>500</v>
      </c>
      <c r="G6724" s="7" t="n">
        <v>2</v>
      </c>
      <c r="H6724" s="7" t="n">
        <v>0</v>
      </c>
    </row>
    <row r="6725" spans="1:13">
      <c r="A6725" t="s">
        <v>4</v>
      </c>
      <c r="B6725" s="4" t="s">
        <v>5</v>
      </c>
    </row>
    <row r="6726" spans="1:13">
      <c r="A6726" t="n">
        <v>53884</v>
      </c>
      <c r="B6726" s="24" t="n">
        <v>28</v>
      </c>
    </row>
    <row r="6727" spans="1:13">
      <c r="A6727" t="s">
        <v>4</v>
      </c>
      <c r="B6727" s="4" t="s">
        <v>5</v>
      </c>
      <c r="C6727" s="4" t="s">
        <v>11</v>
      </c>
      <c r="D6727" s="4" t="s">
        <v>7</v>
      </c>
      <c r="E6727" s="4" t="s">
        <v>15</v>
      </c>
      <c r="F6727" s="4" t="s">
        <v>11</v>
      </c>
    </row>
    <row r="6728" spans="1:13">
      <c r="A6728" t="n">
        <v>53885</v>
      </c>
      <c r="B6728" s="51" t="n">
        <v>59</v>
      </c>
      <c r="C6728" s="7" t="n">
        <v>6</v>
      </c>
      <c r="D6728" s="7" t="n">
        <v>8</v>
      </c>
      <c r="E6728" s="7" t="n">
        <v>0.150000005960464</v>
      </c>
      <c r="F6728" s="7" t="n">
        <v>0</v>
      </c>
    </row>
    <row r="6729" spans="1:13">
      <c r="A6729" t="s">
        <v>4</v>
      </c>
      <c r="B6729" s="4" t="s">
        <v>5</v>
      </c>
      <c r="C6729" s="4" t="s">
        <v>11</v>
      </c>
    </row>
    <row r="6730" spans="1:13">
      <c r="A6730" t="n">
        <v>53895</v>
      </c>
      <c r="B6730" s="26" t="n">
        <v>16</v>
      </c>
      <c r="C6730" s="7" t="n">
        <v>1300</v>
      </c>
    </row>
    <row r="6731" spans="1:13">
      <c r="A6731" t="s">
        <v>4</v>
      </c>
      <c r="B6731" s="4" t="s">
        <v>5</v>
      </c>
      <c r="C6731" s="4" t="s">
        <v>11</v>
      </c>
      <c r="D6731" s="4" t="s">
        <v>7</v>
      </c>
      <c r="E6731" s="4" t="s">
        <v>15</v>
      </c>
      <c r="F6731" s="4" t="s">
        <v>11</v>
      </c>
    </row>
    <row r="6732" spans="1:13">
      <c r="A6732" t="n">
        <v>53898</v>
      </c>
      <c r="B6732" s="51" t="n">
        <v>59</v>
      </c>
      <c r="C6732" s="7" t="n">
        <v>6</v>
      </c>
      <c r="D6732" s="7" t="n">
        <v>255</v>
      </c>
      <c r="E6732" s="7" t="n">
        <v>0</v>
      </c>
      <c r="F6732" s="7" t="n">
        <v>0</v>
      </c>
    </row>
    <row r="6733" spans="1:13">
      <c r="A6733" t="s">
        <v>4</v>
      </c>
      <c r="B6733" s="4" t="s">
        <v>5</v>
      </c>
      <c r="C6733" s="4" t="s">
        <v>11</v>
      </c>
      <c r="D6733" s="4" t="s">
        <v>11</v>
      </c>
      <c r="E6733" s="4" t="s">
        <v>11</v>
      </c>
    </row>
    <row r="6734" spans="1:13">
      <c r="A6734" t="n">
        <v>53908</v>
      </c>
      <c r="B6734" s="42" t="n">
        <v>61</v>
      </c>
      <c r="C6734" s="7" t="n">
        <v>6</v>
      </c>
      <c r="D6734" s="7" t="n">
        <v>65533</v>
      </c>
      <c r="E6734" s="7" t="n">
        <v>1000</v>
      </c>
    </row>
    <row r="6735" spans="1:13">
      <c r="A6735" t="s">
        <v>4</v>
      </c>
      <c r="B6735" s="4" t="s">
        <v>5</v>
      </c>
      <c r="C6735" s="4" t="s">
        <v>11</v>
      </c>
      <c r="D6735" s="4" t="s">
        <v>15</v>
      </c>
      <c r="E6735" s="4" t="s">
        <v>15</v>
      </c>
      <c r="F6735" s="4" t="s">
        <v>7</v>
      </c>
    </row>
    <row r="6736" spans="1:13">
      <c r="A6736" t="n">
        <v>53915</v>
      </c>
      <c r="B6736" s="47" t="n">
        <v>52</v>
      </c>
      <c r="C6736" s="7" t="n">
        <v>6</v>
      </c>
      <c r="D6736" s="7" t="n">
        <v>34.4000015258789</v>
      </c>
      <c r="E6736" s="7" t="n">
        <v>10</v>
      </c>
      <c r="F6736" s="7" t="n">
        <v>0</v>
      </c>
    </row>
    <row r="6737" spans="1:8">
      <c r="A6737" t="s">
        <v>4</v>
      </c>
      <c r="B6737" s="4" t="s">
        <v>5</v>
      </c>
      <c r="C6737" s="4" t="s">
        <v>11</v>
      </c>
    </row>
    <row r="6738" spans="1:8">
      <c r="A6738" t="n">
        <v>53927</v>
      </c>
      <c r="B6738" s="48" t="n">
        <v>54</v>
      </c>
      <c r="C6738" s="7" t="n">
        <v>6</v>
      </c>
    </row>
    <row r="6739" spans="1:8">
      <c r="A6739" t="s">
        <v>4</v>
      </c>
      <c r="B6739" s="4" t="s">
        <v>5</v>
      </c>
      <c r="C6739" s="4" t="s">
        <v>11</v>
      </c>
      <c r="D6739" s="4" t="s">
        <v>11</v>
      </c>
      <c r="E6739" s="4" t="s">
        <v>15</v>
      </c>
      <c r="F6739" s="4" t="s">
        <v>15</v>
      </c>
      <c r="G6739" s="4" t="s">
        <v>15</v>
      </c>
      <c r="H6739" s="4" t="s">
        <v>15</v>
      </c>
      <c r="I6739" s="4" t="s">
        <v>7</v>
      </c>
      <c r="J6739" s="4" t="s">
        <v>11</v>
      </c>
    </row>
    <row r="6740" spans="1:8">
      <c r="A6740" t="n">
        <v>53930</v>
      </c>
      <c r="B6740" s="44" t="n">
        <v>55</v>
      </c>
      <c r="C6740" s="7" t="n">
        <v>6</v>
      </c>
      <c r="D6740" s="7" t="n">
        <v>65533</v>
      </c>
      <c r="E6740" s="7" t="n">
        <v>-31.2600002288818</v>
      </c>
      <c r="F6740" s="7" t="n">
        <v>0</v>
      </c>
      <c r="G6740" s="7" t="n">
        <v>-55.6100006103516</v>
      </c>
      <c r="H6740" s="7" t="n">
        <v>1.20000004768372</v>
      </c>
      <c r="I6740" s="7" t="n">
        <v>1</v>
      </c>
      <c r="J6740" s="7" t="n">
        <v>0</v>
      </c>
    </row>
    <row r="6741" spans="1:8">
      <c r="A6741" t="s">
        <v>4</v>
      </c>
      <c r="B6741" s="4" t="s">
        <v>5</v>
      </c>
      <c r="C6741" s="4" t="s">
        <v>7</v>
      </c>
    </row>
    <row r="6742" spans="1:8">
      <c r="A6742" t="n">
        <v>53954</v>
      </c>
      <c r="B6742" s="61" t="n">
        <v>45</v>
      </c>
      <c r="C6742" s="7" t="n">
        <v>0</v>
      </c>
    </row>
    <row r="6743" spans="1:8">
      <c r="A6743" t="s">
        <v>4</v>
      </c>
      <c r="B6743" s="4" t="s">
        <v>5</v>
      </c>
      <c r="C6743" s="4" t="s">
        <v>7</v>
      </c>
      <c r="D6743" s="4" t="s">
        <v>7</v>
      </c>
      <c r="E6743" s="4" t="s">
        <v>15</v>
      </c>
      <c r="F6743" s="4" t="s">
        <v>15</v>
      </c>
      <c r="G6743" s="4" t="s">
        <v>15</v>
      </c>
      <c r="H6743" s="4" t="s">
        <v>11</v>
      </c>
    </row>
    <row r="6744" spans="1:8">
      <c r="A6744" t="n">
        <v>53956</v>
      </c>
      <c r="B6744" s="61" t="n">
        <v>45</v>
      </c>
      <c r="C6744" s="7" t="n">
        <v>2</v>
      </c>
      <c r="D6744" s="7" t="n">
        <v>3</v>
      </c>
      <c r="E6744" s="7" t="n">
        <v>-32.439998626709</v>
      </c>
      <c r="F6744" s="7" t="n">
        <v>1.48000001907349</v>
      </c>
      <c r="G6744" s="7" t="n">
        <v>-56.810001373291</v>
      </c>
      <c r="H6744" s="7" t="n">
        <v>3000</v>
      </c>
    </row>
    <row r="6745" spans="1:8">
      <c r="A6745" t="s">
        <v>4</v>
      </c>
      <c r="B6745" s="4" t="s">
        <v>5</v>
      </c>
      <c r="C6745" s="4" t="s">
        <v>7</v>
      </c>
      <c r="D6745" s="4" t="s">
        <v>7</v>
      </c>
      <c r="E6745" s="4" t="s">
        <v>15</v>
      </c>
      <c r="F6745" s="4" t="s">
        <v>15</v>
      </c>
      <c r="G6745" s="4" t="s">
        <v>15</v>
      </c>
      <c r="H6745" s="4" t="s">
        <v>11</v>
      </c>
      <c r="I6745" s="4" t="s">
        <v>7</v>
      </c>
    </row>
    <row r="6746" spans="1:8">
      <c r="A6746" t="n">
        <v>53973</v>
      </c>
      <c r="B6746" s="61" t="n">
        <v>45</v>
      </c>
      <c r="C6746" s="7" t="n">
        <v>4</v>
      </c>
      <c r="D6746" s="7" t="n">
        <v>3</v>
      </c>
      <c r="E6746" s="7" t="n">
        <v>3.73000001907349</v>
      </c>
      <c r="F6746" s="7" t="n">
        <v>306.190002441406</v>
      </c>
      <c r="G6746" s="7" t="n">
        <v>0</v>
      </c>
      <c r="H6746" s="7" t="n">
        <v>3000</v>
      </c>
      <c r="I6746" s="7" t="n">
        <v>0</v>
      </c>
    </row>
    <row r="6747" spans="1:8">
      <c r="A6747" t="s">
        <v>4</v>
      </c>
      <c r="B6747" s="4" t="s">
        <v>5</v>
      </c>
      <c r="C6747" s="4" t="s">
        <v>7</v>
      </c>
      <c r="D6747" s="4" t="s">
        <v>7</v>
      </c>
      <c r="E6747" s="4" t="s">
        <v>15</v>
      </c>
      <c r="F6747" s="4" t="s">
        <v>11</v>
      </c>
    </row>
    <row r="6748" spans="1:8">
      <c r="A6748" t="n">
        <v>53991</v>
      </c>
      <c r="B6748" s="61" t="n">
        <v>45</v>
      </c>
      <c r="C6748" s="7" t="n">
        <v>5</v>
      </c>
      <c r="D6748" s="7" t="n">
        <v>3</v>
      </c>
      <c r="E6748" s="7" t="n">
        <v>1.79999995231628</v>
      </c>
      <c r="F6748" s="7" t="n">
        <v>3000</v>
      </c>
    </row>
    <row r="6749" spans="1:8">
      <c r="A6749" t="s">
        <v>4</v>
      </c>
      <c r="B6749" s="4" t="s">
        <v>5</v>
      </c>
      <c r="C6749" s="4" t="s">
        <v>7</v>
      </c>
      <c r="D6749" s="4" t="s">
        <v>7</v>
      </c>
      <c r="E6749" s="4" t="s">
        <v>15</v>
      </c>
      <c r="F6749" s="4" t="s">
        <v>11</v>
      </c>
    </row>
    <row r="6750" spans="1:8">
      <c r="A6750" t="n">
        <v>54000</v>
      </c>
      <c r="B6750" s="61" t="n">
        <v>45</v>
      </c>
      <c r="C6750" s="7" t="n">
        <v>11</v>
      </c>
      <c r="D6750" s="7" t="n">
        <v>3</v>
      </c>
      <c r="E6750" s="7" t="n">
        <v>32.7000007629395</v>
      </c>
      <c r="F6750" s="7" t="n">
        <v>3000</v>
      </c>
    </row>
    <row r="6751" spans="1:8">
      <c r="A6751" t="s">
        <v>4</v>
      </c>
      <c r="B6751" s="4" t="s">
        <v>5</v>
      </c>
      <c r="C6751" s="4" t="s">
        <v>11</v>
      </c>
    </row>
    <row r="6752" spans="1:8">
      <c r="A6752" t="n">
        <v>54009</v>
      </c>
      <c r="B6752" s="26" t="n">
        <v>16</v>
      </c>
      <c r="C6752" s="7" t="n">
        <v>300</v>
      </c>
    </row>
    <row r="6753" spans="1:10">
      <c r="A6753" t="s">
        <v>4</v>
      </c>
      <c r="B6753" s="4" t="s">
        <v>5</v>
      </c>
      <c r="C6753" s="4" t="s">
        <v>7</v>
      </c>
      <c r="D6753" s="4" t="s">
        <v>11</v>
      </c>
      <c r="E6753" s="4" t="s">
        <v>15</v>
      </c>
    </row>
    <row r="6754" spans="1:10">
      <c r="A6754" t="n">
        <v>54012</v>
      </c>
      <c r="B6754" s="28" t="n">
        <v>58</v>
      </c>
      <c r="C6754" s="7" t="n">
        <v>0</v>
      </c>
      <c r="D6754" s="7" t="n">
        <v>1000</v>
      </c>
      <c r="E6754" s="7" t="n">
        <v>1</v>
      </c>
    </row>
    <row r="6755" spans="1:10">
      <c r="A6755" t="s">
        <v>4</v>
      </c>
      <c r="B6755" s="4" t="s">
        <v>5</v>
      </c>
      <c r="C6755" s="4" t="s">
        <v>7</v>
      </c>
      <c r="D6755" s="4" t="s">
        <v>11</v>
      </c>
    </row>
    <row r="6756" spans="1:10">
      <c r="A6756" t="n">
        <v>54020</v>
      </c>
      <c r="B6756" s="28" t="n">
        <v>58</v>
      </c>
      <c r="C6756" s="7" t="n">
        <v>255</v>
      </c>
      <c r="D6756" s="7" t="n">
        <v>0</v>
      </c>
    </row>
    <row r="6757" spans="1:10">
      <c r="A6757" t="s">
        <v>4</v>
      </c>
      <c r="B6757" s="4" t="s">
        <v>5</v>
      </c>
      <c r="C6757" s="4" t="s">
        <v>11</v>
      </c>
      <c r="D6757" s="4" t="s">
        <v>15</v>
      </c>
      <c r="E6757" s="4" t="s">
        <v>15</v>
      </c>
      <c r="F6757" s="4" t="s">
        <v>15</v>
      </c>
      <c r="G6757" s="4" t="s">
        <v>15</v>
      </c>
    </row>
    <row r="6758" spans="1:10">
      <c r="A6758" t="n">
        <v>54024</v>
      </c>
      <c r="B6758" s="37" t="n">
        <v>46</v>
      </c>
      <c r="C6758" s="7" t="n">
        <v>0</v>
      </c>
      <c r="D6758" s="7" t="n">
        <v>-30.8500003814697</v>
      </c>
      <c r="E6758" s="7" t="n">
        <v>0</v>
      </c>
      <c r="F6758" s="7" t="n">
        <v>-55.7999992370605</v>
      </c>
      <c r="G6758" s="7" t="n">
        <v>49.9000015258789</v>
      </c>
    </row>
    <row r="6759" spans="1:10">
      <c r="A6759" t="s">
        <v>4</v>
      </c>
      <c r="B6759" s="4" t="s">
        <v>5</v>
      </c>
      <c r="C6759" s="4" t="s">
        <v>11</v>
      </c>
      <c r="D6759" s="4" t="s">
        <v>7</v>
      </c>
    </row>
    <row r="6760" spans="1:10">
      <c r="A6760" t="n">
        <v>54043</v>
      </c>
      <c r="B6760" s="45" t="n">
        <v>56</v>
      </c>
      <c r="C6760" s="7" t="n">
        <v>6</v>
      </c>
      <c r="D6760" s="7" t="n">
        <v>1</v>
      </c>
    </row>
    <row r="6761" spans="1:10">
      <c r="A6761" t="s">
        <v>4</v>
      </c>
      <c r="B6761" s="4" t="s">
        <v>5</v>
      </c>
      <c r="C6761" s="4" t="s">
        <v>11</v>
      </c>
      <c r="D6761" s="4" t="s">
        <v>15</v>
      </c>
      <c r="E6761" s="4" t="s">
        <v>15</v>
      </c>
      <c r="F6761" s="4" t="s">
        <v>15</v>
      </c>
      <c r="G6761" s="4" t="s">
        <v>15</v>
      </c>
    </row>
    <row r="6762" spans="1:10">
      <c r="A6762" t="n">
        <v>54047</v>
      </c>
      <c r="B6762" s="37" t="n">
        <v>46</v>
      </c>
      <c r="C6762" s="7" t="n">
        <v>6</v>
      </c>
      <c r="D6762" s="7" t="n">
        <v>-29.9099998474121</v>
      </c>
      <c r="E6762" s="7" t="n">
        <v>0</v>
      </c>
      <c r="F6762" s="7" t="n">
        <v>-54.0400009155273</v>
      </c>
      <c r="G6762" s="7" t="n">
        <v>180</v>
      </c>
    </row>
    <row r="6763" spans="1:10">
      <c r="A6763" t="s">
        <v>4</v>
      </c>
      <c r="B6763" s="4" t="s">
        <v>5</v>
      </c>
      <c r="C6763" s="4" t="s">
        <v>11</v>
      </c>
      <c r="D6763" s="4" t="s">
        <v>7</v>
      </c>
      <c r="E6763" s="4" t="s">
        <v>8</v>
      </c>
      <c r="F6763" s="4" t="s">
        <v>15</v>
      </c>
      <c r="G6763" s="4" t="s">
        <v>15</v>
      </c>
      <c r="H6763" s="4" t="s">
        <v>15</v>
      </c>
    </row>
    <row r="6764" spans="1:10">
      <c r="A6764" t="n">
        <v>54066</v>
      </c>
      <c r="B6764" s="40" t="n">
        <v>48</v>
      </c>
      <c r="C6764" s="7" t="n">
        <v>6</v>
      </c>
      <c r="D6764" s="7" t="n">
        <v>0</v>
      </c>
      <c r="E6764" s="7" t="s">
        <v>101</v>
      </c>
      <c r="F6764" s="7" t="n">
        <v>-1</v>
      </c>
      <c r="G6764" s="7" t="n">
        <v>1</v>
      </c>
      <c r="H6764" s="7" t="n">
        <v>0</v>
      </c>
    </row>
    <row r="6765" spans="1:10">
      <c r="A6765" t="s">
        <v>4</v>
      </c>
      <c r="B6765" s="4" t="s">
        <v>5</v>
      </c>
      <c r="C6765" s="4" t="s">
        <v>7</v>
      </c>
      <c r="D6765" s="4" t="s">
        <v>8</v>
      </c>
      <c r="E6765" s="4" t="s">
        <v>15</v>
      </c>
      <c r="F6765" s="4" t="s">
        <v>15</v>
      </c>
      <c r="G6765" s="4" t="s">
        <v>15</v>
      </c>
    </row>
    <row r="6766" spans="1:10">
      <c r="A6766" t="n">
        <v>54093</v>
      </c>
      <c r="B6766" s="17" t="n">
        <v>94</v>
      </c>
      <c r="C6766" s="7" t="n">
        <v>2</v>
      </c>
      <c r="D6766" s="7" t="s">
        <v>235</v>
      </c>
      <c r="E6766" s="7" t="n">
        <v>-29.9099998474121</v>
      </c>
      <c r="F6766" s="7" t="n">
        <v>0</v>
      </c>
      <c r="G6766" s="7" t="n">
        <v>-54.0400009155273</v>
      </c>
    </row>
    <row r="6767" spans="1:10">
      <c r="A6767" t="s">
        <v>4</v>
      </c>
      <c r="B6767" s="4" t="s">
        <v>5</v>
      </c>
      <c r="C6767" s="4" t="s">
        <v>11</v>
      </c>
      <c r="D6767" s="4" t="s">
        <v>17</v>
      </c>
    </row>
    <row r="6768" spans="1:10">
      <c r="A6768" t="n">
        <v>54117</v>
      </c>
      <c r="B6768" s="67" t="n">
        <v>44</v>
      </c>
      <c r="C6768" s="7" t="n">
        <v>1010</v>
      </c>
      <c r="D6768" s="7" t="n">
        <v>128</v>
      </c>
    </row>
    <row r="6769" spans="1:8">
      <c r="A6769" t="s">
        <v>4</v>
      </c>
      <c r="B6769" s="4" t="s">
        <v>5</v>
      </c>
      <c r="C6769" s="4" t="s">
        <v>11</v>
      </c>
      <c r="D6769" s="4" t="s">
        <v>17</v>
      </c>
    </row>
    <row r="6770" spans="1:8">
      <c r="A6770" t="n">
        <v>54124</v>
      </c>
      <c r="B6770" s="67" t="n">
        <v>44</v>
      </c>
      <c r="C6770" s="7" t="n">
        <v>1010</v>
      </c>
      <c r="D6770" s="7" t="n">
        <v>32</v>
      </c>
    </row>
    <row r="6771" spans="1:8">
      <c r="A6771" t="s">
        <v>4</v>
      </c>
      <c r="B6771" s="4" t="s">
        <v>5</v>
      </c>
      <c r="C6771" s="4" t="s">
        <v>11</v>
      </c>
    </row>
    <row r="6772" spans="1:8">
      <c r="A6772" t="n">
        <v>54131</v>
      </c>
      <c r="B6772" s="26" t="n">
        <v>16</v>
      </c>
      <c r="C6772" s="7" t="n">
        <v>0</v>
      </c>
    </row>
    <row r="6773" spans="1:8">
      <c r="A6773" t="s">
        <v>4</v>
      </c>
      <c r="B6773" s="4" t="s">
        <v>5</v>
      </c>
      <c r="C6773" s="4" t="s">
        <v>11</v>
      </c>
      <c r="D6773" s="4" t="s">
        <v>11</v>
      </c>
      <c r="E6773" s="4" t="s">
        <v>11</v>
      </c>
    </row>
    <row r="6774" spans="1:8">
      <c r="A6774" t="n">
        <v>54134</v>
      </c>
      <c r="B6774" s="42" t="n">
        <v>61</v>
      </c>
      <c r="C6774" s="7" t="n">
        <v>0</v>
      </c>
      <c r="D6774" s="7" t="n">
        <v>6</v>
      </c>
      <c r="E6774" s="7" t="n">
        <v>0</v>
      </c>
    </row>
    <row r="6775" spans="1:8">
      <c r="A6775" t="s">
        <v>4</v>
      </c>
      <c r="B6775" s="4" t="s">
        <v>5</v>
      </c>
      <c r="C6775" s="4" t="s">
        <v>11</v>
      </c>
      <c r="D6775" s="4" t="s">
        <v>11</v>
      </c>
      <c r="E6775" s="4" t="s">
        <v>11</v>
      </c>
    </row>
    <row r="6776" spans="1:8">
      <c r="A6776" t="n">
        <v>54141</v>
      </c>
      <c r="B6776" s="42" t="n">
        <v>61</v>
      </c>
      <c r="C6776" s="7" t="n">
        <v>6</v>
      </c>
      <c r="D6776" s="7" t="n">
        <v>65533</v>
      </c>
      <c r="E6776" s="7" t="n">
        <v>0</v>
      </c>
    </row>
    <row r="6777" spans="1:8">
      <c r="A6777" t="s">
        <v>4</v>
      </c>
      <c r="B6777" s="4" t="s">
        <v>5</v>
      </c>
      <c r="C6777" s="4" t="s">
        <v>7</v>
      </c>
      <c r="D6777" s="4" t="s">
        <v>7</v>
      </c>
      <c r="E6777" s="4" t="s">
        <v>15</v>
      </c>
      <c r="F6777" s="4" t="s">
        <v>15</v>
      </c>
      <c r="G6777" s="4" t="s">
        <v>15</v>
      </c>
      <c r="H6777" s="4" t="s">
        <v>11</v>
      </c>
    </row>
    <row r="6778" spans="1:8">
      <c r="A6778" t="n">
        <v>54148</v>
      </c>
      <c r="B6778" s="61" t="n">
        <v>45</v>
      </c>
      <c r="C6778" s="7" t="n">
        <v>2</v>
      </c>
      <c r="D6778" s="7" t="n">
        <v>3</v>
      </c>
      <c r="E6778" s="7" t="n">
        <v>-30.0400009155273</v>
      </c>
      <c r="F6778" s="7" t="n">
        <v>1.14999997615814</v>
      </c>
      <c r="G6778" s="7" t="n">
        <v>-54.6699981689453</v>
      </c>
      <c r="H6778" s="7" t="n">
        <v>0</v>
      </c>
    </row>
    <row r="6779" spans="1:8">
      <c r="A6779" t="s">
        <v>4</v>
      </c>
      <c r="B6779" s="4" t="s">
        <v>5</v>
      </c>
      <c r="C6779" s="4" t="s">
        <v>7</v>
      </c>
      <c r="D6779" s="4" t="s">
        <v>7</v>
      </c>
      <c r="E6779" s="4" t="s">
        <v>15</v>
      </c>
      <c r="F6779" s="4" t="s">
        <v>15</v>
      </c>
      <c r="G6779" s="4" t="s">
        <v>15</v>
      </c>
      <c r="H6779" s="4" t="s">
        <v>11</v>
      </c>
      <c r="I6779" s="4" t="s">
        <v>7</v>
      </c>
    </row>
    <row r="6780" spans="1:8">
      <c r="A6780" t="n">
        <v>54165</v>
      </c>
      <c r="B6780" s="61" t="n">
        <v>45</v>
      </c>
      <c r="C6780" s="7" t="n">
        <v>4</v>
      </c>
      <c r="D6780" s="7" t="n">
        <v>3</v>
      </c>
      <c r="E6780" s="7" t="n">
        <v>11.5500001907349</v>
      </c>
      <c r="F6780" s="7" t="n">
        <v>239.520004272461</v>
      </c>
      <c r="G6780" s="7" t="n">
        <v>0</v>
      </c>
      <c r="H6780" s="7" t="n">
        <v>0</v>
      </c>
      <c r="I6780" s="7" t="n">
        <v>1</v>
      </c>
    </row>
    <row r="6781" spans="1:8">
      <c r="A6781" t="s">
        <v>4</v>
      </c>
      <c r="B6781" s="4" t="s">
        <v>5</v>
      </c>
      <c r="C6781" s="4" t="s">
        <v>7</v>
      </c>
      <c r="D6781" s="4" t="s">
        <v>7</v>
      </c>
      <c r="E6781" s="4" t="s">
        <v>15</v>
      </c>
      <c r="F6781" s="4" t="s">
        <v>11</v>
      </c>
    </row>
    <row r="6782" spans="1:8">
      <c r="A6782" t="n">
        <v>54183</v>
      </c>
      <c r="B6782" s="61" t="n">
        <v>45</v>
      </c>
      <c r="C6782" s="7" t="n">
        <v>5</v>
      </c>
      <c r="D6782" s="7" t="n">
        <v>3</v>
      </c>
      <c r="E6782" s="7" t="n">
        <v>2.90000009536743</v>
      </c>
      <c r="F6782" s="7" t="n">
        <v>0</v>
      </c>
    </row>
    <row r="6783" spans="1:8">
      <c r="A6783" t="s">
        <v>4</v>
      </c>
      <c r="B6783" s="4" t="s">
        <v>5</v>
      </c>
      <c r="C6783" s="4" t="s">
        <v>7</v>
      </c>
      <c r="D6783" s="4" t="s">
        <v>7</v>
      </c>
      <c r="E6783" s="4" t="s">
        <v>15</v>
      </c>
      <c r="F6783" s="4" t="s">
        <v>11</v>
      </c>
    </row>
    <row r="6784" spans="1:8">
      <c r="A6784" t="n">
        <v>54192</v>
      </c>
      <c r="B6784" s="61" t="n">
        <v>45</v>
      </c>
      <c r="C6784" s="7" t="n">
        <v>11</v>
      </c>
      <c r="D6784" s="7" t="n">
        <v>3</v>
      </c>
      <c r="E6784" s="7" t="n">
        <v>32.7000007629395</v>
      </c>
      <c r="F6784" s="7" t="n">
        <v>0</v>
      </c>
    </row>
    <row r="6785" spans="1:9">
      <c r="A6785" t="s">
        <v>4</v>
      </c>
      <c r="B6785" s="4" t="s">
        <v>5</v>
      </c>
      <c r="C6785" s="4" t="s">
        <v>7</v>
      </c>
      <c r="D6785" s="4" t="s">
        <v>11</v>
      </c>
      <c r="E6785" s="4" t="s">
        <v>15</v>
      </c>
    </row>
    <row r="6786" spans="1:9">
      <c r="A6786" t="n">
        <v>54201</v>
      </c>
      <c r="B6786" s="28" t="n">
        <v>58</v>
      </c>
      <c r="C6786" s="7" t="n">
        <v>100</v>
      </c>
      <c r="D6786" s="7" t="n">
        <v>1000</v>
      </c>
      <c r="E6786" s="7" t="n">
        <v>1</v>
      </c>
    </row>
    <row r="6787" spans="1:9">
      <c r="A6787" t="s">
        <v>4</v>
      </c>
      <c r="B6787" s="4" t="s">
        <v>5</v>
      </c>
      <c r="C6787" s="4" t="s">
        <v>7</v>
      </c>
      <c r="D6787" s="4" t="s">
        <v>11</v>
      </c>
    </row>
    <row r="6788" spans="1:9">
      <c r="A6788" t="n">
        <v>54209</v>
      </c>
      <c r="B6788" s="28" t="n">
        <v>58</v>
      </c>
      <c r="C6788" s="7" t="n">
        <v>255</v>
      </c>
      <c r="D6788" s="7" t="n">
        <v>0</v>
      </c>
    </row>
    <row r="6789" spans="1:9">
      <c r="A6789" t="s">
        <v>4</v>
      </c>
      <c r="B6789" s="4" t="s">
        <v>5</v>
      </c>
      <c r="C6789" s="4" t="s">
        <v>11</v>
      </c>
    </row>
    <row r="6790" spans="1:9">
      <c r="A6790" t="n">
        <v>54213</v>
      </c>
      <c r="B6790" s="26" t="n">
        <v>16</v>
      </c>
      <c r="C6790" s="7" t="n">
        <v>500</v>
      </c>
    </row>
    <row r="6791" spans="1:9">
      <c r="A6791" t="s">
        <v>4</v>
      </c>
      <c r="B6791" s="4" t="s">
        <v>5</v>
      </c>
      <c r="C6791" s="4" t="s">
        <v>7</v>
      </c>
      <c r="D6791" s="4" t="s">
        <v>11</v>
      </c>
      <c r="E6791" s="4" t="s">
        <v>8</v>
      </c>
    </row>
    <row r="6792" spans="1:9">
      <c r="A6792" t="n">
        <v>54216</v>
      </c>
      <c r="B6792" s="30" t="n">
        <v>51</v>
      </c>
      <c r="C6792" s="7" t="n">
        <v>4</v>
      </c>
      <c r="D6792" s="7" t="n">
        <v>6</v>
      </c>
      <c r="E6792" s="7" t="s">
        <v>116</v>
      </c>
    </row>
    <row r="6793" spans="1:9">
      <c r="A6793" t="s">
        <v>4</v>
      </c>
      <c r="B6793" s="4" t="s">
        <v>5</v>
      </c>
      <c r="C6793" s="4" t="s">
        <v>11</v>
      </c>
    </row>
    <row r="6794" spans="1:9">
      <c r="A6794" t="n">
        <v>54229</v>
      </c>
      <c r="B6794" s="26" t="n">
        <v>16</v>
      </c>
      <c r="C6794" s="7" t="n">
        <v>0</v>
      </c>
    </row>
    <row r="6795" spans="1:9">
      <c r="A6795" t="s">
        <v>4</v>
      </c>
      <c r="B6795" s="4" t="s">
        <v>5</v>
      </c>
      <c r="C6795" s="4" t="s">
        <v>11</v>
      </c>
      <c r="D6795" s="4" t="s">
        <v>7</v>
      </c>
      <c r="E6795" s="4" t="s">
        <v>17</v>
      </c>
      <c r="F6795" s="4" t="s">
        <v>42</v>
      </c>
      <c r="G6795" s="4" t="s">
        <v>7</v>
      </c>
      <c r="H6795" s="4" t="s">
        <v>7</v>
      </c>
    </row>
    <row r="6796" spans="1:9">
      <c r="A6796" t="n">
        <v>54232</v>
      </c>
      <c r="B6796" s="31" t="n">
        <v>26</v>
      </c>
      <c r="C6796" s="7" t="n">
        <v>6</v>
      </c>
      <c r="D6796" s="7" t="n">
        <v>17</v>
      </c>
      <c r="E6796" s="7" t="n">
        <v>8519</v>
      </c>
      <c r="F6796" s="7" t="s">
        <v>501</v>
      </c>
      <c r="G6796" s="7" t="n">
        <v>2</v>
      </c>
      <c r="H6796" s="7" t="n">
        <v>0</v>
      </c>
    </row>
    <row r="6797" spans="1:9">
      <c r="A6797" t="s">
        <v>4</v>
      </c>
      <c r="B6797" s="4" t="s">
        <v>5</v>
      </c>
    </row>
    <row r="6798" spans="1:9">
      <c r="A6798" t="n">
        <v>54305</v>
      </c>
      <c r="B6798" s="24" t="n">
        <v>28</v>
      </c>
    </row>
    <row r="6799" spans="1:9">
      <c r="A6799" t="s">
        <v>4</v>
      </c>
      <c r="B6799" s="4" t="s">
        <v>5</v>
      </c>
      <c r="C6799" s="4" t="s">
        <v>7</v>
      </c>
      <c r="D6799" s="4" t="s">
        <v>11</v>
      </c>
      <c r="E6799" s="4" t="s">
        <v>8</v>
      </c>
    </row>
    <row r="6800" spans="1:9">
      <c r="A6800" t="n">
        <v>54306</v>
      </c>
      <c r="B6800" s="30" t="n">
        <v>51</v>
      </c>
      <c r="C6800" s="7" t="n">
        <v>4</v>
      </c>
      <c r="D6800" s="7" t="n">
        <v>0</v>
      </c>
      <c r="E6800" s="7" t="s">
        <v>420</v>
      </c>
    </row>
    <row r="6801" spans="1:8">
      <c r="A6801" t="s">
        <v>4</v>
      </c>
      <c r="B6801" s="4" t="s">
        <v>5</v>
      </c>
      <c r="C6801" s="4" t="s">
        <v>11</v>
      </c>
    </row>
    <row r="6802" spans="1:8">
      <c r="A6802" t="n">
        <v>54320</v>
      </c>
      <c r="B6802" s="26" t="n">
        <v>16</v>
      </c>
      <c r="C6802" s="7" t="n">
        <v>0</v>
      </c>
    </row>
    <row r="6803" spans="1:8">
      <c r="A6803" t="s">
        <v>4</v>
      </c>
      <c r="B6803" s="4" t="s">
        <v>5</v>
      </c>
      <c r="C6803" s="4" t="s">
        <v>11</v>
      </c>
      <c r="D6803" s="4" t="s">
        <v>7</v>
      </c>
      <c r="E6803" s="4" t="s">
        <v>17</v>
      </c>
      <c r="F6803" s="4" t="s">
        <v>42</v>
      </c>
      <c r="G6803" s="4" t="s">
        <v>7</v>
      </c>
      <c r="H6803" s="4" t="s">
        <v>7</v>
      </c>
    </row>
    <row r="6804" spans="1:8">
      <c r="A6804" t="n">
        <v>54323</v>
      </c>
      <c r="B6804" s="31" t="n">
        <v>26</v>
      </c>
      <c r="C6804" s="7" t="n">
        <v>0</v>
      </c>
      <c r="D6804" s="7" t="n">
        <v>17</v>
      </c>
      <c r="E6804" s="7" t="n">
        <v>65035</v>
      </c>
      <c r="F6804" s="7" t="s">
        <v>502</v>
      </c>
      <c r="G6804" s="7" t="n">
        <v>2</v>
      </c>
      <c r="H6804" s="7" t="n">
        <v>0</v>
      </c>
    </row>
    <row r="6805" spans="1:8">
      <c r="A6805" t="s">
        <v>4</v>
      </c>
      <c r="B6805" s="4" t="s">
        <v>5</v>
      </c>
    </row>
    <row r="6806" spans="1:8">
      <c r="A6806" t="n">
        <v>54340</v>
      </c>
      <c r="B6806" s="24" t="n">
        <v>28</v>
      </c>
    </row>
    <row r="6807" spans="1:8">
      <c r="A6807" t="s">
        <v>4</v>
      </c>
      <c r="B6807" s="4" t="s">
        <v>5</v>
      </c>
      <c r="C6807" s="4" t="s">
        <v>7</v>
      </c>
      <c r="D6807" s="4" t="s">
        <v>11</v>
      </c>
      <c r="E6807" s="4" t="s">
        <v>8</v>
      </c>
    </row>
    <row r="6808" spans="1:8">
      <c r="A6808" t="n">
        <v>54341</v>
      </c>
      <c r="B6808" s="30" t="n">
        <v>51</v>
      </c>
      <c r="C6808" s="7" t="n">
        <v>4</v>
      </c>
      <c r="D6808" s="7" t="n">
        <v>6</v>
      </c>
      <c r="E6808" s="7" t="s">
        <v>271</v>
      </c>
    </row>
    <row r="6809" spans="1:8">
      <c r="A6809" t="s">
        <v>4</v>
      </c>
      <c r="B6809" s="4" t="s">
        <v>5</v>
      </c>
      <c r="C6809" s="4" t="s">
        <v>11</v>
      </c>
    </row>
    <row r="6810" spans="1:8">
      <c r="A6810" t="n">
        <v>54355</v>
      </c>
      <c r="B6810" s="26" t="n">
        <v>16</v>
      </c>
      <c r="C6810" s="7" t="n">
        <v>0</v>
      </c>
    </row>
    <row r="6811" spans="1:8">
      <c r="A6811" t="s">
        <v>4</v>
      </c>
      <c r="B6811" s="4" t="s">
        <v>5</v>
      </c>
      <c r="C6811" s="4" t="s">
        <v>11</v>
      </c>
      <c r="D6811" s="4" t="s">
        <v>7</v>
      </c>
      <c r="E6811" s="4" t="s">
        <v>17</v>
      </c>
      <c r="F6811" s="4" t="s">
        <v>42</v>
      </c>
      <c r="G6811" s="4" t="s">
        <v>7</v>
      </c>
      <c r="H6811" s="4" t="s">
        <v>7</v>
      </c>
      <c r="I6811" s="4" t="s">
        <v>7</v>
      </c>
      <c r="J6811" s="4" t="s">
        <v>17</v>
      </c>
      <c r="K6811" s="4" t="s">
        <v>42</v>
      </c>
      <c r="L6811" s="4" t="s">
        <v>7</v>
      </c>
      <c r="M6811" s="4" t="s">
        <v>7</v>
      </c>
    </row>
    <row r="6812" spans="1:8">
      <c r="A6812" t="n">
        <v>54358</v>
      </c>
      <c r="B6812" s="31" t="n">
        <v>26</v>
      </c>
      <c r="C6812" s="7" t="n">
        <v>6</v>
      </c>
      <c r="D6812" s="7" t="n">
        <v>17</v>
      </c>
      <c r="E6812" s="7" t="n">
        <v>8520</v>
      </c>
      <c r="F6812" s="7" t="s">
        <v>503</v>
      </c>
      <c r="G6812" s="7" t="n">
        <v>2</v>
      </c>
      <c r="H6812" s="7" t="n">
        <v>3</v>
      </c>
      <c r="I6812" s="7" t="n">
        <v>17</v>
      </c>
      <c r="J6812" s="7" t="n">
        <v>8521</v>
      </c>
      <c r="K6812" s="7" t="s">
        <v>504</v>
      </c>
      <c r="L6812" s="7" t="n">
        <v>2</v>
      </c>
      <c r="M6812" s="7" t="n">
        <v>0</v>
      </c>
    </row>
    <row r="6813" spans="1:8">
      <c r="A6813" t="s">
        <v>4</v>
      </c>
      <c r="B6813" s="4" t="s">
        <v>5</v>
      </c>
    </row>
    <row r="6814" spans="1:8">
      <c r="A6814" t="n">
        <v>54531</v>
      </c>
      <c r="B6814" s="24" t="n">
        <v>28</v>
      </c>
    </row>
    <row r="6815" spans="1:8">
      <c r="A6815" t="s">
        <v>4</v>
      </c>
      <c r="B6815" s="4" t="s">
        <v>5</v>
      </c>
      <c r="C6815" s="4" t="s">
        <v>7</v>
      </c>
      <c r="D6815" s="4" t="s">
        <v>11</v>
      </c>
      <c r="E6815" s="4" t="s">
        <v>8</v>
      </c>
    </row>
    <row r="6816" spans="1:8">
      <c r="A6816" t="n">
        <v>54532</v>
      </c>
      <c r="B6816" s="30" t="n">
        <v>51</v>
      </c>
      <c r="C6816" s="7" t="n">
        <v>4</v>
      </c>
      <c r="D6816" s="7" t="n">
        <v>0</v>
      </c>
      <c r="E6816" s="7" t="s">
        <v>334</v>
      </c>
    </row>
    <row r="6817" spans="1:13">
      <c r="A6817" t="s">
        <v>4</v>
      </c>
      <c r="B6817" s="4" t="s">
        <v>5</v>
      </c>
      <c r="C6817" s="4" t="s">
        <v>11</v>
      </c>
    </row>
    <row r="6818" spans="1:13">
      <c r="A6818" t="n">
        <v>54545</v>
      </c>
      <c r="B6818" s="26" t="n">
        <v>16</v>
      </c>
      <c r="C6818" s="7" t="n">
        <v>0</v>
      </c>
    </row>
    <row r="6819" spans="1:13">
      <c r="A6819" t="s">
        <v>4</v>
      </c>
      <c r="B6819" s="4" t="s">
        <v>5</v>
      </c>
      <c r="C6819" s="4" t="s">
        <v>11</v>
      </c>
      <c r="D6819" s="4" t="s">
        <v>7</v>
      </c>
      <c r="E6819" s="4" t="s">
        <v>17</v>
      </c>
      <c r="F6819" s="4" t="s">
        <v>42</v>
      </c>
      <c r="G6819" s="4" t="s">
        <v>7</v>
      </c>
      <c r="H6819" s="4" t="s">
        <v>7</v>
      </c>
      <c r="I6819" s="4" t="s">
        <v>7</v>
      </c>
      <c r="J6819" s="4" t="s">
        <v>17</v>
      </c>
      <c r="K6819" s="4" t="s">
        <v>42</v>
      </c>
      <c r="L6819" s="4" t="s">
        <v>7</v>
      </c>
      <c r="M6819" s="4" t="s">
        <v>7</v>
      </c>
    </row>
    <row r="6820" spans="1:13">
      <c r="A6820" t="n">
        <v>54548</v>
      </c>
      <c r="B6820" s="31" t="n">
        <v>26</v>
      </c>
      <c r="C6820" s="7" t="n">
        <v>0</v>
      </c>
      <c r="D6820" s="7" t="n">
        <v>17</v>
      </c>
      <c r="E6820" s="7" t="n">
        <v>65036</v>
      </c>
      <c r="F6820" s="7" t="s">
        <v>505</v>
      </c>
      <c r="G6820" s="7" t="n">
        <v>2</v>
      </c>
      <c r="H6820" s="7" t="n">
        <v>3</v>
      </c>
      <c r="I6820" s="7" t="n">
        <v>17</v>
      </c>
      <c r="J6820" s="7" t="n">
        <v>65037</v>
      </c>
      <c r="K6820" s="7" t="s">
        <v>506</v>
      </c>
      <c r="L6820" s="7" t="n">
        <v>2</v>
      </c>
      <c r="M6820" s="7" t="n">
        <v>0</v>
      </c>
    </row>
    <row r="6821" spans="1:13">
      <c r="A6821" t="s">
        <v>4</v>
      </c>
      <c r="B6821" s="4" t="s">
        <v>5</v>
      </c>
    </row>
    <row r="6822" spans="1:13">
      <c r="A6822" t="n">
        <v>54672</v>
      </c>
      <c r="B6822" s="24" t="n">
        <v>28</v>
      </c>
    </row>
    <row r="6823" spans="1:13">
      <c r="A6823" t="s">
        <v>4</v>
      </c>
      <c r="B6823" s="4" t="s">
        <v>5</v>
      </c>
      <c r="C6823" s="4" t="s">
        <v>11</v>
      </c>
      <c r="D6823" s="4" t="s">
        <v>7</v>
      </c>
      <c r="E6823" s="4" t="s">
        <v>15</v>
      </c>
      <c r="F6823" s="4" t="s">
        <v>11</v>
      </c>
    </row>
    <row r="6824" spans="1:13">
      <c r="A6824" t="n">
        <v>54673</v>
      </c>
      <c r="B6824" s="51" t="n">
        <v>59</v>
      </c>
      <c r="C6824" s="7" t="n">
        <v>0</v>
      </c>
      <c r="D6824" s="7" t="n">
        <v>13</v>
      </c>
      <c r="E6824" s="7" t="n">
        <v>0.150000005960464</v>
      </c>
      <c r="F6824" s="7" t="n">
        <v>0</v>
      </c>
    </row>
    <row r="6825" spans="1:13">
      <c r="A6825" t="s">
        <v>4</v>
      </c>
      <c r="B6825" s="4" t="s">
        <v>5</v>
      </c>
      <c r="C6825" s="4" t="s">
        <v>11</v>
      </c>
    </row>
    <row r="6826" spans="1:13">
      <c r="A6826" t="n">
        <v>54683</v>
      </c>
      <c r="B6826" s="26" t="n">
        <v>16</v>
      </c>
      <c r="C6826" s="7" t="n">
        <v>1000</v>
      </c>
    </row>
    <row r="6827" spans="1:13">
      <c r="A6827" t="s">
        <v>4</v>
      </c>
      <c r="B6827" s="4" t="s">
        <v>5</v>
      </c>
      <c r="C6827" s="4" t="s">
        <v>7</v>
      </c>
      <c r="D6827" s="4" t="s">
        <v>11</v>
      </c>
      <c r="E6827" s="4" t="s">
        <v>8</v>
      </c>
    </row>
    <row r="6828" spans="1:13">
      <c r="A6828" t="n">
        <v>54686</v>
      </c>
      <c r="B6828" s="30" t="n">
        <v>51</v>
      </c>
      <c r="C6828" s="7" t="n">
        <v>4</v>
      </c>
      <c r="D6828" s="7" t="n">
        <v>0</v>
      </c>
      <c r="E6828" s="7" t="s">
        <v>336</v>
      </c>
    </row>
    <row r="6829" spans="1:13">
      <c r="A6829" t="s">
        <v>4</v>
      </c>
      <c r="B6829" s="4" t="s">
        <v>5</v>
      </c>
      <c r="C6829" s="4" t="s">
        <v>11</v>
      </c>
    </row>
    <row r="6830" spans="1:13">
      <c r="A6830" t="n">
        <v>54699</v>
      </c>
      <c r="B6830" s="26" t="n">
        <v>16</v>
      </c>
      <c r="C6830" s="7" t="n">
        <v>0</v>
      </c>
    </row>
    <row r="6831" spans="1:13">
      <c r="A6831" t="s">
        <v>4</v>
      </c>
      <c r="B6831" s="4" t="s">
        <v>5</v>
      </c>
      <c r="C6831" s="4" t="s">
        <v>11</v>
      </c>
      <c r="D6831" s="4" t="s">
        <v>7</v>
      </c>
      <c r="E6831" s="4" t="s">
        <v>17</v>
      </c>
      <c r="F6831" s="4" t="s">
        <v>42</v>
      </c>
      <c r="G6831" s="4" t="s">
        <v>7</v>
      </c>
      <c r="H6831" s="4" t="s">
        <v>7</v>
      </c>
    </row>
    <row r="6832" spans="1:13">
      <c r="A6832" t="n">
        <v>54702</v>
      </c>
      <c r="B6832" s="31" t="n">
        <v>26</v>
      </c>
      <c r="C6832" s="7" t="n">
        <v>0</v>
      </c>
      <c r="D6832" s="7" t="n">
        <v>17</v>
      </c>
      <c r="E6832" s="7" t="n">
        <v>65038</v>
      </c>
      <c r="F6832" s="7" t="s">
        <v>507</v>
      </c>
      <c r="G6832" s="7" t="n">
        <v>2</v>
      </c>
      <c r="H6832" s="7" t="n">
        <v>0</v>
      </c>
    </row>
    <row r="6833" spans="1:13">
      <c r="A6833" t="s">
        <v>4</v>
      </c>
      <c r="B6833" s="4" t="s">
        <v>5</v>
      </c>
    </row>
    <row r="6834" spans="1:13">
      <c r="A6834" t="n">
        <v>54776</v>
      </c>
      <c r="B6834" s="24" t="n">
        <v>28</v>
      </c>
    </row>
    <row r="6835" spans="1:13">
      <c r="A6835" t="s">
        <v>4</v>
      </c>
      <c r="B6835" s="4" t="s">
        <v>5</v>
      </c>
      <c r="C6835" s="4" t="s">
        <v>7</v>
      </c>
      <c r="D6835" s="4" t="s">
        <v>11</v>
      </c>
      <c r="E6835" s="4" t="s">
        <v>8</v>
      </c>
      <c r="F6835" s="4" t="s">
        <v>8</v>
      </c>
      <c r="G6835" s="4" t="s">
        <v>8</v>
      </c>
      <c r="H6835" s="4" t="s">
        <v>8</v>
      </c>
    </row>
    <row r="6836" spans="1:13">
      <c r="A6836" t="n">
        <v>54777</v>
      </c>
      <c r="B6836" s="30" t="n">
        <v>51</v>
      </c>
      <c r="C6836" s="7" t="n">
        <v>3</v>
      </c>
      <c r="D6836" s="7" t="n">
        <v>6</v>
      </c>
      <c r="E6836" s="7" t="s">
        <v>357</v>
      </c>
      <c r="F6836" s="7" t="s">
        <v>286</v>
      </c>
      <c r="G6836" s="7" t="s">
        <v>61</v>
      </c>
      <c r="H6836" s="7" t="s">
        <v>62</v>
      </c>
    </row>
    <row r="6837" spans="1:13">
      <c r="A6837" t="s">
        <v>4</v>
      </c>
      <c r="B6837" s="4" t="s">
        <v>5</v>
      </c>
      <c r="C6837" s="4" t="s">
        <v>11</v>
      </c>
      <c r="D6837" s="4" t="s">
        <v>7</v>
      </c>
      <c r="E6837" s="4" t="s">
        <v>15</v>
      </c>
      <c r="F6837" s="4" t="s">
        <v>11</v>
      </c>
    </row>
    <row r="6838" spans="1:13">
      <c r="A6838" t="n">
        <v>54790</v>
      </c>
      <c r="B6838" s="51" t="n">
        <v>59</v>
      </c>
      <c r="C6838" s="7" t="n">
        <v>6</v>
      </c>
      <c r="D6838" s="7" t="n">
        <v>13</v>
      </c>
      <c r="E6838" s="7" t="n">
        <v>0.150000005960464</v>
      </c>
      <c r="F6838" s="7" t="n">
        <v>0</v>
      </c>
    </row>
    <row r="6839" spans="1:13">
      <c r="A6839" t="s">
        <v>4</v>
      </c>
      <c r="B6839" s="4" t="s">
        <v>5</v>
      </c>
      <c r="C6839" s="4" t="s">
        <v>11</v>
      </c>
    </row>
    <row r="6840" spans="1:13">
      <c r="A6840" t="n">
        <v>54800</v>
      </c>
      <c r="B6840" s="26" t="n">
        <v>16</v>
      </c>
      <c r="C6840" s="7" t="n">
        <v>1000</v>
      </c>
    </row>
    <row r="6841" spans="1:13">
      <c r="A6841" t="s">
        <v>4</v>
      </c>
      <c r="B6841" s="4" t="s">
        <v>5</v>
      </c>
      <c r="C6841" s="4" t="s">
        <v>7</v>
      </c>
      <c r="D6841" s="4" t="s">
        <v>11</v>
      </c>
      <c r="E6841" s="4" t="s">
        <v>8</v>
      </c>
      <c r="F6841" s="4" t="s">
        <v>8</v>
      </c>
      <c r="G6841" s="4" t="s">
        <v>8</v>
      </c>
      <c r="H6841" s="4" t="s">
        <v>8</v>
      </c>
    </row>
    <row r="6842" spans="1:13">
      <c r="A6842" t="n">
        <v>54803</v>
      </c>
      <c r="B6842" s="30" t="n">
        <v>51</v>
      </c>
      <c r="C6842" s="7" t="n">
        <v>3</v>
      </c>
      <c r="D6842" s="7" t="n">
        <v>6</v>
      </c>
      <c r="E6842" s="7" t="s">
        <v>450</v>
      </c>
      <c r="F6842" s="7" t="s">
        <v>346</v>
      </c>
      <c r="G6842" s="7" t="s">
        <v>61</v>
      </c>
      <c r="H6842" s="7" t="s">
        <v>62</v>
      </c>
    </row>
    <row r="6843" spans="1:13">
      <c r="A6843" t="s">
        <v>4</v>
      </c>
      <c r="B6843" s="4" t="s">
        <v>5</v>
      </c>
      <c r="C6843" s="4" t="s">
        <v>11</v>
      </c>
      <c r="D6843" s="4" t="s">
        <v>11</v>
      </c>
      <c r="E6843" s="4" t="s">
        <v>11</v>
      </c>
    </row>
    <row r="6844" spans="1:13">
      <c r="A6844" t="n">
        <v>54816</v>
      </c>
      <c r="B6844" s="42" t="n">
        <v>61</v>
      </c>
      <c r="C6844" s="7" t="n">
        <v>6</v>
      </c>
      <c r="D6844" s="7" t="n">
        <v>0</v>
      </c>
      <c r="E6844" s="7" t="n">
        <v>1000</v>
      </c>
    </row>
    <row r="6845" spans="1:13">
      <c r="A6845" t="s">
        <v>4</v>
      </c>
      <c r="B6845" s="4" t="s">
        <v>5</v>
      </c>
      <c r="C6845" s="4" t="s">
        <v>11</v>
      </c>
    </row>
    <row r="6846" spans="1:13">
      <c r="A6846" t="n">
        <v>54823</v>
      </c>
      <c r="B6846" s="26" t="n">
        <v>16</v>
      </c>
      <c r="C6846" s="7" t="n">
        <v>500</v>
      </c>
    </row>
    <row r="6847" spans="1:13">
      <c r="A6847" t="s">
        <v>4</v>
      </c>
      <c r="B6847" s="4" t="s">
        <v>5</v>
      </c>
      <c r="C6847" s="4" t="s">
        <v>7</v>
      </c>
      <c r="D6847" s="4" t="s">
        <v>11</v>
      </c>
      <c r="E6847" s="4" t="s">
        <v>8</v>
      </c>
    </row>
    <row r="6848" spans="1:13">
      <c r="A6848" t="n">
        <v>54826</v>
      </c>
      <c r="B6848" s="30" t="n">
        <v>51</v>
      </c>
      <c r="C6848" s="7" t="n">
        <v>4</v>
      </c>
      <c r="D6848" s="7" t="n">
        <v>6</v>
      </c>
      <c r="E6848" s="7" t="s">
        <v>508</v>
      </c>
    </row>
    <row r="6849" spans="1:8">
      <c r="A6849" t="s">
        <v>4</v>
      </c>
      <c r="B6849" s="4" t="s">
        <v>5</v>
      </c>
      <c r="C6849" s="4" t="s">
        <v>11</v>
      </c>
    </row>
    <row r="6850" spans="1:8">
      <c r="A6850" t="n">
        <v>54839</v>
      </c>
      <c r="B6850" s="26" t="n">
        <v>16</v>
      </c>
      <c r="C6850" s="7" t="n">
        <v>0</v>
      </c>
    </row>
    <row r="6851" spans="1:8">
      <c r="A6851" t="s">
        <v>4</v>
      </c>
      <c r="B6851" s="4" t="s">
        <v>5</v>
      </c>
      <c r="C6851" s="4" t="s">
        <v>11</v>
      </c>
      <c r="D6851" s="4" t="s">
        <v>7</v>
      </c>
      <c r="E6851" s="4" t="s">
        <v>17</v>
      </c>
      <c r="F6851" s="4" t="s">
        <v>42</v>
      </c>
      <c r="G6851" s="4" t="s">
        <v>7</v>
      </c>
      <c r="H6851" s="4" t="s">
        <v>7</v>
      </c>
    </row>
    <row r="6852" spans="1:8">
      <c r="A6852" t="n">
        <v>54842</v>
      </c>
      <c r="B6852" s="31" t="n">
        <v>26</v>
      </c>
      <c r="C6852" s="7" t="n">
        <v>6</v>
      </c>
      <c r="D6852" s="7" t="n">
        <v>17</v>
      </c>
      <c r="E6852" s="7" t="n">
        <v>8522</v>
      </c>
      <c r="F6852" s="7" t="s">
        <v>509</v>
      </c>
      <c r="G6852" s="7" t="n">
        <v>2</v>
      </c>
      <c r="H6852" s="7" t="n">
        <v>0</v>
      </c>
    </row>
    <row r="6853" spans="1:8">
      <c r="A6853" t="s">
        <v>4</v>
      </c>
      <c r="B6853" s="4" t="s">
        <v>5</v>
      </c>
    </row>
    <row r="6854" spans="1:8">
      <c r="A6854" t="n">
        <v>54872</v>
      </c>
      <c r="B6854" s="24" t="n">
        <v>28</v>
      </c>
    </row>
    <row r="6855" spans="1:8">
      <c r="A6855" t="s">
        <v>4</v>
      </c>
      <c r="B6855" s="4" t="s">
        <v>5</v>
      </c>
      <c r="C6855" s="4" t="s">
        <v>7</v>
      </c>
      <c r="D6855" s="4" t="s">
        <v>7</v>
      </c>
      <c r="E6855" s="4" t="s">
        <v>15</v>
      </c>
      <c r="F6855" s="4" t="s">
        <v>11</v>
      </c>
    </row>
    <row r="6856" spans="1:8">
      <c r="A6856" t="n">
        <v>54873</v>
      </c>
      <c r="B6856" s="61" t="n">
        <v>45</v>
      </c>
      <c r="C6856" s="7" t="n">
        <v>5</v>
      </c>
      <c r="D6856" s="7" t="n">
        <v>3</v>
      </c>
      <c r="E6856" s="7" t="n">
        <v>3.79999995231628</v>
      </c>
      <c r="F6856" s="7" t="n">
        <v>5000</v>
      </c>
    </row>
    <row r="6857" spans="1:8">
      <c r="A6857" t="s">
        <v>4</v>
      </c>
      <c r="B6857" s="4" t="s">
        <v>5</v>
      </c>
      <c r="C6857" s="4" t="s">
        <v>11</v>
      </c>
    </row>
    <row r="6858" spans="1:8">
      <c r="A6858" t="n">
        <v>54882</v>
      </c>
      <c r="B6858" s="26" t="n">
        <v>16</v>
      </c>
      <c r="C6858" s="7" t="n">
        <v>2000</v>
      </c>
    </row>
    <row r="6859" spans="1:8">
      <c r="A6859" t="s">
        <v>4</v>
      </c>
      <c r="B6859" s="4" t="s">
        <v>5</v>
      </c>
      <c r="C6859" s="4" t="s">
        <v>7</v>
      </c>
      <c r="D6859" s="4" t="s">
        <v>11</v>
      </c>
      <c r="E6859" s="4" t="s">
        <v>7</v>
      </c>
    </row>
    <row r="6860" spans="1:8">
      <c r="A6860" t="n">
        <v>54885</v>
      </c>
      <c r="B6860" s="15" t="n">
        <v>49</v>
      </c>
      <c r="C6860" s="7" t="n">
        <v>1</v>
      </c>
      <c r="D6860" s="7" t="n">
        <v>4000</v>
      </c>
      <c r="E6860" s="7" t="n">
        <v>0</v>
      </c>
    </row>
    <row r="6861" spans="1:8">
      <c r="A6861" t="s">
        <v>4</v>
      </c>
      <c r="B6861" s="4" t="s">
        <v>5</v>
      </c>
      <c r="C6861" s="4" t="s">
        <v>7</v>
      </c>
      <c r="D6861" s="4" t="s">
        <v>11</v>
      </c>
      <c r="E6861" s="4" t="s">
        <v>15</v>
      </c>
    </row>
    <row r="6862" spans="1:8">
      <c r="A6862" t="n">
        <v>54890</v>
      </c>
      <c r="B6862" s="28" t="n">
        <v>58</v>
      </c>
      <c r="C6862" s="7" t="n">
        <v>0</v>
      </c>
      <c r="D6862" s="7" t="n">
        <v>2000</v>
      </c>
      <c r="E6862" s="7" t="n">
        <v>1</v>
      </c>
    </row>
    <row r="6863" spans="1:8">
      <c r="A6863" t="s">
        <v>4</v>
      </c>
      <c r="B6863" s="4" t="s">
        <v>5</v>
      </c>
      <c r="C6863" s="4" t="s">
        <v>7</v>
      </c>
      <c r="D6863" s="4" t="s">
        <v>11</v>
      </c>
    </row>
    <row r="6864" spans="1:8">
      <c r="A6864" t="n">
        <v>54898</v>
      </c>
      <c r="B6864" s="28" t="n">
        <v>58</v>
      </c>
      <c r="C6864" s="7" t="n">
        <v>255</v>
      </c>
      <c r="D6864" s="7" t="n">
        <v>0</v>
      </c>
    </row>
    <row r="6865" spans="1:8">
      <c r="A6865" t="s">
        <v>4</v>
      </c>
      <c r="B6865" s="4" t="s">
        <v>5</v>
      </c>
      <c r="C6865" s="4" t="s">
        <v>11</v>
      </c>
      <c r="D6865" s="4" t="s">
        <v>11</v>
      </c>
      <c r="E6865" s="4" t="s">
        <v>11</v>
      </c>
    </row>
    <row r="6866" spans="1:8">
      <c r="A6866" t="n">
        <v>54902</v>
      </c>
      <c r="B6866" s="42" t="n">
        <v>61</v>
      </c>
      <c r="C6866" s="7" t="n">
        <v>6</v>
      </c>
      <c r="D6866" s="7" t="n">
        <v>65533</v>
      </c>
      <c r="E6866" s="7" t="n">
        <v>0</v>
      </c>
    </row>
    <row r="6867" spans="1:8">
      <c r="A6867" t="s">
        <v>4</v>
      </c>
      <c r="B6867" s="4" t="s">
        <v>5</v>
      </c>
      <c r="C6867" s="4" t="s">
        <v>11</v>
      </c>
      <c r="D6867" s="4" t="s">
        <v>17</v>
      </c>
    </row>
    <row r="6868" spans="1:8">
      <c r="A6868" t="n">
        <v>54909</v>
      </c>
      <c r="B6868" s="41" t="n">
        <v>43</v>
      </c>
      <c r="C6868" s="7" t="n">
        <v>6</v>
      </c>
      <c r="D6868" s="7" t="n">
        <v>128</v>
      </c>
    </row>
    <row r="6869" spans="1:8">
      <c r="A6869" t="s">
        <v>4</v>
      </c>
      <c r="B6869" s="4" t="s">
        <v>5</v>
      </c>
      <c r="C6869" s="4" t="s">
        <v>11</v>
      </c>
      <c r="D6869" s="4" t="s">
        <v>17</v>
      </c>
    </row>
    <row r="6870" spans="1:8">
      <c r="A6870" t="n">
        <v>54916</v>
      </c>
      <c r="B6870" s="41" t="n">
        <v>43</v>
      </c>
      <c r="C6870" s="7" t="n">
        <v>6</v>
      </c>
      <c r="D6870" s="7" t="n">
        <v>32</v>
      </c>
    </row>
    <row r="6871" spans="1:8">
      <c r="A6871" t="s">
        <v>4</v>
      </c>
      <c r="B6871" s="4" t="s">
        <v>5</v>
      </c>
      <c r="C6871" s="4" t="s">
        <v>13</v>
      </c>
    </row>
    <row r="6872" spans="1:8">
      <c r="A6872" t="n">
        <v>54923</v>
      </c>
      <c r="B6872" s="19" t="n">
        <v>3</v>
      </c>
      <c r="C6872" s="11" t="n">
        <f t="normal" ca="1">A7712</f>
        <v>0</v>
      </c>
    </row>
    <row r="6873" spans="1:8">
      <c r="A6873" t="s">
        <v>4</v>
      </c>
      <c r="B6873" s="4" t="s">
        <v>5</v>
      </c>
      <c r="C6873" s="4" t="s">
        <v>7</v>
      </c>
      <c r="D6873" s="4" t="s">
        <v>11</v>
      </c>
      <c r="E6873" s="4" t="s">
        <v>7</v>
      </c>
      <c r="F6873" s="4" t="s">
        <v>13</v>
      </c>
    </row>
    <row r="6874" spans="1:8">
      <c r="A6874" t="n">
        <v>54928</v>
      </c>
      <c r="B6874" s="9" t="n">
        <v>5</v>
      </c>
      <c r="C6874" s="7" t="n">
        <v>30</v>
      </c>
      <c r="D6874" s="7" t="n">
        <v>10841</v>
      </c>
      <c r="E6874" s="7" t="n">
        <v>1</v>
      </c>
      <c r="F6874" s="11" t="n">
        <f t="normal" ca="1">A7130</f>
        <v>0</v>
      </c>
    </row>
    <row r="6875" spans="1:8">
      <c r="A6875" t="s">
        <v>4</v>
      </c>
      <c r="B6875" s="4" t="s">
        <v>5</v>
      </c>
      <c r="C6875" s="4" t="s">
        <v>11</v>
      </c>
      <c r="D6875" s="4" t="s">
        <v>7</v>
      </c>
    </row>
    <row r="6876" spans="1:8">
      <c r="A6876" t="n">
        <v>54937</v>
      </c>
      <c r="B6876" s="33" t="n">
        <v>89</v>
      </c>
      <c r="C6876" s="7" t="n">
        <v>65533</v>
      </c>
      <c r="D6876" s="7" t="n">
        <v>1</v>
      </c>
    </row>
    <row r="6877" spans="1:8">
      <c r="A6877" t="s">
        <v>4</v>
      </c>
      <c r="B6877" s="4" t="s">
        <v>5</v>
      </c>
      <c r="C6877" s="4" t="s">
        <v>7</v>
      </c>
      <c r="D6877" s="4" t="s">
        <v>11</v>
      </c>
      <c r="E6877" s="4" t="s">
        <v>11</v>
      </c>
      <c r="F6877" s="4" t="s">
        <v>7</v>
      </c>
    </row>
    <row r="6878" spans="1:8">
      <c r="A6878" t="n">
        <v>54941</v>
      </c>
      <c r="B6878" s="22" t="n">
        <v>25</v>
      </c>
      <c r="C6878" s="7" t="n">
        <v>1</v>
      </c>
      <c r="D6878" s="7" t="n">
        <v>60</v>
      </c>
      <c r="E6878" s="7" t="n">
        <v>420</v>
      </c>
      <c r="F6878" s="7" t="n">
        <v>2</v>
      </c>
    </row>
    <row r="6879" spans="1:8">
      <c r="A6879" t="s">
        <v>4</v>
      </c>
      <c r="B6879" s="4" t="s">
        <v>5</v>
      </c>
      <c r="C6879" s="4" t="s">
        <v>8</v>
      </c>
      <c r="D6879" s="4" t="s">
        <v>11</v>
      </c>
    </row>
    <row r="6880" spans="1:8">
      <c r="A6880" t="n">
        <v>54948</v>
      </c>
      <c r="B6880" s="65" t="n">
        <v>29</v>
      </c>
      <c r="C6880" s="7" t="s">
        <v>417</v>
      </c>
      <c r="D6880" s="7" t="n">
        <v>65533</v>
      </c>
    </row>
    <row r="6881" spans="1:6">
      <c r="A6881" t="s">
        <v>4</v>
      </c>
      <c r="B6881" s="4" t="s">
        <v>5</v>
      </c>
      <c r="C6881" s="4" t="s">
        <v>7</v>
      </c>
      <c r="D6881" s="4" t="s">
        <v>11</v>
      </c>
      <c r="E6881" s="4" t="s">
        <v>8</v>
      </c>
    </row>
    <row r="6882" spans="1:6">
      <c r="A6882" t="n">
        <v>54964</v>
      </c>
      <c r="B6882" s="30" t="n">
        <v>51</v>
      </c>
      <c r="C6882" s="7" t="n">
        <v>4</v>
      </c>
      <c r="D6882" s="7" t="n">
        <v>7</v>
      </c>
      <c r="E6882" s="7" t="s">
        <v>306</v>
      </c>
    </row>
    <row r="6883" spans="1:6">
      <c r="A6883" t="s">
        <v>4</v>
      </c>
      <c r="B6883" s="4" t="s">
        <v>5</v>
      </c>
      <c r="C6883" s="4" t="s">
        <v>11</v>
      </c>
    </row>
    <row r="6884" spans="1:6">
      <c r="A6884" t="n">
        <v>54977</v>
      </c>
      <c r="B6884" s="26" t="n">
        <v>16</v>
      </c>
      <c r="C6884" s="7" t="n">
        <v>0</v>
      </c>
    </row>
    <row r="6885" spans="1:6">
      <c r="A6885" t="s">
        <v>4</v>
      </c>
      <c r="B6885" s="4" t="s">
        <v>5</v>
      </c>
      <c r="C6885" s="4" t="s">
        <v>11</v>
      </c>
      <c r="D6885" s="4" t="s">
        <v>7</v>
      </c>
      <c r="E6885" s="4" t="s">
        <v>17</v>
      </c>
      <c r="F6885" s="4" t="s">
        <v>42</v>
      </c>
      <c r="G6885" s="4" t="s">
        <v>7</v>
      </c>
      <c r="H6885" s="4" t="s">
        <v>7</v>
      </c>
    </row>
    <row r="6886" spans="1:6">
      <c r="A6886" t="n">
        <v>54980</v>
      </c>
      <c r="B6886" s="31" t="n">
        <v>26</v>
      </c>
      <c r="C6886" s="7" t="n">
        <v>7</v>
      </c>
      <c r="D6886" s="7" t="n">
        <v>17</v>
      </c>
      <c r="E6886" s="7" t="n">
        <v>4505</v>
      </c>
      <c r="F6886" s="7" t="s">
        <v>510</v>
      </c>
      <c r="G6886" s="7" t="n">
        <v>2</v>
      </c>
      <c r="H6886" s="7" t="n">
        <v>0</v>
      </c>
    </row>
    <row r="6887" spans="1:6">
      <c r="A6887" t="s">
        <v>4</v>
      </c>
      <c r="B6887" s="4" t="s">
        <v>5</v>
      </c>
    </row>
    <row r="6888" spans="1:6">
      <c r="A6888" t="n">
        <v>54998</v>
      </c>
      <c r="B6888" s="24" t="n">
        <v>28</v>
      </c>
    </row>
    <row r="6889" spans="1:6">
      <c r="A6889" t="s">
        <v>4</v>
      </c>
      <c r="B6889" s="4" t="s">
        <v>5</v>
      </c>
      <c r="C6889" s="4" t="s">
        <v>8</v>
      </c>
      <c r="D6889" s="4" t="s">
        <v>11</v>
      </c>
    </row>
    <row r="6890" spans="1:6">
      <c r="A6890" t="n">
        <v>54999</v>
      </c>
      <c r="B6890" s="65" t="n">
        <v>29</v>
      </c>
      <c r="C6890" s="7" t="s">
        <v>18</v>
      </c>
      <c r="D6890" s="7" t="n">
        <v>65533</v>
      </c>
    </row>
    <row r="6891" spans="1:6">
      <c r="A6891" t="s">
        <v>4</v>
      </c>
      <c r="B6891" s="4" t="s">
        <v>5</v>
      </c>
      <c r="C6891" s="4" t="s">
        <v>7</v>
      </c>
      <c r="D6891" s="4" t="s">
        <v>11</v>
      </c>
      <c r="E6891" s="4" t="s">
        <v>11</v>
      </c>
      <c r="F6891" s="4" t="s">
        <v>7</v>
      </c>
    </row>
    <row r="6892" spans="1:6">
      <c r="A6892" t="n">
        <v>55003</v>
      </c>
      <c r="B6892" s="22" t="n">
        <v>25</v>
      </c>
      <c r="C6892" s="7" t="n">
        <v>1</v>
      </c>
      <c r="D6892" s="7" t="n">
        <v>65535</v>
      </c>
      <c r="E6892" s="7" t="n">
        <v>65535</v>
      </c>
      <c r="F6892" s="7" t="n">
        <v>0</v>
      </c>
    </row>
    <row r="6893" spans="1:6">
      <c r="A6893" t="s">
        <v>4</v>
      </c>
      <c r="B6893" s="4" t="s">
        <v>5</v>
      </c>
      <c r="C6893" s="4" t="s">
        <v>7</v>
      </c>
      <c r="D6893" s="4" t="s">
        <v>11</v>
      </c>
      <c r="E6893" s="4" t="s">
        <v>8</v>
      </c>
      <c r="F6893" s="4" t="s">
        <v>8</v>
      </c>
      <c r="G6893" s="4" t="s">
        <v>8</v>
      </c>
      <c r="H6893" s="4" t="s">
        <v>8</v>
      </c>
    </row>
    <row r="6894" spans="1:6">
      <c r="A6894" t="n">
        <v>55010</v>
      </c>
      <c r="B6894" s="30" t="n">
        <v>51</v>
      </c>
      <c r="C6894" s="7" t="n">
        <v>3</v>
      </c>
      <c r="D6894" s="7" t="n">
        <v>0</v>
      </c>
      <c r="E6894" s="7" t="s">
        <v>357</v>
      </c>
      <c r="F6894" s="7" t="s">
        <v>286</v>
      </c>
      <c r="G6894" s="7" t="s">
        <v>61</v>
      </c>
      <c r="H6894" s="7" t="s">
        <v>62</v>
      </c>
    </row>
    <row r="6895" spans="1:6">
      <c r="A6895" t="s">
        <v>4</v>
      </c>
      <c r="B6895" s="4" t="s">
        <v>5</v>
      </c>
      <c r="C6895" s="4" t="s">
        <v>11</v>
      </c>
      <c r="D6895" s="4" t="s">
        <v>7</v>
      </c>
      <c r="E6895" s="4" t="s">
        <v>15</v>
      </c>
      <c r="F6895" s="4" t="s">
        <v>11</v>
      </c>
    </row>
    <row r="6896" spans="1:6">
      <c r="A6896" t="n">
        <v>55023</v>
      </c>
      <c r="B6896" s="51" t="n">
        <v>59</v>
      </c>
      <c r="C6896" s="7" t="n">
        <v>0</v>
      </c>
      <c r="D6896" s="7" t="n">
        <v>13</v>
      </c>
      <c r="E6896" s="7" t="n">
        <v>0.150000005960464</v>
      </c>
      <c r="F6896" s="7" t="n">
        <v>0</v>
      </c>
    </row>
    <row r="6897" spans="1:8">
      <c r="A6897" t="s">
        <v>4</v>
      </c>
      <c r="B6897" s="4" t="s">
        <v>5</v>
      </c>
      <c r="C6897" s="4" t="s">
        <v>11</v>
      </c>
    </row>
    <row r="6898" spans="1:8">
      <c r="A6898" t="n">
        <v>55033</v>
      </c>
      <c r="B6898" s="26" t="n">
        <v>16</v>
      </c>
      <c r="C6898" s="7" t="n">
        <v>1300</v>
      </c>
    </row>
    <row r="6899" spans="1:8">
      <c r="A6899" t="s">
        <v>4</v>
      </c>
      <c r="B6899" s="4" t="s">
        <v>5</v>
      </c>
      <c r="C6899" s="4" t="s">
        <v>7</v>
      </c>
      <c r="D6899" s="4" t="s">
        <v>11</v>
      </c>
      <c r="E6899" s="4" t="s">
        <v>15</v>
      </c>
    </row>
    <row r="6900" spans="1:8">
      <c r="A6900" t="n">
        <v>55036</v>
      </c>
      <c r="B6900" s="28" t="n">
        <v>58</v>
      </c>
      <c r="C6900" s="7" t="n">
        <v>101</v>
      </c>
      <c r="D6900" s="7" t="n">
        <v>500</v>
      </c>
      <c r="E6900" s="7" t="n">
        <v>1</v>
      </c>
    </row>
    <row r="6901" spans="1:8">
      <c r="A6901" t="s">
        <v>4</v>
      </c>
      <c r="B6901" s="4" t="s">
        <v>5</v>
      </c>
      <c r="C6901" s="4" t="s">
        <v>7</v>
      </c>
      <c r="D6901" s="4" t="s">
        <v>11</v>
      </c>
    </row>
    <row r="6902" spans="1:8">
      <c r="A6902" t="n">
        <v>55044</v>
      </c>
      <c r="B6902" s="28" t="n">
        <v>58</v>
      </c>
      <c r="C6902" s="7" t="n">
        <v>254</v>
      </c>
      <c r="D6902" s="7" t="n">
        <v>0</v>
      </c>
    </row>
    <row r="6903" spans="1:8">
      <c r="A6903" t="s">
        <v>4</v>
      </c>
      <c r="B6903" s="4" t="s">
        <v>5</v>
      </c>
      <c r="C6903" s="4" t="s">
        <v>7</v>
      </c>
    </row>
    <row r="6904" spans="1:8">
      <c r="A6904" t="n">
        <v>55048</v>
      </c>
      <c r="B6904" s="61" t="n">
        <v>45</v>
      </c>
      <c r="C6904" s="7" t="n">
        <v>0</v>
      </c>
    </row>
    <row r="6905" spans="1:8">
      <c r="A6905" t="s">
        <v>4</v>
      </c>
      <c r="B6905" s="4" t="s">
        <v>5</v>
      </c>
      <c r="C6905" s="4" t="s">
        <v>7</v>
      </c>
      <c r="D6905" s="4" t="s">
        <v>7</v>
      </c>
      <c r="E6905" s="4" t="s">
        <v>15</v>
      </c>
      <c r="F6905" s="4" t="s">
        <v>15</v>
      </c>
      <c r="G6905" s="4" t="s">
        <v>15</v>
      </c>
      <c r="H6905" s="4" t="s">
        <v>11</v>
      </c>
    </row>
    <row r="6906" spans="1:8">
      <c r="A6906" t="n">
        <v>55050</v>
      </c>
      <c r="B6906" s="61" t="n">
        <v>45</v>
      </c>
      <c r="C6906" s="7" t="n">
        <v>2</v>
      </c>
      <c r="D6906" s="7" t="n">
        <v>3</v>
      </c>
      <c r="E6906" s="7" t="n">
        <v>-24.1399993896484</v>
      </c>
      <c r="F6906" s="7" t="n">
        <v>1.20000004768372</v>
      </c>
      <c r="G6906" s="7" t="n">
        <v>-57.0499992370605</v>
      </c>
      <c r="H6906" s="7" t="n">
        <v>0</v>
      </c>
    </row>
    <row r="6907" spans="1:8">
      <c r="A6907" t="s">
        <v>4</v>
      </c>
      <c r="B6907" s="4" t="s">
        <v>5</v>
      </c>
      <c r="C6907" s="4" t="s">
        <v>7</v>
      </c>
      <c r="D6907" s="4" t="s">
        <v>7</v>
      </c>
      <c r="E6907" s="4" t="s">
        <v>15</v>
      </c>
      <c r="F6907" s="4" t="s">
        <v>15</v>
      </c>
      <c r="G6907" s="4" t="s">
        <v>15</v>
      </c>
      <c r="H6907" s="4" t="s">
        <v>11</v>
      </c>
      <c r="I6907" s="4" t="s">
        <v>7</v>
      </c>
    </row>
    <row r="6908" spans="1:8">
      <c r="A6908" t="n">
        <v>55067</v>
      </c>
      <c r="B6908" s="61" t="n">
        <v>45</v>
      </c>
      <c r="C6908" s="7" t="n">
        <v>4</v>
      </c>
      <c r="D6908" s="7" t="n">
        <v>3</v>
      </c>
      <c r="E6908" s="7" t="n">
        <v>6.5</v>
      </c>
      <c r="F6908" s="7" t="n">
        <v>283.880004882813</v>
      </c>
      <c r="G6908" s="7" t="n">
        <v>0</v>
      </c>
      <c r="H6908" s="7" t="n">
        <v>0</v>
      </c>
      <c r="I6908" s="7" t="n">
        <v>1</v>
      </c>
    </row>
    <row r="6909" spans="1:8">
      <c r="A6909" t="s">
        <v>4</v>
      </c>
      <c r="B6909" s="4" t="s">
        <v>5</v>
      </c>
      <c r="C6909" s="4" t="s">
        <v>7</v>
      </c>
      <c r="D6909" s="4" t="s">
        <v>7</v>
      </c>
      <c r="E6909" s="4" t="s">
        <v>15</v>
      </c>
      <c r="F6909" s="4" t="s">
        <v>11</v>
      </c>
    </row>
    <row r="6910" spans="1:8">
      <c r="A6910" t="n">
        <v>55085</v>
      </c>
      <c r="B6910" s="61" t="n">
        <v>45</v>
      </c>
      <c r="C6910" s="7" t="n">
        <v>5</v>
      </c>
      <c r="D6910" s="7" t="n">
        <v>3</v>
      </c>
      <c r="E6910" s="7" t="n">
        <v>4.40000009536743</v>
      </c>
      <c r="F6910" s="7" t="n">
        <v>0</v>
      </c>
    </row>
    <row r="6911" spans="1:8">
      <c r="A6911" t="s">
        <v>4</v>
      </c>
      <c r="B6911" s="4" t="s">
        <v>5</v>
      </c>
      <c r="C6911" s="4" t="s">
        <v>7</v>
      </c>
      <c r="D6911" s="4" t="s">
        <v>7</v>
      </c>
      <c r="E6911" s="4" t="s">
        <v>15</v>
      </c>
      <c r="F6911" s="4" t="s">
        <v>11</v>
      </c>
    </row>
    <row r="6912" spans="1:8">
      <c r="A6912" t="n">
        <v>55094</v>
      </c>
      <c r="B6912" s="61" t="n">
        <v>45</v>
      </c>
      <c r="C6912" s="7" t="n">
        <v>11</v>
      </c>
      <c r="D6912" s="7" t="n">
        <v>3</v>
      </c>
      <c r="E6912" s="7" t="n">
        <v>32.7000007629395</v>
      </c>
      <c r="F6912" s="7" t="n">
        <v>0</v>
      </c>
    </row>
    <row r="6913" spans="1:9">
      <c r="A6913" t="s">
        <v>4</v>
      </c>
      <c r="B6913" s="4" t="s">
        <v>5</v>
      </c>
      <c r="C6913" s="4" t="s">
        <v>11</v>
      </c>
      <c r="D6913" s="4" t="s">
        <v>17</v>
      </c>
    </row>
    <row r="6914" spans="1:9">
      <c r="A6914" t="n">
        <v>55103</v>
      </c>
      <c r="B6914" s="67" t="n">
        <v>44</v>
      </c>
      <c r="C6914" s="7" t="n">
        <v>7</v>
      </c>
      <c r="D6914" s="7" t="n">
        <v>128</v>
      </c>
    </row>
    <row r="6915" spans="1:9">
      <c r="A6915" t="s">
        <v>4</v>
      </c>
      <c r="B6915" s="4" t="s">
        <v>5</v>
      </c>
      <c r="C6915" s="4" t="s">
        <v>11</v>
      </c>
      <c r="D6915" s="4" t="s">
        <v>17</v>
      </c>
    </row>
    <row r="6916" spans="1:9">
      <c r="A6916" t="n">
        <v>55110</v>
      </c>
      <c r="B6916" s="67" t="n">
        <v>44</v>
      </c>
      <c r="C6916" s="7" t="n">
        <v>7</v>
      </c>
      <c r="D6916" s="7" t="n">
        <v>32</v>
      </c>
    </row>
    <row r="6917" spans="1:9">
      <c r="A6917" t="s">
        <v>4</v>
      </c>
      <c r="B6917" s="4" t="s">
        <v>5</v>
      </c>
      <c r="C6917" s="4" t="s">
        <v>11</v>
      </c>
      <c r="D6917" s="4" t="s">
        <v>11</v>
      </c>
      <c r="E6917" s="4" t="s">
        <v>15</v>
      </c>
      <c r="F6917" s="4" t="s">
        <v>15</v>
      </c>
      <c r="G6917" s="4" t="s">
        <v>15</v>
      </c>
      <c r="H6917" s="4" t="s">
        <v>15</v>
      </c>
      <c r="I6917" s="4" t="s">
        <v>7</v>
      </c>
      <c r="J6917" s="4" t="s">
        <v>11</v>
      </c>
    </row>
    <row r="6918" spans="1:9">
      <c r="A6918" t="n">
        <v>55117</v>
      </c>
      <c r="B6918" s="44" t="n">
        <v>55</v>
      </c>
      <c r="C6918" s="7" t="n">
        <v>7</v>
      </c>
      <c r="D6918" s="7" t="n">
        <v>65533</v>
      </c>
      <c r="E6918" s="7" t="n">
        <v>-29.1200008392334</v>
      </c>
      <c r="F6918" s="7" t="n">
        <v>0</v>
      </c>
      <c r="G6918" s="7" t="n">
        <v>-57</v>
      </c>
      <c r="H6918" s="7" t="n">
        <v>1.20000004768372</v>
      </c>
      <c r="I6918" s="7" t="n">
        <v>1</v>
      </c>
      <c r="J6918" s="7" t="n">
        <v>0</v>
      </c>
    </row>
    <row r="6919" spans="1:9">
      <c r="A6919" t="s">
        <v>4</v>
      </c>
      <c r="B6919" s="4" t="s">
        <v>5</v>
      </c>
      <c r="C6919" s="4" t="s">
        <v>7</v>
      </c>
      <c r="D6919" s="4" t="s">
        <v>7</v>
      </c>
      <c r="E6919" s="4" t="s">
        <v>15</v>
      </c>
      <c r="F6919" s="4" t="s">
        <v>15</v>
      </c>
      <c r="G6919" s="4" t="s">
        <v>15</v>
      </c>
      <c r="H6919" s="4" t="s">
        <v>11</v>
      </c>
    </row>
    <row r="6920" spans="1:9">
      <c r="A6920" t="n">
        <v>55141</v>
      </c>
      <c r="B6920" s="61" t="n">
        <v>45</v>
      </c>
      <c r="C6920" s="7" t="n">
        <v>2</v>
      </c>
      <c r="D6920" s="7" t="n">
        <v>3</v>
      </c>
      <c r="E6920" s="7" t="n">
        <v>-27.3600006103516</v>
      </c>
      <c r="F6920" s="7" t="n">
        <v>1.26999998092651</v>
      </c>
      <c r="G6920" s="7" t="n">
        <v>-56.9099998474121</v>
      </c>
      <c r="H6920" s="7" t="n">
        <v>4000</v>
      </c>
    </row>
    <row r="6921" spans="1:9">
      <c r="A6921" t="s">
        <v>4</v>
      </c>
      <c r="B6921" s="4" t="s">
        <v>5</v>
      </c>
      <c r="C6921" s="4" t="s">
        <v>7</v>
      </c>
      <c r="D6921" s="4" t="s">
        <v>7</v>
      </c>
      <c r="E6921" s="4" t="s">
        <v>15</v>
      </c>
      <c r="F6921" s="4" t="s">
        <v>15</v>
      </c>
      <c r="G6921" s="4" t="s">
        <v>15</v>
      </c>
      <c r="H6921" s="4" t="s">
        <v>11</v>
      </c>
      <c r="I6921" s="4" t="s">
        <v>7</v>
      </c>
    </row>
    <row r="6922" spans="1:9">
      <c r="A6922" t="n">
        <v>55158</v>
      </c>
      <c r="B6922" s="61" t="n">
        <v>45</v>
      </c>
      <c r="C6922" s="7" t="n">
        <v>4</v>
      </c>
      <c r="D6922" s="7" t="n">
        <v>3</v>
      </c>
      <c r="E6922" s="7" t="n">
        <v>7.67000007629395</v>
      </c>
      <c r="F6922" s="7" t="n">
        <v>-69.0800018310547</v>
      </c>
      <c r="G6922" s="7" t="n">
        <v>0</v>
      </c>
      <c r="H6922" s="7" t="n">
        <v>4000</v>
      </c>
      <c r="I6922" s="7" t="n">
        <v>1</v>
      </c>
    </row>
    <row r="6923" spans="1:9">
      <c r="A6923" t="s">
        <v>4</v>
      </c>
      <c r="B6923" s="4" t="s">
        <v>5</v>
      </c>
      <c r="C6923" s="4" t="s">
        <v>7</v>
      </c>
      <c r="D6923" s="4" t="s">
        <v>7</v>
      </c>
      <c r="E6923" s="4" t="s">
        <v>15</v>
      </c>
      <c r="F6923" s="4" t="s">
        <v>11</v>
      </c>
    </row>
    <row r="6924" spans="1:9">
      <c r="A6924" t="n">
        <v>55176</v>
      </c>
      <c r="B6924" s="61" t="n">
        <v>45</v>
      </c>
      <c r="C6924" s="7" t="n">
        <v>5</v>
      </c>
      <c r="D6924" s="7" t="n">
        <v>3</v>
      </c>
      <c r="E6924" s="7" t="n">
        <v>2.09999990463257</v>
      </c>
      <c r="F6924" s="7" t="n">
        <v>4000</v>
      </c>
    </row>
    <row r="6925" spans="1:9">
      <c r="A6925" t="s">
        <v>4</v>
      </c>
      <c r="B6925" s="4" t="s">
        <v>5</v>
      </c>
      <c r="C6925" s="4" t="s">
        <v>7</v>
      </c>
      <c r="D6925" s="4" t="s">
        <v>7</v>
      </c>
      <c r="E6925" s="4" t="s">
        <v>15</v>
      </c>
      <c r="F6925" s="4" t="s">
        <v>11</v>
      </c>
    </row>
    <row r="6926" spans="1:9">
      <c r="A6926" t="n">
        <v>55185</v>
      </c>
      <c r="B6926" s="61" t="n">
        <v>45</v>
      </c>
      <c r="C6926" s="7" t="n">
        <v>11</v>
      </c>
      <c r="D6926" s="7" t="n">
        <v>3</v>
      </c>
      <c r="E6926" s="7" t="n">
        <v>32.7000007629395</v>
      </c>
      <c r="F6926" s="7" t="n">
        <v>4000</v>
      </c>
    </row>
    <row r="6927" spans="1:9">
      <c r="A6927" t="s">
        <v>4</v>
      </c>
      <c r="B6927" s="4" t="s">
        <v>5</v>
      </c>
      <c r="C6927" s="4" t="s">
        <v>11</v>
      </c>
    </row>
    <row r="6928" spans="1:9">
      <c r="A6928" t="n">
        <v>55194</v>
      </c>
      <c r="B6928" s="26" t="n">
        <v>16</v>
      </c>
      <c r="C6928" s="7" t="n">
        <v>2500</v>
      </c>
    </row>
    <row r="6929" spans="1:10">
      <c r="A6929" t="s">
        <v>4</v>
      </c>
      <c r="B6929" s="4" t="s">
        <v>5</v>
      </c>
      <c r="C6929" s="4" t="s">
        <v>7</v>
      </c>
      <c r="D6929" s="4" t="s">
        <v>11</v>
      </c>
      <c r="E6929" s="4" t="s">
        <v>15</v>
      </c>
    </row>
    <row r="6930" spans="1:10">
      <c r="A6930" t="n">
        <v>55197</v>
      </c>
      <c r="B6930" s="28" t="n">
        <v>58</v>
      </c>
      <c r="C6930" s="7" t="n">
        <v>0</v>
      </c>
      <c r="D6930" s="7" t="n">
        <v>1000</v>
      </c>
      <c r="E6930" s="7" t="n">
        <v>1</v>
      </c>
    </row>
    <row r="6931" spans="1:10">
      <c r="A6931" t="s">
        <v>4</v>
      </c>
      <c r="B6931" s="4" t="s">
        <v>5</v>
      </c>
      <c r="C6931" s="4" t="s">
        <v>7</v>
      </c>
      <c r="D6931" s="4" t="s">
        <v>11</v>
      </c>
    </row>
    <row r="6932" spans="1:10">
      <c r="A6932" t="n">
        <v>55205</v>
      </c>
      <c r="B6932" s="28" t="n">
        <v>58</v>
      </c>
      <c r="C6932" s="7" t="n">
        <v>255</v>
      </c>
      <c r="D6932" s="7" t="n">
        <v>0</v>
      </c>
    </row>
    <row r="6933" spans="1:10">
      <c r="A6933" t="s">
        <v>4</v>
      </c>
      <c r="B6933" s="4" t="s">
        <v>5</v>
      </c>
      <c r="C6933" s="4" t="s">
        <v>7</v>
      </c>
    </row>
    <row r="6934" spans="1:10">
      <c r="A6934" t="n">
        <v>55209</v>
      </c>
      <c r="B6934" s="61" t="n">
        <v>45</v>
      </c>
      <c r="C6934" s="7" t="n">
        <v>0</v>
      </c>
    </row>
    <row r="6935" spans="1:10">
      <c r="A6935" t="s">
        <v>4</v>
      </c>
      <c r="B6935" s="4" t="s">
        <v>5</v>
      </c>
      <c r="C6935" s="4" t="s">
        <v>7</v>
      </c>
      <c r="D6935" s="4" t="s">
        <v>7</v>
      </c>
      <c r="E6935" s="4" t="s">
        <v>15</v>
      </c>
      <c r="F6935" s="4" t="s">
        <v>15</v>
      </c>
      <c r="G6935" s="4" t="s">
        <v>15</v>
      </c>
      <c r="H6935" s="4" t="s">
        <v>11</v>
      </c>
    </row>
    <row r="6936" spans="1:10">
      <c r="A6936" t="n">
        <v>55211</v>
      </c>
      <c r="B6936" s="61" t="n">
        <v>45</v>
      </c>
      <c r="C6936" s="7" t="n">
        <v>2</v>
      </c>
      <c r="D6936" s="7" t="n">
        <v>3</v>
      </c>
      <c r="E6936" s="7" t="n">
        <v>-32.3300018310547</v>
      </c>
      <c r="F6936" s="7" t="n">
        <v>1.27999997138977</v>
      </c>
      <c r="G6936" s="7" t="n">
        <v>-56.8699989318848</v>
      </c>
      <c r="H6936" s="7" t="n">
        <v>0</v>
      </c>
    </row>
    <row r="6937" spans="1:10">
      <c r="A6937" t="s">
        <v>4</v>
      </c>
      <c r="B6937" s="4" t="s">
        <v>5</v>
      </c>
      <c r="C6937" s="4" t="s">
        <v>7</v>
      </c>
      <c r="D6937" s="4" t="s">
        <v>7</v>
      </c>
      <c r="E6937" s="4" t="s">
        <v>15</v>
      </c>
      <c r="F6937" s="4" t="s">
        <v>15</v>
      </c>
      <c r="G6937" s="4" t="s">
        <v>15</v>
      </c>
      <c r="H6937" s="4" t="s">
        <v>11</v>
      </c>
      <c r="I6937" s="4" t="s">
        <v>7</v>
      </c>
    </row>
    <row r="6938" spans="1:10">
      <c r="A6938" t="n">
        <v>55228</v>
      </c>
      <c r="B6938" s="61" t="n">
        <v>45</v>
      </c>
      <c r="C6938" s="7" t="n">
        <v>4</v>
      </c>
      <c r="D6938" s="7" t="n">
        <v>3</v>
      </c>
      <c r="E6938" s="7" t="n">
        <v>9.44999980926514</v>
      </c>
      <c r="F6938" s="7" t="n">
        <v>246.029998779297</v>
      </c>
      <c r="G6938" s="7" t="n">
        <v>0</v>
      </c>
      <c r="H6938" s="7" t="n">
        <v>0</v>
      </c>
      <c r="I6938" s="7" t="n">
        <v>0</v>
      </c>
    </row>
    <row r="6939" spans="1:10">
      <c r="A6939" t="s">
        <v>4</v>
      </c>
      <c r="B6939" s="4" t="s">
        <v>5</v>
      </c>
      <c r="C6939" s="4" t="s">
        <v>7</v>
      </c>
      <c r="D6939" s="4" t="s">
        <v>7</v>
      </c>
      <c r="E6939" s="4" t="s">
        <v>15</v>
      </c>
      <c r="F6939" s="4" t="s">
        <v>11</v>
      </c>
    </row>
    <row r="6940" spans="1:10">
      <c r="A6940" t="n">
        <v>55246</v>
      </c>
      <c r="B6940" s="61" t="n">
        <v>45</v>
      </c>
      <c r="C6940" s="7" t="n">
        <v>5</v>
      </c>
      <c r="D6940" s="7" t="n">
        <v>3</v>
      </c>
      <c r="E6940" s="7" t="n">
        <v>2</v>
      </c>
      <c r="F6940" s="7" t="n">
        <v>0</v>
      </c>
    </row>
    <row r="6941" spans="1:10">
      <c r="A6941" t="s">
        <v>4</v>
      </c>
      <c r="B6941" s="4" t="s">
        <v>5</v>
      </c>
      <c r="C6941" s="4" t="s">
        <v>7</v>
      </c>
      <c r="D6941" s="4" t="s">
        <v>7</v>
      </c>
      <c r="E6941" s="4" t="s">
        <v>15</v>
      </c>
      <c r="F6941" s="4" t="s">
        <v>11</v>
      </c>
    </row>
    <row r="6942" spans="1:10">
      <c r="A6942" t="n">
        <v>55255</v>
      </c>
      <c r="B6942" s="61" t="n">
        <v>45</v>
      </c>
      <c r="C6942" s="7" t="n">
        <v>11</v>
      </c>
      <c r="D6942" s="7" t="n">
        <v>3</v>
      </c>
      <c r="E6942" s="7" t="n">
        <v>23</v>
      </c>
      <c r="F6942" s="7" t="n">
        <v>0</v>
      </c>
    </row>
    <row r="6943" spans="1:10">
      <c r="A6943" t="s">
        <v>4</v>
      </c>
      <c r="B6943" s="4" t="s">
        <v>5</v>
      </c>
      <c r="C6943" s="4" t="s">
        <v>8</v>
      </c>
      <c r="D6943" s="4" t="s">
        <v>8</v>
      </c>
    </row>
    <row r="6944" spans="1:10">
      <c r="A6944" t="n">
        <v>55264</v>
      </c>
      <c r="B6944" s="69" t="n">
        <v>70</v>
      </c>
      <c r="C6944" s="7" t="s">
        <v>27</v>
      </c>
      <c r="D6944" s="7" t="s">
        <v>419</v>
      </c>
    </row>
    <row r="6945" spans="1:9">
      <c r="A6945" t="s">
        <v>4</v>
      </c>
      <c r="B6945" s="4" t="s">
        <v>5</v>
      </c>
      <c r="C6945" s="4" t="s">
        <v>11</v>
      </c>
      <c r="D6945" s="4" t="s">
        <v>7</v>
      </c>
    </row>
    <row r="6946" spans="1:9">
      <c r="A6946" t="n">
        <v>55277</v>
      </c>
      <c r="B6946" s="45" t="n">
        <v>56</v>
      </c>
      <c r="C6946" s="7" t="n">
        <v>7</v>
      </c>
      <c r="D6946" s="7" t="n">
        <v>1</v>
      </c>
    </row>
    <row r="6947" spans="1:9">
      <c r="A6947" t="s">
        <v>4</v>
      </c>
      <c r="B6947" s="4" t="s">
        <v>5</v>
      </c>
      <c r="C6947" s="4" t="s">
        <v>11</v>
      </c>
      <c r="D6947" s="4" t="s">
        <v>15</v>
      </c>
      <c r="E6947" s="4" t="s">
        <v>15</v>
      </c>
      <c r="F6947" s="4" t="s">
        <v>15</v>
      </c>
      <c r="G6947" s="4" t="s">
        <v>15</v>
      </c>
    </row>
    <row r="6948" spans="1:9">
      <c r="A6948" t="n">
        <v>55281</v>
      </c>
      <c r="B6948" s="37" t="n">
        <v>46</v>
      </c>
      <c r="C6948" s="7" t="n">
        <v>7</v>
      </c>
      <c r="D6948" s="7" t="n">
        <v>-32.2099990844727</v>
      </c>
      <c r="E6948" s="7" t="n">
        <v>0</v>
      </c>
      <c r="F6948" s="7" t="n">
        <v>-57</v>
      </c>
      <c r="G6948" s="7" t="n">
        <v>270</v>
      </c>
    </row>
    <row r="6949" spans="1:9">
      <c r="A6949" t="s">
        <v>4</v>
      </c>
      <c r="B6949" s="4" t="s">
        <v>5</v>
      </c>
      <c r="C6949" s="4" t="s">
        <v>11</v>
      </c>
      <c r="D6949" s="4" t="s">
        <v>7</v>
      </c>
      <c r="E6949" s="4" t="s">
        <v>8</v>
      </c>
      <c r="F6949" s="4" t="s">
        <v>15</v>
      </c>
      <c r="G6949" s="4" t="s">
        <v>15</v>
      </c>
      <c r="H6949" s="4" t="s">
        <v>15</v>
      </c>
    </row>
    <row r="6950" spans="1:9">
      <c r="A6950" t="n">
        <v>55300</v>
      </c>
      <c r="B6950" s="40" t="n">
        <v>48</v>
      </c>
      <c r="C6950" s="7" t="n">
        <v>7</v>
      </c>
      <c r="D6950" s="7" t="n">
        <v>0</v>
      </c>
      <c r="E6950" s="7" t="s">
        <v>92</v>
      </c>
      <c r="F6950" s="7" t="n">
        <v>-1</v>
      </c>
      <c r="G6950" s="7" t="n">
        <v>1</v>
      </c>
      <c r="H6950" s="7" t="n">
        <v>0</v>
      </c>
    </row>
    <row r="6951" spans="1:9">
      <c r="A6951" t="s">
        <v>4</v>
      </c>
      <c r="B6951" s="4" t="s">
        <v>5</v>
      </c>
      <c r="C6951" s="4" t="s">
        <v>11</v>
      </c>
    </row>
    <row r="6952" spans="1:9">
      <c r="A6952" t="n">
        <v>55331</v>
      </c>
      <c r="B6952" s="26" t="n">
        <v>16</v>
      </c>
      <c r="C6952" s="7" t="n">
        <v>0</v>
      </c>
    </row>
    <row r="6953" spans="1:9">
      <c r="A6953" t="s">
        <v>4</v>
      </c>
      <c r="B6953" s="4" t="s">
        <v>5</v>
      </c>
      <c r="C6953" s="4" t="s">
        <v>11</v>
      </c>
      <c r="D6953" s="4" t="s">
        <v>11</v>
      </c>
      <c r="E6953" s="4" t="s">
        <v>11</v>
      </c>
    </row>
    <row r="6954" spans="1:9">
      <c r="A6954" t="n">
        <v>55334</v>
      </c>
      <c r="B6954" s="42" t="n">
        <v>61</v>
      </c>
      <c r="C6954" s="7" t="n">
        <v>0</v>
      </c>
      <c r="D6954" s="7" t="n">
        <v>7</v>
      </c>
      <c r="E6954" s="7" t="n">
        <v>0</v>
      </c>
    </row>
    <row r="6955" spans="1:9">
      <c r="A6955" t="s">
        <v>4</v>
      </c>
      <c r="B6955" s="4" t="s">
        <v>5</v>
      </c>
      <c r="C6955" s="4" t="s">
        <v>11</v>
      </c>
      <c r="D6955" s="4" t="s">
        <v>11</v>
      </c>
      <c r="E6955" s="4" t="s">
        <v>11</v>
      </c>
    </row>
    <row r="6956" spans="1:9">
      <c r="A6956" t="n">
        <v>55341</v>
      </c>
      <c r="B6956" s="42" t="n">
        <v>61</v>
      </c>
      <c r="C6956" s="7" t="n">
        <v>7</v>
      </c>
      <c r="D6956" s="7" t="n">
        <v>0</v>
      </c>
      <c r="E6956" s="7" t="n">
        <v>0</v>
      </c>
    </row>
    <row r="6957" spans="1:9">
      <c r="A6957" t="s">
        <v>4</v>
      </c>
      <c r="B6957" s="4" t="s">
        <v>5</v>
      </c>
      <c r="C6957" s="4" t="s">
        <v>7</v>
      </c>
      <c r="D6957" s="4" t="s">
        <v>11</v>
      </c>
      <c r="E6957" s="4" t="s">
        <v>15</v>
      </c>
    </row>
    <row r="6958" spans="1:9">
      <c r="A6958" t="n">
        <v>55348</v>
      </c>
      <c r="B6958" s="28" t="n">
        <v>58</v>
      </c>
      <c r="C6958" s="7" t="n">
        <v>100</v>
      </c>
      <c r="D6958" s="7" t="n">
        <v>1000</v>
      </c>
      <c r="E6958" s="7" t="n">
        <v>1</v>
      </c>
    </row>
    <row r="6959" spans="1:9">
      <c r="A6959" t="s">
        <v>4</v>
      </c>
      <c r="B6959" s="4" t="s">
        <v>5</v>
      </c>
      <c r="C6959" s="4" t="s">
        <v>7</v>
      </c>
      <c r="D6959" s="4" t="s">
        <v>11</v>
      </c>
    </row>
    <row r="6960" spans="1:9">
      <c r="A6960" t="n">
        <v>55356</v>
      </c>
      <c r="B6960" s="28" t="n">
        <v>58</v>
      </c>
      <c r="C6960" s="7" t="n">
        <v>255</v>
      </c>
      <c r="D6960" s="7" t="n">
        <v>0</v>
      </c>
    </row>
    <row r="6961" spans="1:8">
      <c r="A6961" t="s">
        <v>4</v>
      </c>
      <c r="B6961" s="4" t="s">
        <v>5</v>
      </c>
      <c r="C6961" s="4" t="s">
        <v>11</v>
      </c>
      <c r="D6961" s="4" t="s">
        <v>7</v>
      </c>
      <c r="E6961" s="4" t="s">
        <v>8</v>
      </c>
      <c r="F6961" s="4" t="s">
        <v>15</v>
      </c>
      <c r="G6961" s="4" t="s">
        <v>15</v>
      </c>
      <c r="H6961" s="4" t="s">
        <v>15</v>
      </c>
    </row>
    <row r="6962" spans="1:8">
      <c r="A6962" t="n">
        <v>55360</v>
      </c>
      <c r="B6962" s="40" t="n">
        <v>48</v>
      </c>
      <c r="C6962" s="7" t="n">
        <v>0</v>
      </c>
      <c r="D6962" s="7" t="n">
        <v>0</v>
      </c>
      <c r="E6962" s="7" t="s">
        <v>189</v>
      </c>
      <c r="F6962" s="7" t="n">
        <v>-1</v>
      </c>
      <c r="G6962" s="7" t="n">
        <v>1</v>
      </c>
      <c r="H6962" s="7" t="n">
        <v>0</v>
      </c>
    </row>
    <row r="6963" spans="1:8">
      <c r="A6963" t="s">
        <v>4</v>
      </c>
      <c r="B6963" s="4" t="s">
        <v>5</v>
      </c>
      <c r="C6963" s="4" t="s">
        <v>7</v>
      </c>
      <c r="D6963" s="4" t="s">
        <v>11</v>
      </c>
      <c r="E6963" s="4" t="s">
        <v>11</v>
      </c>
      <c r="F6963" s="4" t="s">
        <v>7</v>
      </c>
    </row>
    <row r="6964" spans="1:8">
      <c r="A6964" t="n">
        <v>55388</v>
      </c>
      <c r="B6964" s="22" t="n">
        <v>25</v>
      </c>
      <c r="C6964" s="7" t="n">
        <v>1</v>
      </c>
      <c r="D6964" s="7" t="n">
        <v>60</v>
      </c>
      <c r="E6964" s="7" t="n">
        <v>500</v>
      </c>
      <c r="F6964" s="7" t="n">
        <v>2</v>
      </c>
    </row>
    <row r="6965" spans="1:8">
      <c r="A6965" t="s">
        <v>4</v>
      </c>
      <c r="B6965" s="4" t="s">
        <v>5</v>
      </c>
      <c r="C6965" s="4" t="s">
        <v>7</v>
      </c>
      <c r="D6965" s="4" t="s">
        <v>11</v>
      </c>
      <c r="E6965" s="4" t="s">
        <v>8</v>
      </c>
    </row>
    <row r="6966" spans="1:8">
      <c r="A6966" t="n">
        <v>55395</v>
      </c>
      <c r="B6966" s="30" t="n">
        <v>51</v>
      </c>
      <c r="C6966" s="7" t="n">
        <v>4</v>
      </c>
      <c r="D6966" s="7" t="n">
        <v>0</v>
      </c>
      <c r="E6966" s="7" t="s">
        <v>420</v>
      </c>
    </row>
    <row r="6967" spans="1:8">
      <c r="A6967" t="s">
        <v>4</v>
      </c>
      <c r="B6967" s="4" t="s">
        <v>5</v>
      </c>
      <c r="C6967" s="4" t="s">
        <v>11</v>
      </c>
    </row>
    <row r="6968" spans="1:8">
      <c r="A6968" t="n">
        <v>55409</v>
      </c>
      <c r="B6968" s="26" t="n">
        <v>16</v>
      </c>
      <c r="C6968" s="7" t="n">
        <v>0</v>
      </c>
    </row>
    <row r="6969" spans="1:8">
      <c r="A6969" t="s">
        <v>4</v>
      </c>
      <c r="B6969" s="4" t="s">
        <v>5</v>
      </c>
      <c r="C6969" s="4" t="s">
        <v>11</v>
      </c>
      <c r="D6969" s="4" t="s">
        <v>7</v>
      </c>
      <c r="E6969" s="4" t="s">
        <v>17</v>
      </c>
      <c r="F6969" s="4" t="s">
        <v>42</v>
      </c>
      <c r="G6969" s="4" t="s">
        <v>7</v>
      </c>
      <c r="H6969" s="4" t="s">
        <v>7</v>
      </c>
      <c r="I6969" s="4" t="s">
        <v>7</v>
      </c>
      <c r="J6969" s="4" t="s">
        <v>17</v>
      </c>
      <c r="K6969" s="4" t="s">
        <v>42</v>
      </c>
      <c r="L6969" s="4" t="s">
        <v>7</v>
      </c>
      <c r="M6969" s="4" t="s">
        <v>7</v>
      </c>
    </row>
    <row r="6970" spans="1:8">
      <c r="A6970" t="n">
        <v>55412</v>
      </c>
      <c r="B6970" s="31" t="n">
        <v>26</v>
      </c>
      <c r="C6970" s="7" t="n">
        <v>0</v>
      </c>
      <c r="D6970" s="7" t="n">
        <v>17</v>
      </c>
      <c r="E6970" s="7" t="n">
        <v>65276</v>
      </c>
      <c r="F6970" s="7" t="s">
        <v>511</v>
      </c>
      <c r="G6970" s="7" t="n">
        <v>2</v>
      </c>
      <c r="H6970" s="7" t="n">
        <v>3</v>
      </c>
      <c r="I6970" s="7" t="n">
        <v>17</v>
      </c>
      <c r="J6970" s="7" t="n">
        <v>65039</v>
      </c>
      <c r="K6970" s="7" t="s">
        <v>512</v>
      </c>
      <c r="L6970" s="7" t="n">
        <v>2</v>
      </c>
      <c r="M6970" s="7" t="n">
        <v>0</v>
      </c>
    </row>
    <row r="6971" spans="1:8">
      <c r="A6971" t="s">
        <v>4</v>
      </c>
      <c r="B6971" s="4" t="s">
        <v>5</v>
      </c>
    </row>
    <row r="6972" spans="1:8">
      <c r="A6972" t="n">
        <v>55504</v>
      </c>
      <c r="B6972" s="24" t="n">
        <v>28</v>
      </c>
    </row>
    <row r="6973" spans="1:8">
      <c r="A6973" t="s">
        <v>4</v>
      </c>
      <c r="B6973" s="4" t="s">
        <v>5</v>
      </c>
      <c r="C6973" s="4" t="s">
        <v>7</v>
      </c>
      <c r="D6973" s="4" t="s">
        <v>11</v>
      </c>
      <c r="E6973" s="4" t="s">
        <v>11</v>
      </c>
      <c r="F6973" s="4" t="s">
        <v>7</v>
      </c>
    </row>
    <row r="6974" spans="1:8">
      <c r="A6974" t="n">
        <v>55505</v>
      </c>
      <c r="B6974" s="22" t="n">
        <v>25</v>
      </c>
      <c r="C6974" s="7" t="n">
        <v>1</v>
      </c>
      <c r="D6974" s="7" t="n">
        <v>65535</v>
      </c>
      <c r="E6974" s="7" t="n">
        <v>65535</v>
      </c>
      <c r="F6974" s="7" t="n">
        <v>0</v>
      </c>
    </row>
    <row r="6975" spans="1:8">
      <c r="A6975" t="s">
        <v>4</v>
      </c>
      <c r="B6975" s="4" t="s">
        <v>5</v>
      </c>
      <c r="C6975" s="4" t="s">
        <v>7</v>
      </c>
      <c r="D6975" s="4" t="s">
        <v>11</v>
      </c>
      <c r="E6975" s="4" t="s">
        <v>8</v>
      </c>
    </row>
    <row r="6976" spans="1:8">
      <c r="A6976" t="n">
        <v>55512</v>
      </c>
      <c r="B6976" s="30" t="n">
        <v>51</v>
      </c>
      <c r="C6976" s="7" t="n">
        <v>4</v>
      </c>
      <c r="D6976" s="7" t="n">
        <v>7</v>
      </c>
      <c r="E6976" s="7" t="s">
        <v>271</v>
      </c>
    </row>
    <row r="6977" spans="1:13">
      <c r="A6977" t="s">
        <v>4</v>
      </c>
      <c r="B6977" s="4" t="s">
        <v>5</v>
      </c>
      <c r="C6977" s="4" t="s">
        <v>11</v>
      </c>
    </row>
    <row r="6978" spans="1:13">
      <c r="A6978" t="n">
        <v>55526</v>
      </c>
      <c r="B6978" s="26" t="n">
        <v>16</v>
      </c>
      <c r="C6978" s="7" t="n">
        <v>0</v>
      </c>
    </row>
    <row r="6979" spans="1:13">
      <c r="A6979" t="s">
        <v>4</v>
      </c>
      <c r="B6979" s="4" t="s">
        <v>5</v>
      </c>
      <c r="C6979" s="4" t="s">
        <v>11</v>
      </c>
      <c r="D6979" s="4" t="s">
        <v>7</v>
      </c>
      <c r="E6979" s="4" t="s">
        <v>17</v>
      </c>
      <c r="F6979" s="4" t="s">
        <v>42</v>
      </c>
      <c r="G6979" s="4" t="s">
        <v>7</v>
      </c>
      <c r="H6979" s="4" t="s">
        <v>7</v>
      </c>
      <c r="I6979" s="4" t="s">
        <v>7</v>
      </c>
      <c r="J6979" s="4" t="s">
        <v>17</v>
      </c>
      <c r="K6979" s="4" t="s">
        <v>42</v>
      </c>
      <c r="L6979" s="4" t="s">
        <v>7</v>
      </c>
      <c r="M6979" s="4" t="s">
        <v>7</v>
      </c>
    </row>
    <row r="6980" spans="1:13">
      <c r="A6980" t="n">
        <v>55529</v>
      </c>
      <c r="B6980" s="31" t="n">
        <v>26</v>
      </c>
      <c r="C6980" s="7" t="n">
        <v>7</v>
      </c>
      <c r="D6980" s="7" t="n">
        <v>17</v>
      </c>
      <c r="E6980" s="7" t="n">
        <v>4506</v>
      </c>
      <c r="F6980" s="7" t="s">
        <v>513</v>
      </c>
      <c r="G6980" s="7" t="n">
        <v>2</v>
      </c>
      <c r="H6980" s="7" t="n">
        <v>3</v>
      </c>
      <c r="I6980" s="7" t="n">
        <v>17</v>
      </c>
      <c r="J6980" s="7" t="n">
        <v>4507</v>
      </c>
      <c r="K6980" s="7" t="s">
        <v>514</v>
      </c>
      <c r="L6980" s="7" t="n">
        <v>2</v>
      </c>
      <c r="M6980" s="7" t="n">
        <v>0</v>
      </c>
    </row>
    <row r="6981" spans="1:13">
      <c r="A6981" t="s">
        <v>4</v>
      </c>
      <c r="B6981" s="4" t="s">
        <v>5</v>
      </c>
    </row>
    <row r="6982" spans="1:13">
      <c r="A6982" t="n">
        <v>55615</v>
      </c>
      <c r="B6982" s="24" t="n">
        <v>28</v>
      </c>
    </row>
    <row r="6983" spans="1:13">
      <c r="A6983" t="s">
        <v>4</v>
      </c>
      <c r="B6983" s="4" t="s">
        <v>5</v>
      </c>
      <c r="C6983" s="4" t="s">
        <v>7</v>
      </c>
      <c r="D6983" s="4" t="s">
        <v>7</v>
      </c>
      <c r="E6983" s="4" t="s">
        <v>15</v>
      </c>
      <c r="F6983" s="4" t="s">
        <v>15</v>
      </c>
      <c r="G6983" s="4" t="s">
        <v>15</v>
      </c>
      <c r="H6983" s="4" t="s">
        <v>11</v>
      </c>
    </row>
    <row r="6984" spans="1:13">
      <c r="A6984" t="n">
        <v>55616</v>
      </c>
      <c r="B6984" s="61" t="n">
        <v>45</v>
      </c>
      <c r="C6984" s="7" t="n">
        <v>2</v>
      </c>
      <c r="D6984" s="7" t="n">
        <v>3</v>
      </c>
      <c r="E6984" s="7" t="n">
        <v>-32.8800010681152</v>
      </c>
      <c r="F6984" s="7" t="n">
        <v>1.36000001430511</v>
      </c>
      <c r="G6984" s="7" t="n">
        <v>-57.0499992370605</v>
      </c>
      <c r="H6984" s="7" t="n">
        <v>3000</v>
      </c>
    </row>
    <row r="6985" spans="1:13">
      <c r="A6985" t="s">
        <v>4</v>
      </c>
      <c r="B6985" s="4" t="s">
        <v>5</v>
      </c>
      <c r="C6985" s="4" t="s">
        <v>7</v>
      </c>
      <c r="D6985" s="4" t="s">
        <v>7</v>
      </c>
      <c r="E6985" s="4" t="s">
        <v>15</v>
      </c>
      <c r="F6985" s="4" t="s">
        <v>15</v>
      </c>
      <c r="G6985" s="4" t="s">
        <v>15</v>
      </c>
      <c r="H6985" s="4" t="s">
        <v>11</v>
      </c>
      <c r="I6985" s="4" t="s">
        <v>7</v>
      </c>
    </row>
    <row r="6986" spans="1:13">
      <c r="A6986" t="n">
        <v>55633</v>
      </c>
      <c r="B6986" s="61" t="n">
        <v>45</v>
      </c>
      <c r="C6986" s="7" t="n">
        <v>4</v>
      </c>
      <c r="D6986" s="7" t="n">
        <v>3</v>
      </c>
      <c r="E6986" s="7" t="n">
        <v>12.6000003814697</v>
      </c>
      <c r="F6986" s="7" t="n">
        <v>210.429992675781</v>
      </c>
      <c r="G6986" s="7" t="n">
        <v>0</v>
      </c>
      <c r="H6986" s="7" t="n">
        <v>3000</v>
      </c>
      <c r="I6986" s="7" t="n">
        <v>0</v>
      </c>
    </row>
    <row r="6987" spans="1:13">
      <c r="A6987" t="s">
        <v>4</v>
      </c>
      <c r="B6987" s="4" t="s">
        <v>5</v>
      </c>
      <c r="C6987" s="4" t="s">
        <v>7</v>
      </c>
      <c r="D6987" s="4" t="s">
        <v>7</v>
      </c>
      <c r="E6987" s="4" t="s">
        <v>15</v>
      </c>
      <c r="F6987" s="4" t="s">
        <v>11</v>
      </c>
    </row>
    <row r="6988" spans="1:13">
      <c r="A6988" t="n">
        <v>55651</v>
      </c>
      <c r="B6988" s="61" t="n">
        <v>45</v>
      </c>
      <c r="C6988" s="7" t="n">
        <v>5</v>
      </c>
      <c r="D6988" s="7" t="n">
        <v>3</v>
      </c>
      <c r="E6988" s="7" t="n">
        <v>1.20000004768372</v>
      </c>
      <c r="F6988" s="7" t="n">
        <v>3000</v>
      </c>
    </row>
    <row r="6989" spans="1:13">
      <c r="A6989" t="s">
        <v>4</v>
      </c>
      <c r="B6989" s="4" t="s">
        <v>5</v>
      </c>
      <c r="C6989" s="4" t="s">
        <v>7</v>
      </c>
      <c r="D6989" s="4" t="s">
        <v>7</v>
      </c>
      <c r="E6989" s="4" t="s">
        <v>15</v>
      </c>
      <c r="F6989" s="4" t="s">
        <v>11</v>
      </c>
    </row>
    <row r="6990" spans="1:13">
      <c r="A6990" t="n">
        <v>55660</v>
      </c>
      <c r="B6990" s="61" t="n">
        <v>45</v>
      </c>
      <c r="C6990" s="7" t="n">
        <v>11</v>
      </c>
      <c r="D6990" s="7" t="n">
        <v>3</v>
      </c>
      <c r="E6990" s="7" t="n">
        <v>32.7000007629395</v>
      </c>
      <c r="F6990" s="7" t="n">
        <v>3000</v>
      </c>
    </row>
    <row r="6991" spans="1:13">
      <c r="A6991" t="s">
        <v>4</v>
      </c>
      <c r="B6991" s="4" t="s">
        <v>5</v>
      </c>
      <c r="C6991" s="4" t="s">
        <v>11</v>
      </c>
    </row>
    <row r="6992" spans="1:13">
      <c r="A6992" t="n">
        <v>55669</v>
      </c>
      <c r="B6992" s="26" t="n">
        <v>16</v>
      </c>
      <c r="C6992" s="7" t="n">
        <v>500</v>
      </c>
    </row>
    <row r="6993" spans="1:13">
      <c r="A6993" t="s">
        <v>4</v>
      </c>
      <c r="B6993" s="4" t="s">
        <v>5</v>
      </c>
      <c r="C6993" s="4" t="s">
        <v>7</v>
      </c>
      <c r="D6993" s="4" t="s">
        <v>11</v>
      </c>
      <c r="E6993" s="4" t="s">
        <v>8</v>
      </c>
      <c r="F6993" s="4" t="s">
        <v>8</v>
      </c>
      <c r="G6993" s="4" t="s">
        <v>8</v>
      </c>
      <c r="H6993" s="4" t="s">
        <v>8</v>
      </c>
    </row>
    <row r="6994" spans="1:13">
      <c r="A6994" t="n">
        <v>55672</v>
      </c>
      <c r="B6994" s="30" t="n">
        <v>51</v>
      </c>
      <c r="C6994" s="7" t="n">
        <v>3</v>
      </c>
      <c r="D6994" s="7" t="n">
        <v>7</v>
      </c>
      <c r="E6994" s="7" t="s">
        <v>331</v>
      </c>
      <c r="F6994" s="7" t="s">
        <v>62</v>
      </c>
      <c r="G6994" s="7" t="s">
        <v>61</v>
      </c>
      <c r="H6994" s="7" t="s">
        <v>62</v>
      </c>
    </row>
    <row r="6995" spans="1:13">
      <c r="A6995" t="s">
        <v>4</v>
      </c>
      <c r="B6995" s="4" t="s">
        <v>5</v>
      </c>
      <c r="C6995" s="4" t="s">
        <v>11</v>
      </c>
      <c r="D6995" s="4" t="s">
        <v>11</v>
      </c>
      <c r="E6995" s="4" t="s">
        <v>15</v>
      </c>
      <c r="F6995" s="4" t="s">
        <v>15</v>
      </c>
      <c r="G6995" s="4" t="s">
        <v>15</v>
      </c>
      <c r="H6995" s="4" t="s">
        <v>15</v>
      </c>
      <c r="I6995" s="4" t="s">
        <v>7</v>
      </c>
      <c r="J6995" s="4" t="s">
        <v>11</v>
      </c>
    </row>
    <row r="6996" spans="1:13">
      <c r="A6996" t="n">
        <v>55685</v>
      </c>
      <c r="B6996" s="44" t="n">
        <v>55</v>
      </c>
      <c r="C6996" s="7" t="n">
        <v>7</v>
      </c>
      <c r="D6996" s="7" t="n">
        <v>65533</v>
      </c>
      <c r="E6996" s="7" t="n">
        <v>-32.5999984741211</v>
      </c>
      <c r="F6996" s="7" t="n">
        <v>0</v>
      </c>
      <c r="G6996" s="7" t="n">
        <v>-57</v>
      </c>
      <c r="H6996" s="7" t="n">
        <v>1.20000004768372</v>
      </c>
      <c r="I6996" s="7" t="n">
        <v>1</v>
      </c>
      <c r="J6996" s="7" t="n">
        <v>0</v>
      </c>
    </row>
    <row r="6997" spans="1:13">
      <c r="A6997" t="s">
        <v>4</v>
      </c>
      <c r="B6997" s="4" t="s">
        <v>5</v>
      </c>
      <c r="C6997" s="4" t="s">
        <v>11</v>
      </c>
      <c r="D6997" s="4" t="s">
        <v>7</v>
      </c>
    </row>
    <row r="6998" spans="1:13">
      <c r="A6998" t="n">
        <v>55709</v>
      </c>
      <c r="B6998" s="45" t="n">
        <v>56</v>
      </c>
      <c r="C6998" s="7" t="n">
        <v>7</v>
      </c>
      <c r="D6998" s="7" t="n">
        <v>0</v>
      </c>
    </row>
    <row r="6999" spans="1:13">
      <c r="A6999" t="s">
        <v>4</v>
      </c>
      <c r="B6999" s="4" t="s">
        <v>5</v>
      </c>
      <c r="C6999" s="4" t="s">
        <v>11</v>
      </c>
    </row>
    <row r="7000" spans="1:13">
      <c r="A7000" t="n">
        <v>55713</v>
      </c>
      <c r="B7000" s="26" t="n">
        <v>16</v>
      </c>
      <c r="C7000" s="7" t="n">
        <v>500</v>
      </c>
    </row>
    <row r="7001" spans="1:13">
      <c r="A7001" t="s">
        <v>4</v>
      </c>
      <c r="B7001" s="4" t="s">
        <v>5</v>
      </c>
      <c r="C7001" s="4" t="s">
        <v>11</v>
      </c>
      <c r="D7001" s="4" t="s">
        <v>7</v>
      </c>
      <c r="E7001" s="4" t="s">
        <v>8</v>
      </c>
      <c r="F7001" s="4" t="s">
        <v>15</v>
      </c>
      <c r="G7001" s="4" t="s">
        <v>15</v>
      </c>
      <c r="H7001" s="4" t="s">
        <v>15</v>
      </c>
    </row>
    <row r="7002" spans="1:13">
      <c r="A7002" t="n">
        <v>55716</v>
      </c>
      <c r="B7002" s="40" t="n">
        <v>48</v>
      </c>
      <c r="C7002" s="7" t="n">
        <v>0</v>
      </c>
      <c r="D7002" s="7" t="n">
        <v>0</v>
      </c>
      <c r="E7002" s="7" t="s">
        <v>210</v>
      </c>
      <c r="F7002" s="7" t="n">
        <v>-1</v>
      </c>
      <c r="G7002" s="7" t="n">
        <v>1</v>
      </c>
      <c r="H7002" s="7" t="n">
        <v>0</v>
      </c>
    </row>
    <row r="7003" spans="1:13">
      <c r="A7003" t="s">
        <v>4</v>
      </c>
      <c r="B7003" s="4" t="s">
        <v>5</v>
      </c>
      <c r="C7003" s="4" t="s">
        <v>11</v>
      </c>
      <c r="D7003" s="4" t="s">
        <v>7</v>
      </c>
      <c r="E7003" s="4" t="s">
        <v>8</v>
      </c>
      <c r="F7003" s="4" t="s">
        <v>15</v>
      </c>
      <c r="G7003" s="4" t="s">
        <v>15</v>
      </c>
      <c r="H7003" s="4" t="s">
        <v>15</v>
      </c>
    </row>
    <row r="7004" spans="1:13">
      <c r="A7004" t="n">
        <v>55742</v>
      </c>
      <c r="B7004" s="40" t="n">
        <v>48</v>
      </c>
      <c r="C7004" s="7" t="n">
        <v>7</v>
      </c>
      <c r="D7004" s="7" t="n">
        <v>0</v>
      </c>
      <c r="E7004" s="7" t="s">
        <v>210</v>
      </c>
      <c r="F7004" s="7" t="n">
        <v>-1</v>
      </c>
      <c r="G7004" s="7" t="n">
        <v>1</v>
      </c>
      <c r="H7004" s="7" t="n">
        <v>0</v>
      </c>
    </row>
    <row r="7005" spans="1:13">
      <c r="A7005" t="s">
        <v>4</v>
      </c>
      <c r="B7005" s="4" t="s">
        <v>5</v>
      </c>
      <c r="C7005" s="4" t="s">
        <v>7</v>
      </c>
      <c r="D7005" s="4" t="s">
        <v>11</v>
      </c>
      <c r="E7005" s="4" t="s">
        <v>8</v>
      </c>
      <c r="F7005" s="4" t="s">
        <v>8</v>
      </c>
      <c r="G7005" s="4" t="s">
        <v>8</v>
      </c>
      <c r="H7005" s="4" t="s">
        <v>8</v>
      </c>
    </row>
    <row r="7006" spans="1:13">
      <c r="A7006" t="n">
        <v>55768</v>
      </c>
      <c r="B7006" s="30" t="n">
        <v>51</v>
      </c>
      <c r="C7006" s="7" t="n">
        <v>3</v>
      </c>
      <c r="D7006" s="7" t="n">
        <v>7</v>
      </c>
      <c r="E7006" s="7" t="s">
        <v>450</v>
      </c>
      <c r="F7006" s="7" t="s">
        <v>62</v>
      </c>
      <c r="G7006" s="7" t="s">
        <v>450</v>
      </c>
      <c r="H7006" s="7" t="s">
        <v>456</v>
      </c>
    </row>
    <row r="7007" spans="1:13">
      <c r="A7007" t="s">
        <v>4</v>
      </c>
      <c r="B7007" s="4" t="s">
        <v>5</v>
      </c>
      <c r="C7007" s="4" t="s">
        <v>11</v>
      </c>
    </row>
    <row r="7008" spans="1:13">
      <c r="A7008" t="n">
        <v>55780</v>
      </c>
      <c r="B7008" s="26" t="n">
        <v>16</v>
      </c>
      <c r="C7008" s="7" t="n">
        <v>1000</v>
      </c>
    </row>
    <row r="7009" spans="1:10">
      <c r="A7009" t="s">
        <v>4</v>
      </c>
      <c r="B7009" s="4" t="s">
        <v>5</v>
      </c>
      <c r="C7009" s="4" t="s">
        <v>7</v>
      </c>
      <c r="D7009" s="4" t="s">
        <v>11</v>
      </c>
      <c r="E7009" s="4" t="s">
        <v>15</v>
      </c>
      <c r="F7009" s="4" t="s">
        <v>11</v>
      </c>
      <c r="G7009" s="4" t="s">
        <v>17</v>
      </c>
      <c r="H7009" s="4" t="s">
        <v>17</v>
      </c>
      <c r="I7009" s="4" t="s">
        <v>11</v>
      </c>
      <c r="J7009" s="4" t="s">
        <v>11</v>
      </c>
      <c r="K7009" s="4" t="s">
        <v>17</v>
      </c>
      <c r="L7009" s="4" t="s">
        <v>17</v>
      </c>
      <c r="M7009" s="4" t="s">
        <v>17</v>
      </c>
      <c r="N7009" s="4" t="s">
        <v>17</v>
      </c>
      <c r="O7009" s="4" t="s">
        <v>8</v>
      </c>
    </row>
    <row r="7010" spans="1:10">
      <c r="A7010" t="n">
        <v>55783</v>
      </c>
      <c r="B7010" s="34" t="n">
        <v>50</v>
      </c>
      <c r="C7010" s="7" t="n">
        <v>0</v>
      </c>
      <c r="D7010" s="7" t="n">
        <v>2000</v>
      </c>
      <c r="E7010" s="7" t="n">
        <v>0.400000005960464</v>
      </c>
      <c r="F7010" s="7" t="n">
        <v>100</v>
      </c>
      <c r="G7010" s="7" t="n">
        <v>0</v>
      </c>
      <c r="H7010" s="7" t="n">
        <v>0</v>
      </c>
      <c r="I7010" s="7" t="n">
        <v>0</v>
      </c>
      <c r="J7010" s="7" t="n">
        <v>65533</v>
      </c>
      <c r="K7010" s="7" t="n">
        <v>0</v>
      </c>
      <c r="L7010" s="7" t="n">
        <v>0</v>
      </c>
      <c r="M7010" s="7" t="n">
        <v>0</v>
      </c>
      <c r="N7010" s="7" t="n">
        <v>0</v>
      </c>
      <c r="O7010" s="7" t="s">
        <v>18</v>
      </c>
    </row>
    <row r="7011" spans="1:10">
      <c r="A7011" t="s">
        <v>4</v>
      </c>
      <c r="B7011" s="4" t="s">
        <v>5</v>
      </c>
      <c r="C7011" s="4" t="s">
        <v>11</v>
      </c>
    </row>
    <row r="7012" spans="1:10">
      <c r="A7012" t="n">
        <v>55822</v>
      </c>
      <c r="B7012" s="26" t="n">
        <v>16</v>
      </c>
      <c r="C7012" s="7" t="n">
        <v>1500</v>
      </c>
    </row>
    <row r="7013" spans="1:10">
      <c r="A7013" t="s">
        <v>4</v>
      </c>
      <c r="B7013" s="4" t="s">
        <v>5</v>
      </c>
      <c r="C7013" s="4" t="s">
        <v>7</v>
      </c>
      <c r="D7013" s="4" t="s">
        <v>11</v>
      </c>
      <c r="E7013" s="4" t="s">
        <v>11</v>
      </c>
      <c r="F7013" s="4" t="s">
        <v>7</v>
      </c>
    </row>
    <row r="7014" spans="1:10">
      <c r="A7014" t="n">
        <v>55825</v>
      </c>
      <c r="B7014" s="22" t="n">
        <v>25</v>
      </c>
      <c r="C7014" s="7" t="n">
        <v>1</v>
      </c>
      <c r="D7014" s="7" t="n">
        <v>160</v>
      </c>
      <c r="E7014" s="7" t="n">
        <v>570</v>
      </c>
      <c r="F7014" s="7" t="n">
        <v>2</v>
      </c>
    </row>
    <row r="7015" spans="1:10">
      <c r="A7015" t="s">
        <v>4</v>
      </c>
      <c r="B7015" s="4" t="s">
        <v>5</v>
      </c>
      <c r="C7015" s="4" t="s">
        <v>7</v>
      </c>
      <c r="D7015" s="4" t="s">
        <v>11</v>
      </c>
      <c r="E7015" s="4" t="s">
        <v>8</v>
      </c>
    </row>
    <row r="7016" spans="1:10">
      <c r="A7016" t="n">
        <v>55832</v>
      </c>
      <c r="B7016" s="30" t="n">
        <v>51</v>
      </c>
      <c r="C7016" s="7" t="n">
        <v>4</v>
      </c>
      <c r="D7016" s="7" t="n">
        <v>0</v>
      </c>
      <c r="E7016" s="7" t="s">
        <v>399</v>
      </c>
    </row>
    <row r="7017" spans="1:10">
      <c r="A7017" t="s">
        <v>4</v>
      </c>
      <c r="B7017" s="4" t="s">
        <v>5</v>
      </c>
      <c r="C7017" s="4" t="s">
        <v>11</v>
      </c>
    </row>
    <row r="7018" spans="1:10">
      <c r="A7018" t="n">
        <v>55846</v>
      </c>
      <c r="B7018" s="26" t="n">
        <v>16</v>
      </c>
      <c r="C7018" s="7" t="n">
        <v>0</v>
      </c>
    </row>
    <row r="7019" spans="1:10">
      <c r="A7019" t="s">
        <v>4</v>
      </c>
      <c r="B7019" s="4" t="s">
        <v>5</v>
      </c>
      <c r="C7019" s="4" t="s">
        <v>11</v>
      </c>
      <c r="D7019" s="4" t="s">
        <v>7</v>
      </c>
      <c r="E7019" s="4" t="s">
        <v>17</v>
      </c>
      <c r="F7019" s="4" t="s">
        <v>42</v>
      </c>
      <c r="G7019" s="4" t="s">
        <v>7</v>
      </c>
      <c r="H7019" s="4" t="s">
        <v>7</v>
      </c>
      <c r="I7019" s="4" t="s">
        <v>7</v>
      </c>
      <c r="J7019" s="4" t="s">
        <v>17</v>
      </c>
      <c r="K7019" s="4" t="s">
        <v>42</v>
      </c>
      <c r="L7019" s="4" t="s">
        <v>7</v>
      </c>
      <c r="M7019" s="4" t="s">
        <v>7</v>
      </c>
    </row>
    <row r="7020" spans="1:10">
      <c r="A7020" t="n">
        <v>55849</v>
      </c>
      <c r="B7020" s="31" t="n">
        <v>26</v>
      </c>
      <c r="C7020" s="7" t="n">
        <v>0</v>
      </c>
      <c r="D7020" s="7" t="n">
        <v>17</v>
      </c>
      <c r="E7020" s="7" t="n">
        <v>65040</v>
      </c>
      <c r="F7020" s="7" t="s">
        <v>515</v>
      </c>
      <c r="G7020" s="7" t="n">
        <v>2</v>
      </c>
      <c r="H7020" s="7" t="n">
        <v>3</v>
      </c>
      <c r="I7020" s="7" t="n">
        <v>17</v>
      </c>
      <c r="J7020" s="7" t="n">
        <v>65041</v>
      </c>
      <c r="K7020" s="7" t="s">
        <v>516</v>
      </c>
      <c r="L7020" s="7" t="n">
        <v>2</v>
      </c>
      <c r="M7020" s="7" t="n">
        <v>0</v>
      </c>
    </row>
    <row r="7021" spans="1:10">
      <c r="A7021" t="s">
        <v>4</v>
      </c>
      <c r="B7021" s="4" t="s">
        <v>5</v>
      </c>
    </row>
    <row r="7022" spans="1:10">
      <c r="A7022" t="n">
        <v>55922</v>
      </c>
      <c r="B7022" s="24" t="n">
        <v>28</v>
      </c>
    </row>
    <row r="7023" spans="1:10">
      <c r="A7023" t="s">
        <v>4</v>
      </c>
      <c r="B7023" s="4" t="s">
        <v>5</v>
      </c>
      <c r="C7023" s="4" t="s">
        <v>11</v>
      </c>
      <c r="D7023" s="4" t="s">
        <v>7</v>
      </c>
    </row>
    <row r="7024" spans="1:10">
      <c r="A7024" t="n">
        <v>55923</v>
      </c>
      <c r="B7024" s="33" t="n">
        <v>89</v>
      </c>
      <c r="C7024" s="7" t="n">
        <v>65533</v>
      </c>
      <c r="D7024" s="7" t="n">
        <v>1</v>
      </c>
    </row>
    <row r="7025" spans="1:15">
      <c r="A7025" t="s">
        <v>4</v>
      </c>
      <c r="B7025" s="4" t="s">
        <v>5</v>
      </c>
      <c r="C7025" s="4" t="s">
        <v>7</v>
      </c>
      <c r="D7025" s="4" t="s">
        <v>11</v>
      </c>
      <c r="E7025" s="4" t="s">
        <v>11</v>
      </c>
      <c r="F7025" s="4" t="s">
        <v>7</v>
      </c>
    </row>
    <row r="7026" spans="1:15">
      <c r="A7026" t="n">
        <v>55927</v>
      </c>
      <c r="B7026" s="22" t="n">
        <v>25</v>
      </c>
      <c r="C7026" s="7" t="n">
        <v>1</v>
      </c>
      <c r="D7026" s="7" t="n">
        <v>65535</v>
      </c>
      <c r="E7026" s="7" t="n">
        <v>65535</v>
      </c>
      <c r="F7026" s="7" t="n">
        <v>0</v>
      </c>
    </row>
    <row r="7027" spans="1:15">
      <c r="A7027" t="s">
        <v>4</v>
      </c>
      <c r="B7027" s="4" t="s">
        <v>5</v>
      </c>
      <c r="C7027" s="4" t="s">
        <v>7</v>
      </c>
      <c r="D7027" s="4" t="s">
        <v>11</v>
      </c>
      <c r="E7027" s="4" t="s">
        <v>8</v>
      </c>
    </row>
    <row r="7028" spans="1:15">
      <c r="A7028" t="n">
        <v>55934</v>
      </c>
      <c r="B7028" s="30" t="n">
        <v>51</v>
      </c>
      <c r="C7028" s="7" t="n">
        <v>4</v>
      </c>
      <c r="D7028" s="7" t="n">
        <v>7</v>
      </c>
      <c r="E7028" s="7" t="s">
        <v>517</v>
      </c>
    </row>
    <row r="7029" spans="1:15">
      <c r="A7029" t="s">
        <v>4</v>
      </c>
      <c r="B7029" s="4" t="s">
        <v>5</v>
      </c>
      <c r="C7029" s="4" t="s">
        <v>11</v>
      </c>
    </row>
    <row r="7030" spans="1:15">
      <c r="A7030" t="n">
        <v>55953</v>
      </c>
      <c r="B7030" s="26" t="n">
        <v>16</v>
      </c>
      <c r="C7030" s="7" t="n">
        <v>0</v>
      </c>
    </row>
    <row r="7031" spans="1:15">
      <c r="A7031" t="s">
        <v>4</v>
      </c>
      <c r="B7031" s="4" t="s">
        <v>5</v>
      </c>
      <c r="C7031" s="4" t="s">
        <v>11</v>
      </c>
      <c r="D7031" s="4" t="s">
        <v>7</v>
      </c>
      <c r="E7031" s="4" t="s">
        <v>17</v>
      </c>
      <c r="F7031" s="4" t="s">
        <v>42</v>
      </c>
      <c r="G7031" s="4" t="s">
        <v>7</v>
      </c>
      <c r="H7031" s="4" t="s">
        <v>7</v>
      </c>
      <c r="I7031" s="4" t="s">
        <v>7</v>
      </c>
      <c r="J7031" s="4" t="s">
        <v>17</v>
      </c>
      <c r="K7031" s="4" t="s">
        <v>42</v>
      </c>
      <c r="L7031" s="4" t="s">
        <v>7</v>
      </c>
      <c r="M7031" s="4" t="s">
        <v>7</v>
      </c>
    </row>
    <row r="7032" spans="1:15">
      <c r="A7032" t="n">
        <v>55956</v>
      </c>
      <c r="B7032" s="31" t="n">
        <v>26</v>
      </c>
      <c r="C7032" s="7" t="n">
        <v>7</v>
      </c>
      <c r="D7032" s="7" t="n">
        <v>17</v>
      </c>
      <c r="E7032" s="7" t="n">
        <v>4508</v>
      </c>
      <c r="F7032" s="7" t="s">
        <v>518</v>
      </c>
      <c r="G7032" s="7" t="n">
        <v>2</v>
      </c>
      <c r="H7032" s="7" t="n">
        <v>3</v>
      </c>
      <c r="I7032" s="7" t="n">
        <v>17</v>
      </c>
      <c r="J7032" s="7" t="n">
        <v>4509</v>
      </c>
      <c r="K7032" s="7" t="s">
        <v>519</v>
      </c>
      <c r="L7032" s="7" t="n">
        <v>2</v>
      </c>
      <c r="M7032" s="7" t="n">
        <v>0</v>
      </c>
    </row>
    <row r="7033" spans="1:15">
      <c r="A7033" t="s">
        <v>4</v>
      </c>
      <c r="B7033" s="4" t="s">
        <v>5</v>
      </c>
    </row>
    <row r="7034" spans="1:15">
      <c r="A7034" t="n">
        <v>56087</v>
      </c>
      <c r="B7034" s="24" t="n">
        <v>28</v>
      </c>
    </row>
    <row r="7035" spans="1:15">
      <c r="A7035" t="s">
        <v>4</v>
      </c>
      <c r="B7035" s="4" t="s">
        <v>5</v>
      </c>
      <c r="C7035" s="4" t="s">
        <v>11</v>
      </c>
      <c r="D7035" s="4" t="s">
        <v>7</v>
      </c>
    </row>
    <row r="7036" spans="1:15">
      <c r="A7036" t="n">
        <v>56088</v>
      </c>
      <c r="B7036" s="33" t="n">
        <v>89</v>
      </c>
      <c r="C7036" s="7" t="n">
        <v>65533</v>
      </c>
      <c r="D7036" s="7" t="n">
        <v>1</v>
      </c>
    </row>
    <row r="7037" spans="1:15">
      <c r="A7037" t="s">
        <v>4</v>
      </c>
      <c r="B7037" s="4" t="s">
        <v>5</v>
      </c>
      <c r="C7037" s="4" t="s">
        <v>7</v>
      </c>
      <c r="D7037" s="4" t="s">
        <v>11</v>
      </c>
      <c r="E7037" s="4" t="s">
        <v>11</v>
      </c>
      <c r="F7037" s="4" t="s">
        <v>7</v>
      </c>
    </row>
    <row r="7038" spans="1:15">
      <c r="A7038" t="n">
        <v>56092</v>
      </c>
      <c r="B7038" s="22" t="n">
        <v>25</v>
      </c>
      <c r="C7038" s="7" t="n">
        <v>1</v>
      </c>
      <c r="D7038" s="7" t="n">
        <v>160</v>
      </c>
      <c r="E7038" s="7" t="n">
        <v>570</v>
      </c>
      <c r="F7038" s="7" t="n">
        <v>2</v>
      </c>
    </row>
    <row r="7039" spans="1:15">
      <c r="A7039" t="s">
        <v>4</v>
      </c>
      <c r="B7039" s="4" t="s">
        <v>5</v>
      </c>
      <c r="C7039" s="4" t="s">
        <v>7</v>
      </c>
      <c r="D7039" s="4" t="s">
        <v>11</v>
      </c>
      <c r="E7039" s="4" t="s">
        <v>8</v>
      </c>
    </row>
    <row r="7040" spans="1:15">
      <c r="A7040" t="n">
        <v>56099</v>
      </c>
      <c r="B7040" s="30" t="n">
        <v>51</v>
      </c>
      <c r="C7040" s="7" t="n">
        <v>4</v>
      </c>
      <c r="D7040" s="7" t="n">
        <v>0</v>
      </c>
      <c r="E7040" s="7" t="s">
        <v>271</v>
      </c>
    </row>
    <row r="7041" spans="1:13">
      <c r="A7041" t="s">
        <v>4</v>
      </c>
      <c r="B7041" s="4" t="s">
        <v>5</v>
      </c>
      <c r="C7041" s="4" t="s">
        <v>11</v>
      </c>
    </row>
    <row r="7042" spans="1:13">
      <c r="A7042" t="n">
        <v>56113</v>
      </c>
      <c r="B7042" s="26" t="n">
        <v>16</v>
      </c>
      <c r="C7042" s="7" t="n">
        <v>0</v>
      </c>
    </row>
    <row r="7043" spans="1:13">
      <c r="A7043" t="s">
        <v>4</v>
      </c>
      <c r="B7043" s="4" t="s">
        <v>5</v>
      </c>
      <c r="C7043" s="4" t="s">
        <v>11</v>
      </c>
      <c r="D7043" s="4" t="s">
        <v>7</v>
      </c>
      <c r="E7043" s="4" t="s">
        <v>17</v>
      </c>
      <c r="F7043" s="4" t="s">
        <v>42</v>
      </c>
      <c r="G7043" s="4" t="s">
        <v>7</v>
      </c>
      <c r="H7043" s="4" t="s">
        <v>7</v>
      </c>
    </row>
    <row r="7044" spans="1:13">
      <c r="A7044" t="n">
        <v>56116</v>
      </c>
      <c r="B7044" s="31" t="n">
        <v>26</v>
      </c>
      <c r="C7044" s="7" t="n">
        <v>0</v>
      </c>
      <c r="D7044" s="7" t="n">
        <v>17</v>
      </c>
      <c r="E7044" s="7" t="n">
        <v>65042</v>
      </c>
      <c r="F7044" s="7" t="s">
        <v>520</v>
      </c>
      <c r="G7044" s="7" t="n">
        <v>2</v>
      </c>
      <c r="H7044" s="7" t="n">
        <v>0</v>
      </c>
    </row>
    <row r="7045" spans="1:13">
      <c r="A7045" t="s">
        <v>4</v>
      </c>
      <c r="B7045" s="4" t="s">
        <v>5</v>
      </c>
    </row>
    <row r="7046" spans="1:13">
      <c r="A7046" t="n">
        <v>56137</v>
      </c>
      <c r="B7046" s="24" t="n">
        <v>28</v>
      </c>
    </row>
    <row r="7047" spans="1:13">
      <c r="A7047" t="s">
        <v>4</v>
      </c>
      <c r="B7047" s="4" t="s">
        <v>5</v>
      </c>
      <c r="C7047" s="4" t="s">
        <v>11</v>
      </c>
      <c r="D7047" s="4" t="s">
        <v>7</v>
      </c>
    </row>
    <row r="7048" spans="1:13">
      <c r="A7048" t="n">
        <v>56138</v>
      </c>
      <c r="B7048" s="33" t="n">
        <v>89</v>
      </c>
      <c r="C7048" s="7" t="n">
        <v>65533</v>
      </c>
      <c r="D7048" s="7" t="n">
        <v>1</v>
      </c>
    </row>
    <row r="7049" spans="1:13">
      <c r="A7049" t="s">
        <v>4</v>
      </c>
      <c r="B7049" s="4" t="s">
        <v>5</v>
      </c>
      <c r="C7049" s="4" t="s">
        <v>7</v>
      </c>
      <c r="D7049" s="4" t="s">
        <v>11</v>
      </c>
      <c r="E7049" s="4" t="s">
        <v>11</v>
      </c>
      <c r="F7049" s="4" t="s">
        <v>7</v>
      </c>
    </row>
    <row r="7050" spans="1:13">
      <c r="A7050" t="n">
        <v>56142</v>
      </c>
      <c r="B7050" s="22" t="n">
        <v>25</v>
      </c>
      <c r="C7050" s="7" t="n">
        <v>1</v>
      </c>
      <c r="D7050" s="7" t="n">
        <v>65535</v>
      </c>
      <c r="E7050" s="7" t="n">
        <v>65535</v>
      </c>
      <c r="F7050" s="7" t="n">
        <v>0</v>
      </c>
    </row>
    <row r="7051" spans="1:13">
      <c r="A7051" t="s">
        <v>4</v>
      </c>
      <c r="B7051" s="4" t="s">
        <v>5</v>
      </c>
      <c r="C7051" s="4" t="s">
        <v>7</v>
      </c>
      <c r="D7051" s="4" t="s">
        <v>11</v>
      </c>
      <c r="E7051" s="4" t="s">
        <v>15</v>
      </c>
    </row>
    <row r="7052" spans="1:13">
      <c r="A7052" t="n">
        <v>56149</v>
      </c>
      <c r="B7052" s="28" t="n">
        <v>58</v>
      </c>
      <c r="C7052" s="7" t="n">
        <v>101</v>
      </c>
      <c r="D7052" s="7" t="n">
        <v>500</v>
      </c>
      <c r="E7052" s="7" t="n">
        <v>1</v>
      </c>
    </row>
    <row r="7053" spans="1:13">
      <c r="A7053" t="s">
        <v>4</v>
      </c>
      <c r="B7053" s="4" t="s">
        <v>5</v>
      </c>
      <c r="C7053" s="4" t="s">
        <v>7</v>
      </c>
      <c r="D7053" s="4" t="s">
        <v>11</v>
      </c>
    </row>
    <row r="7054" spans="1:13">
      <c r="A7054" t="n">
        <v>56157</v>
      </c>
      <c r="B7054" s="28" t="n">
        <v>58</v>
      </c>
      <c r="C7054" s="7" t="n">
        <v>254</v>
      </c>
      <c r="D7054" s="7" t="n">
        <v>0</v>
      </c>
    </row>
    <row r="7055" spans="1:13">
      <c r="A7055" t="s">
        <v>4</v>
      </c>
      <c r="B7055" s="4" t="s">
        <v>5</v>
      </c>
      <c r="C7055" s="4" t="s">
        <v>7</v>
      </c>
    </row>
    <row r="7056" spans="1:13">
      <c r="A7056" t="n">
        <v>56161</v>
      </c>
      <c r="B7056" s="61" t="n">
        <v>45</v>
      </c>
      <c r="C7056" s="7" t="n">
        <v>0</v>
      </c>
    </row>
    <row r="7057" spans="1:8">
      <c r="A7057" t="s">
        <v>4</v>
      </c>
      <c r="B7057" s="4" t="s">
        <v>5</v>
      </c>
      <c r="C7057" s="4" t="s">
        <v>7</v>
      </c>
      <c r="D7057" s="4" t="s">
        <v>7</v>
      </c>
      <c r="E7057" s="4" t="s">
        <v>15</v>
      </c>
      <c r="F7057" s="4" t="s">
        <v>15</v>
      </c>
      <c r="G7057" s="4" t="s">
        <v>15</v>
      </c>
      <c r="H7057" s="4" t="s">
        <v>11</v>
      </c>
    </row>
    <row r="7058" spans="1:8">
      <c r="A7058" t="n">
        <v>56163</v>
      </c>
      <c r="B7058" s="61" t="n">
        <v>45</v>
      </c>
      <c r="C7058" s="7" t="n">
        <v>2</v>
      </c>
      <c r="D7058" s="7" t="n">
        <v>3</v>
      </c>
      <c r="E7058" s="7" t="n">
        <v>-32.7900009155273</v>
      </c>
      <c r="F7058" s="7" t="n">
        <v>1.35000002384186</v>
      </c>
      <c r="G7058" s="7" t="n">
        <v>-57.1500015258789</v>
      </c>
      <c r="H7058" s="7" t="n">
        <v>0</v>
      </c>
    </row>
    <row r="7059" spans="1:8">
      <c r="A7059" t="s">
        <v>4</v>
      </c>
      <c r="B7059" s="4" t="s">
        <v>5</v>
      </c>
      <c r="C7059" s="4" t="s">
        <v>7</v>
      </c>
      <c r="D7059" s="4" t="s">
        <v>7</v>
      </c>
      <c r="E7059" s="4" t="s">
        <v>15</v>
      </c>
      <c r="F7059" s="4" t="s">
        <v>15</v>
      </c>
      <c r="G7059" s="4" t="s">
        <v>15</v>
      </c>
      <c r="H7059" s="4" t="s">
        <v>11</v>
      </c>
      <c r="I7059" s="4" t="s">
        <v>7</v>
      </c>
    </row>
    <row r="7060" spans="1:8">
      <c r="A7060" t="n">
        <v>56180</v>
      </c>
      <c r="B7060" s="61" t="n">
        <v>45</v>
      </c>
      <c r="C7060" s="7" t="n">
        <v>4</v>
      </c>
      <c r="D7060" s="7" t="n">
        <v>3</v>
      </c>
      <c r="E7060" s="7" t="n">
        <v>352.089996337891</v>
      </c>
      <c r="F7060" s="7" t="n">
        <v>137.179992675781</v>
      </c>
      <c r="G7060" s="7" t="n">
        <v>0</v>
      </c>
      <c r="H7060" s="7" t="n">
        <v>0</v>
      </c>
      <c r="I7060" s="7" t="n">
        <v>0</v>
      </c>
    </row>
    <row r="7061" spans="1:8">
      <c r="A7061" t="s">
        <v>4</v>
      </c>
      <c r="B7061" s="4" t="s">
        <v>5</v>
      </c>
      <c r="C7061" s="4" t="s">
        <v>7</v>
      </c>
      <c r="D7061" s="4" t="s">
        <v>7</v>
      </c>
      <c r="E7061" s="4" t="s">
        <v>15</v>
      </c>
      <c r="F7061" s="4" t="s">
        <v>11</v>
      </c>
    </row>
    <row r="7062" spans="1:8">
      <c r="A7062" t="n">
        <v>56198</v>
      </c>
      <c r="B7062" s="61" t="n">
        <v>45</v>
      </c>
      <c r="C7062" s="7" t="n">
        <v>5</v>
      </c>
      <c r="D7062" s="7" t="n">
        <v>3</v>
      </c>
      <c r="E7062" s="7" t="n">
        <v>1.10000002384186</v>
      </c>
      <c r="F7062" s="7" t="n">
        <v>0</v>
      </c>
    </row>
    <row r="7063" spans="1:8">
      <c r="A7063" t="s">
        <v>4</v>
      </c>
      <c r="B7063" s="4" t="s">
        <v>5</v>
      </c>
      <c r="C7063" s="4" t="s">
        <v>7</v>
      </c>
      <c r="D7063" s="4" t="s">
        <v>7</v>
      </c>
      <c r="E7063" s="4" t="s">
        <v>15</v>
      </c>
      <c r="F7063" s="4" t="s">
        <v>11</v>
      </c>
    </row>
    <row r="7064" spans="1:8">
      <c r="A7064" t="n">
        <v>56207</v>
      </c>
      <c r="B7064" s="61" t="n">
        <v>45</v>
      </c>
      <c r="C7064" s="7" t="n">
        <v>11</v>
      </c>
      <c r="D7064" s="7" t="n">
        <v>3</v>
      </c>
      <c r="E7064" s="7" t="n">
        <v>32.7000007629395</v>
      </c>
      <c r="F7064" s="7" t="n">
        <v>0</v>
      </c>
    </row>
    <row r="7065" spans="1:8">
      <c r="A7065" t="s">
        <v>4</v>
      </c>
      <c r="B7065" s="4" t="s">
        <v>5</v>
      </c>
      <c r="C7065" s="4" t="s">
        <v>7</v>
      </c>
      <c r="D7065" s="4" t="s">
        <v>11</v>
      </c>
      <c r="E7065" s="4" t="s">
        <v>8</v>
      </c>
      <c r="F7065" s="4" t="s">
        <v>8</v>
      </c>
      <c r="G7065" s="4" t="s">
        <v>8</v>
      </c>
      <c r="H7065" s="4" t="s">
        <v>8</v>
      </c>
    </row>
    <row r="7066" spans="1:8">
      <c r="A7066" t="n">
        <v>56216</v>
      </c>
      <c r="B7066" s="30" t="n">
        <v>51</v>
      </c>
      <c r="C7066" s="7" t="n">
        <v>3</v>
      </c>
      <c r="D7066" s="7" t="n">
        <v>0</v>
      </c>
      <c r="E7066" s="7" t="s">
        <v>286</v>
      </c>
      <c r="F7066" s="7" t="s">
        <v>287</v>
      </c>
      <c r="G7066" s="7" t="s">
        <v>61</v>
      </c>
      <c r="H7066" s="7" t="s">
        <v>62</v>
      </c>
    </row>
    <row r="7067" spans="1:8">
      <c r="A7067" t="s">
        <v>4</v>
      </c>
      <c r="B7067" s="4" t="s">
        <v>5</v>
      </c>
      <c r="C7067" s="4" t="s">
        <v>11</v>
      </c>
      <c r="D7067" s="4" t="s">
        <v>11</v>
      </c>
      <c r="E7067" s="4" t="s">
        <v>11</v>
      </c>
    </row>
    <row r="7068" spans="1:8">
      <c r="A7068" t="n">
        <v>56229</v>
      </c>
      <c r="B7068" s="42" t="n">
        <v>61</v>
      </c>
      <c r="C7068" s="7" t="n">
        <v>0</v>
      </c>
      <c r="D7068" s="7" t="n">
        <v>65533</v>
      </c>
      <c r="E7068" s="7" t="n">
        <v>0</v>
      </c>
    </row>
    <row r="7069" spans="1:8">
      <c r="A7069" t="s">
        <v>4</v>
      </c>
      <c r="B7069" s="4" t="s">
        <v>5</v>
      </c>
      <c r="C7069" s="4" t="s">
        <v>11</v>
      </c>
      <c r="D7069" s="4" t="s">
        <v>11</v>
      </c>
      <c r="E7069" s="4" t="s">
        <v>11</v>
      </c>
    </row>
    <row r="7070" spans="1:8">
      <c r="A7070" t="n">
        <v>56236</v>
      </c>
      <c r="B7070" s="42" t="n">
        <v>61</v>
      </c>
      <c r="C7070" s="7" t="n">
        <v>7</v>
      </c>
      <c r="D7070" s="7" t="n">
        <v>65533</v>
      </c>
      <c r="E7070" s="7" t="n">
        <v>0</v>
      </c>
    </row>
    <row r="7071" spans="1:8">
      <c r="A7071" t="s">
        <v>4</v>
      </c>
      <c r="B7071" s="4" t="s">
        <v>5</v>
      </c>
      <c r="C7071" s="4" t="s">
        <v>11</v>
      </c>
      <c r="D7071" s="4" t="s">
        <v>7</v>
      </c>
      <c r="E7071" s="4" t="s">
        <v>8</v>
      </c>
      <c r="F7071" s="4" t="s">
        <v>15</v>
      </c>
      <c r="G7071" s="4" t="s">
        <v>15</v>
      </c>
      <c r="H7071" s="4" t="s">
        <v>15</v>
      </c>
    </row>
    <row r="7072" spans="1:8">
      <c r="A7072" t="n">
        <v>56243</v>
      </c>
      <c r="B7072" s="40" t="n">
        <v>48</v>
      </c>
      <c r="C7072" s="7" t="n">
        <v>0</v>
      </c>
      <c r="D7072" s="7" t="n">
        <v>0</v>
      </c>
      <c r="E7072" s="7" t="s">
        <v>211</v>
      </c>
      <c r="F7072" s="7" t="n">
        <v>-1</v>
      </c>
      <c r="G7072" s="7" t="n">
        <v>1</v>
      </c>
      <c r="H7072" s="7" t="n">
        <v>0</v>
      </c>
    </row>
    <row r="7073" spans="1:9">
      <c r="A7073" t="s">
        <v>4</v>
      </c>
      <c r="B7073" s="4" t="s">
        <v>5</v>
      </c>
      <c r="C7073" s="4" t="s">
        <v>11</v>
      </c>
      <c r="D7073" s="4" t="s">
        <v>7</v>
      </c>
      <c r="E7073" s="4" t="s">
        <v>8</v>
      </c>
      <c r="F7073" s="4" t="s">
        <v>15</v>
      </c>
      <c r="G7073" s="4" t="s">
        <v>15</v>
      </c>
      <c r="H7073" s="4" t="s">
        <v>15</v>
      </c>
    </row>
    <row r="7074" spans="1:9">
      <c r="A7074" t="n">
        <v>56269</v>
      </c>
      <c r="B7074" s="40" t="n">
        <v>48</v>
      </c>
      <c r="C7074" s="7" t="n">
        <v>7</v>
      </c>
      <c r="D7074" s="7" t="n">
        <v>0</v>
      </c>
      <c r="E7074" s="7" t="s">
        <v>211</v>
      </c>
      <c r="F7074" s="7" t="n">
        <v>-1</v>
      </c>
      <c r="G7074" s="7" t="n">
        <v>1</v>
      </c>
      <c r="H7074" s="7" t="n">
        <v>0</v>
      </c>
    </row>
    <row r="7075" spans="1:9">
      <c r="A7075" t="s">
        <v>4</v>
      </c>
      <c r="B7075" s="4" t="s">
        <v>5</v>
      </c>
      <c r="C7075" s="4" t="s">
        <v>7</v>
      </c>
      <c r="D7075" s="4" t="s">
        <v>11</v>
      </c>
    </row>
    <row r="7076" spans="1:9">
      <c r="A7076" t="n">
        <v>56295</v>
      </c>
      <c r="B7076" s="28" t="n">
        <v>58</v>
      </c>
      <c r="C7076" s="7" t="n">
        <v>255</v>
      </c>
      <c r="D7076" s="7" t="n">
        <v>0</v>
      </c>
    </row>
    <row r="7077" spans="1:9">
      <c r="A7077" t="s">
        <v>4</v>
      </c>
      <c r="B7077" s="4" t="s">
        <v>5</v>
      </c>
      <c r="C7077" s="4" t="s">
        <v>11</v>
      </c>
    </row>
    <row r="7078" spans="1:9">
      <c r="A7078" t="n">
        <v>56299</v>
      </c>
      <c r="B7078" s="26" t="n">
        <v>16</v>
      </c>
      <c r="C7078" s="7" t="n">
        <v>500</v>
      </c>
    </row>
    <row r="7079" spans="1:9">
      <c r="A7079" t="s">
        <v>4</v>
      </c>
      <c r="B7079" s="4" t="s">
        <v>5</v>
      </c>
      <c r="C7079" s="4" t="s">
        <v>7</v>
      </c>
      <c r="D7079" s="4" t="s">
        <v>11</v>
      </c>
      <c r="E7079" s="4" t="s">
        <v>15</v>
      </c>
      <c r="F7079" s="4" t="s">
        <v>11</v>
      </c>
      <c r="G7079" s="4" t="s">
        <v>17</v>
      </c>
      <c r="H7079" s="4" t="s">
        <v>17</v>
      </c>
      <c r="I7079" s="4" t="s">
        <v>11</v>
      </c>
      <c r="J7079" s="4" t="s">
        <v>11</v>
      </c>
      <c r="K7079" s="4" t="s">
        <v>17</v>
      </c>
      <c r="L7079" s="4" t="s">
        <v>17</v>
      </c>
      <c r="M7079" s="4" t="s">
        <v>17</v>
      </c>
      <c r="N7079" s="4" t="s">
        <v>17</v>
      </c>
      <c r="O7079" s="4" t="s">
        <v>8</v>
      </c>
    </row>
    <row r="7080" spans="1:9">
      <c r="A7080" t="n">
        <v>56302</v>
      </c>
      <c r="B7080" s="34" t="n">
        <v>50</v>
      </c>
      <c r="C7080" s="7" t="n">
        <v>0</v>
      </c>
      <c r="D7080" s="7" t="n">
        <v>2004</v>
      </c>
      <c r="E7080" s="7" t="n">
        <v>0.5</v>
      </c>
      <c r="F7080" s="7" t="n">
        <v>300</v>
      </c>
      <c r="G7080" s="7" t="n">
        <v>0</v>
      </c>
      <c r="H7080" s="7" t="n">
        <v>1065353216</v>
      </c>
      <c r="I7080" s="7" t="n">
        <v>0</v>
      </c>
      <c r="J7080" s="7" t="n">
        <v>65533</v>
      </c>
      <c r="K7080" s="7" t="n">
        <v>0</v>
      </c>
      <c r="L7080" s="7" t="n">
        <v>0</v>
      </c>
      <c r="M7080" s="7" t="n">
        <v>0</v>
      </c>
      <c r="N7080" s="7" t="n">
        <v>0</v>
      </c>
      <c r="O7080" s="7" t="s">
        <v>18</v>
      </c>
    </row>
    <row r="7081" spans="1:9">
      <c r="A7081" t="s">
        <v>4</v>
      </c>
      <c r="B7081" s="4" t="s">
        <v>5</v>
      </c>
      <c r="C7081" s="4" t="s">
        <v>11</v>
      </c>
    </row>
    <row r="7082" spans="1:9">
      <c r="A7082" t="n">
        <v>56341</v>
      </c>
      <c r="B7082" s="26" t="n">
        <v>16</v>
      </c>
      <c r="C7082" s="7" t="n">
        <v>1000</v>
      </c>
    </row>
    <row r="7083" spans="1:9">
      <c r="A7083" t="s">
        <v>4</v>
      </c>
      <c r="B7083" s="4" t="s">
        <v>5</v>
      </c>
      <c r="C7083" s="4" t="s">
        <v>7</v>
      </c>
      <c r="D7083" s="4" t="s">
        <v>11</v>
      </c>
      <c r="E7083" s="4" t="s">
        <v>11</v>
      </c>
      <c r="F7083" s="4" t="s">
        <v>7</v>
      </c>
    </row>
    <row r="7084" spans="1:9">
      <c r="A7084" t="n">
        <v>56344</v>
      </c>
      <c r="B7084" s="22" t="n">
        <v>25</v>
      </c>
      <c r="C7084" s="7" t="n">
        <v>1</v>
      </c>
      <c r="D7084" s="7" t="n">
        <v>160</v>
      </c>
      <c r="E7084" s="7" t="n">
        <v>570</v>
      </c>
      <c r="F7084" s="7" t="n">
        <v>2</v>
      </c>
    </row>
    <row r="7085" spans="1:9">
      <c r="A7085" t="s">
        <v>4</v>
      </c>
      <c r="B7085" s="4" t="s">
        <v>5</v>
      </c>
      <c r="C7085" s="4" t="s">
        <v>7</v>
      </c>
      <c r="D7085" s="4" t="s">
        <v>11</v>
      </c>
      <c r="E7085" s="4" t="s">
        <v>8</v>
      </c>
    </row>
    <row r="7086" spans="1:9">
      <c r="A7086" t="n">
        <v>56351</v>
      </c>
      <c r="B7086" s="30" t="n">
        <v>51</v>
      </c>
      <c r="C7086" s="7" t="n">
        <v>4</v>
      </c>
      <c r="D7086" s="7" t="n">
        <v>0</v>
      </c>
      <c r="E7086" s="7" t="s">
        <v>271</v>
      </c>
    </row>
    <row r="7087" spans="1:9">
      <c r="A7087" t="s">
        <v>4</v>
      </c>
      <c r="B7087" s="4" t="s">
        <v>5</v>
      </c>
      <c r="C7087" s="4" t="s">
        <v>11</v>
      </c>
    </row>
    <row r="7088" spans="1:9">
      <c r="A7088" t="n">
        <v>56365</v>
      </c>
      <c r="B7088" s="26" t="n">
        <v>16</v>
      </c>
      <c r="C7088" s="7" t="n">
        <v>0</v>
      </c>
    </row>
    <row r="7089" spans="1:15">
      <c r="A7089" t="s">
        <v>4</v>
      </c>
      <c r="B7089" s="4" t="s">
        <v>5</v>
      </c>
      <c r="C7089" s="4" t="s">
        <v>11</v>
      </c>
      <c r="D7089" s="4" t="s">
        <v>7</v>
      </c>
      <c r="E7089" s="4" t="s">
        <v>17</v>
      </c>
      <c r="F7089" s="4" t="s">
        <v>42</v>
      </c>
      <c r="G7089" s="4" t="s">
        <v>7</v>
      </c>
      <c r="H7089" s="4" t="s">
        <v>7</v>
      </c>
    </row>
    <row r="7090" spans="1:15">
      <c r="A7090" t="n">
        <v>56368</v>
      </c>
      <c r="B7090" s="31" t="n">
        <v>26</v>
      </c>
      <c r="C7090" s="7" t="n">
        <v>0</v>
      </c>
      <c r="D7090" s="7" t="n">
        <v>17</v>
      </c>
      <c r="E7090" s="7" t="n">
        <v>65043</v>
      </c>
      <c r="F7090" s="7" t="s">
        <v>521</v>
      </c>
      <c r="G7090" s="7" t="n">
        <v>2</v>
      </c>
      <c r="H7090" s="7" t="n">
        <v>0</v>
      </c>
    </row>
    <row r="7091" spans="1:15">
      <c r="A7091" t="s">
        <v>4</v>
      </c>
      <c r="B7091" s="4" t="s">
        <v>5</v>
      </c>
    </row>
    <row r="7092" spans="1:15">
      <c r="A7092" t="n">
        <v>56468</v>
      </c>
      <c r="B7092" s="24" t="n">
        <v>28</v>
      </c>
    </row>
    <row r="7093" spans="1:15">
      <c r="A7093" t="s">
        <v>4</v>
      </c>
      <c r="B7093" s="4" t="s">
        <v>5</v>
      </c>
      <c r="C7093" s="4" t="s">
        <v>11</v>
      </c>
      <c r="D7093" s="4" t="s">
        <v>7</v>
      </c>
    </row>
    <row r="7094" spans="1:15">
      <c r="A7094" t="n">
        <v>56469</v>
      </c>
      <c r="B7094" s="33" t="n">
        <v>89</v>
      </c>
      <c r="C7094" s="7" t="n">
        <v>65533</v>
      </c>
      <c r="D7094" s="7" t="n">
        <v>1</v>
      </c>
    </row>
    <row r="7095" spans="1:15">
      <c r="A7095" t="s">
        <v>4</v>
      </c>
      <c r="B7095" s="4" t="s">
        <v>5</v>
      </c>
      <c r="C7095" s="4" t="s">
        <v>7</v>
      </c>
      <c r="D7095" s="4" t="s">
        <v>11</v>
      </c>
      <c r="E7095" s="4" t="s">
        <v>11</v>
      </c>
      <c r="F7095" s="4" t="s">
        <v>7</v>
      </c>
    </row>
    <row r="7096" spans="1:15">
      <c r="A7096" t="n">
        <v>56473</v>
      </c>
      <c r="B7096" s="22" t="n">
        <v>25</v>
      </c>
      <c r="C7096" s="7" t="n">
        <v>1</v>
      </c>
      <c r="D7096" s="7" t="n">
        <v>65535</v>
      </c>
      <c r="E7096" s="7" t="n">
        <v>65535</v>
      </c>
      <c r="F7096" s="7" t="n">
        <v>0</v>
      </c>
    </row>
    <row r="7097" spans="1:15">
      <c r="A7097" t="s">
        <v>4</v>
      </c>
      <c r="B7097" s="4" t="s">
        <v>5</v>
      </c>
      <c r="C7097" s="4" t="s">
        <v>7</v>
      </c>
      <c r="D7097" s="4" t="s">
        <v>11</v>
      </c>
      <c r="E7097" s="4" t="s">
        <v>11</v>
      </c>
      <c r="F7097" s="4" t="s">
        <v>7</v>
      </c>
    </row>
    <row r="7098" spans="1:15">
      <c r="A7098" t="n">
        <v>56480</v>
      </c>
      <c r="B7098" s="22" t="n">
        <v>25</v>
      </c>
      <c r="C7098" s="7" t="n">
        <v>1</v>
      </c>
      <c r="D7098" s="7" t="n">
        <v>260</v>
      </c>
      <c r="E7098" s="7" t="n">
        <v>640</v>
      </c>
      <c r="F7098" s="7" t="n">
        <v>1</v>
      </c>
    </row>
    <row r="7099" spans="1:15">
      <c r="A7099" t="s">
        <v>4</v>
      </c>
      <c r="B7099" s="4" t="s">
        <v>5</v>
      </c>
      <c r="C7099" s="4" t="s">
        <v>7</v>
      </c>
      <c r="D7099" s="4" t="s">
        <v>11</v>
      </c>
      <c r="E7099" s="4" t="s">
        <v>8</v>
      </c>
    </row>
    <row r="7100" spans="1:15">
      <c r="A7100" t="n">
        <v>56487</v>
      </c>
      <c r="B7100" s="30" t="n">
        <v>51</v>
      </c>
      <c r="C7100" s="7" t="n">
        <v>4</v>
      </c>
      <c r="D7100" s="7" t="n">
        <v>7</v>
      </c>
      <c r="E7100" s="7" t="s">
        <v>522</v>
      </c>
    </row>
    <row r="7101" spans="1:15">
      <c r="A7101" t="s">
        <v>4</v>
      </c>
      <c r="B7101" s="4" t="s">
        <v>5</v>
      </c>
      <c r="C7101" s="4" t="s">
        <v>11</v>
      </c>
    </row>
    <row r="7102" spans="1:15">
      <c r="A7102" t="n">
        <v>56505</v>
      </c>
      <c r="B7102" s="26" t="n">
        <v>16</v>
      </c>
      <c r="C7102" s="7" t="n">
        <v>0</v>
      </c>
    </row>
    <row r="7103" spans="1:15">
      <c r="A7103" t="s">
        <v>4</v>
      </c>
      <c r="B7103" s="4" t="s">
        <v>5</v>
      </c>
      <c r="C7103" s="4" t="s">
        <v>11</v>
      </c>
      <c r="D7103" s="4" t="s">
        <v>7</v>
      </c>
      <c r="E7103" s="4" t="s">
        <v>17</v>
      </c>
      <c r="F7103" s="4" t="s">
        <v>42</v>
      </c>
      <c r="G7103" s="4" t="s">
        <v>7</v>
      </c>
      <c r="H7103" s="4" t="s">
        <v>7</v>
      </c>
    </row>
    <row r="7104" spans="1:15">
      <c r="A7104" t="n">
        <v>56508</v>
      </c>
      <c r="B7104" s="31" t="n">
        <v>26</v>
      </c>
      <c r="C7104" s="7" t="n">
        <v>7</v>
      </c>
      <c r="D7104" s="7" t="n">
        <v>17</v>
      </c>
      <c r="E7104" s="7" t="n">
        <v>4510</v>
      </c>
      <c r="F7104" s="7" t="s">
        <v>523</v>
      </c>
      <c r="G7104" s="7" t="n">
        <v>2</v>
      </c>
      <c r="H7104" s="7" t="n">
        <v>0</v>
      </c>
    </row>
    <row r="7105" spans="1:8">
      <c r="A7105" t="s">
        <v>4</v>
      </c>
      <c r="B7105" s="4" t="s">
        <v>5</v>
      </c>
    </row>
    <row r="7106" spans="1:8">
      <c r="A7106" t="n">
        <v>56532</v>
      </c>
      <c r="B7106" s="24" t="n">
        <v>28</v>
      </c>
    </row>
    <row r="7107" spans="1:8">
      <c r="A7107" t="s">
        <v>4</v>
      </c>
      <c r="B7107" s="4" t="s">
        <v>5</v>
      </c>
      <c r="C7107" s="4" t="s">
        <v>11</v>
      </c>
      <c r="D7107" s="4" t="s">
        <v>7</v>
      </c>
    </row>
    <row r="7108" spans="1:8">
      <c r="A7108" t="n">
        <v>56533</v>
      </c>
      <c r="B7108" s="33" t="n">
        <v>89</v>
      </c>
      <c r="C7108" s="7" t="n">
        <v>65533</v>
      </c>
      <c r="D7108" s="7" t="n">
        <v>1</v>
      </c>
    </row>
    <row r="7109" spans="1:8">
      <c r="A7109" t="s">
        <v>4</v>
      </c>
      <c r="B7109" s="4" t="s">
        <v>5</v>
      </c>
      <c r="C7109" s="4" t="s">
        <v>7</v>
      </c>
      <c r="D7109" s="4" t="s">
        <v>11</v>
      </c>
      <c r="E7109" s="4" t="s">
        <v>11</v>
      </c>
      <c r="F7109" s="4" t="s">
        <v>7</v>
      </c>
    </row>
    <row r="7110" spans="1:8">
      <c r="A7110" t="n">
        <v>56537</v>
      </c>
      <c r="B7110" s="22" t="n">
        <v>25</v>
      </c>
      <c r="C7110" s="7" t="n">
        <v>1</v>
      </c>
      <c r="D7110" s="7" t="n">
        <v>65535</v>
      </c>
      <c r="E7110" s="7" t="n">
        <v>65535</v>
      </c>
      <c r="F7110" s="7" t="n">
        <v>0</v>
      </c>
    </row>
    <row r="7111" spans="1:8">
      <c r="A7111" t="s">
        <v>4</v>
      </c>
      <c r="B7111" s="4" t="s">
        <v>5</v>
      </c>
      <c r="C7111" s="4" t="s">
        <v>7</v>
      </c>
      <c r="D7111" s="4" t="s">
        <v>7</v>
      </c>
      <c r="E7111" s="4" t="s">
        <v>15</v>
      </c>
      <c r="F7111" s="4" t="s">
        <v>11</v>
      </c>
    </row>
    <row r="7112" spans="1:8">
      <c r="A7112" t="n">
        <v>56544</v>
      </c>
      <c r="B7112" s="61" t="n">
        <v>45</v>
      </c>
      <c r="C7112" s="7" t="n">
        <v>5</v>
      </c>
      <c r="D7112" s="7" t="n">
        <v>3</v>
      </c>
      <c r="E7112" s="7" t="n">
        <v>1.60000002384186</v>
      </c>
      <c r="F7112" s="7" t="n">
        <v>5000</v>
      </c>
    </row>
    <row r="7113" spans="1:8">
      <c r="A7113" t="s">
        <v>4</v>
      </c>
      <c r="B7113" s="4" t="s">
        <v>5</v>
      </c>
      <c r="C7113" s="4" t="s">
        <v>11</v>
      </c>
    </row>
    <row r="7114" spans="1:8">
      <c r="A7114" t="n">
        <v>56553</v>
      </c>
      <c r="B7114" s="26" t="n">
        <v>16</v>
      </c>
      <c r="C7114" s="7" t="n">
        <v>2000</v>
      </c>
    </row>
    <row r="7115" spans="1:8">
      <c r="A7115" t="s">
        <v>4</v>
      </c>
      <c r="B7115" s="4" t="s">
        <v>5</v>
      </c>
      <c r="C7115" s="4" t="s">
        <v>7</v>
      </c>
      <c r="D7115" s="4" t="s">
        <v>11</v>
      </c>
      <c r="E7115" s="4" t="s">
        <v>7</v>
      </c>
    </row>
    <row r="7116" spans="1:8">
      <c r="A7116" t="n">
        <v>56556</v>
      </c>
      <c r="B7116" s="15" t="n">
        <v>49</v>
      </c>
      <c r="C7116" s="7" t="n">
        <v>1</v>
      </c>
      <c r="D7116" s="7" t="n">
        <v>4000</v>
      </c>
      <c r="E7116" s="7" t="n">
        <v>0</v>
      </c>
    </row>
    <row r="7117" spans="1:8">
      <c r="A7117" t="s">
        <v>4</v>
      </c>
      <c r="B7117" s="4" t="s">
        <v>5</v>
      </c>
      <c r="C7117" s="4" t="s">
        <v>7</v>
      </c>
      <c r="D7117" s="4" t="s">
        <v>11</v>
      </c>
      <c r="E7117" s="4" t="s">
        <v>15</v>
      </c>
    </row>
    <row r="7118" spans="1:8">
      <c r="A7118" t="n">
        <v>56561</v>
      </c>
      <c r="B7118" s="28" t="n">
        <v>58</v>
      </c>
      <c r="C7118" s="7" t="n">
        <v>0</v>
      </c>
      <c r="D7118" s="7" t="n">
        <v>2000</v>
      </c>
      <c r="E7118" s="7" t="n">
        <v>1</v>
      </c>
    </row>
    <row r="7119" spans="1:8">
      <c r="A7119" t="s">
        <v>4</v>
      </c>
      <c r="B7119" s="4" t="s">
        <v>5</v>
      </c>
      <c r="C7119" s="4" t="s">
        <v>7</v>
      </c>
      <c r="D7119" s="4" t="s">
        <v>11</v>
      </c>
    </row>
    <row r="7120" spans="1:8">
      <c r="A7120" t="n">
        <v>56569</v>
      </c>
      <c r="B7120" s="28" t="n">
        <v>58</v>
      </c>
      <c r="C7120" s="7" t="n">
        <v>255</v>
      </c>
      <c r="D7120" s="7" t="n">
        <v>0</v>
      </c>
    </row>
    <row r="7121" spans="1:6">
      <c r="A7121" t="s">
        <v>4</v>
      </c>
      <c r="B7121" s="4" t="s">
        <v>5</v>
      </c>
      <c r="C7121" s="4" t="s">
        <v>11</v>
      </c>
      <c r="D7121" s="4" t="s">
        <v>11</v>
      </c>
      <c r="E7121" s="4" t="s">
        <v>11</v>
      </c>
    </row>
    <row r="7122" spans="1:6">
      <c r="A7122" t="n">
        <v>56573</v>
      </c>
      <c r="B7122" s="42" t="n">
        <v>61</v>
      </c>
      <c r="C7122" s="7" t="n">
        <v>7</v>
      </c>
      <c r="D7122" s="7" t="n">
        <v>65533</v>
      </c>
      <c r="E7122" s="7" t="n">
        <v>0</v>
      </c>
    </row>
    <row r="7123" spans="1:6">
      <c r="A7123" t="s">
        <v>4</v>
      </c>
      <c r="B7123" s="4" t="s">
        <v>5</v>
      </c>
      <c r="C7123" s="4" t="s">
        <v>11</v>
      </c>
      <c r="D7123" s="4" t="s">
        <v>17</v>
      </c>
    </row>
    <row r="7124" spans="1:6">
      <c r="A7124" t="n">
        <v>56580</v>
      </c>
      <c r="B7124" s="41" t="n">
        <v>43</v>
      </c>
      <c r="C7124" s="7" t="n">
        <v>7</v>
      </c>
      <c r="D7124" s="7" t="n">
        <v>128</v>
      </c>
    </row>
    <row r="7125" spans="1:6">
      <c r="A7125" t="s">
        <v>4</v>
      </c>
      <c r="B7125" s="4" t="s">
        <v>5</v>
      </c>
      <c r="C7125" s="4" t="s">
        <v>11</v>
      </c>
      <c r="D7125" s="4" t="s">
        <v>17</v>
      </c>
    </row>
    <row r="7126" spans="1:6">
      <c r="A7126" t="n">
        <v>56587</v>
      </c>
      <c r="B7126" s="41" t="n">
        <v>43</v>
      </c>
      <c r="C7126" s="7" t="n">
        <v>7</v>
      </c>
      <c r="D7126" s="7" t="n">
        <v>32</v>
      </c>
    </row>
    <row r="7127" spans="1:6">
      <c r="A7127" t="s">
        <v>4</v>
      </c>
      <c r="B7127" s="4" t="s">
        <v>5</v>
      </c>
      <c r="C7127" s="4" t="s">
        <v>13</v>
      </c>
    </row>
    <row r="7128" spans="1:6">
      <c r="A7128" t="n">
        <v>56594</v>
      </c>
      <c r="B7128" s="19" t="n">
        <v>3</v>
      </c>
      <c r="C7128" s="11" t="n">
        <f t="normal" ca="1">A7712</f>
        <v>0</v>
      </c>
    </row>
    <row r="7129" spans="1:6">
      <c r="A7129" t="s">
        <v>4</v>
      </c>
      <c r="B7129" s="4" t="s">
        <v>5</v>
      </c>
      <c r="C7129" s="4" t="s">
        <v>7</v>
      </c>
      <c r="D7129" s="4" t="s">
        <v>11</v>
      </c>
      <c r="E7129" s="4" t="s">
        <v>7</v>
      </c>
      <c r="F7129" s="4" t="s">
        <v>13</v>
      </c>
    </row>
    <row r="7130" spans="1:6">
      <c r="A7130" t="n">
        <v>56599</v>
      </c>
      <c r="B7130" s="9" t="n">
        <v>5</v>
      </c>
      <c r="C7130" s="7" t="n">
        <v>30</v>
      </c>
      <c r="D7130" s="7" t="n">
        <v>10847</v>
      </c>
      <c r="E7130" s="7" t="n">
        <v>1</v>
      </c>
      <c r="F7130" s="11" t="n">
        <f t="normal" ca="1">A7438</f>
        <v>0</v>
      </c>
    </row>
    <row r="7131" spans="1:6">
      <c r="A7131" t="s">
        <v>4</v>
      </c>
      <c r="B7131" s="4" t="s">
        <v>5</v>
      </c>
      <c r="C7131" s="4" t="s">
        <v>11</v>
      </c>
      <c r="D7131" s="4" t="s">
        <v>7</v>
      </c>
    </row>
    <row r="7132" spans="1:6">
      <c r="A7132" t="n">
        <v>56608</v>
      </c>
      <c r="B7132" s="33" t="n">
        <v>89</v>
      </c>
      <c r="C7132" s="7" t="n">
        <v>65533</v>
      </c>
      <c r="D7132" s="7" t="n">
        <v>1</v>
      </c>
    </row>
    <row r="7133" spans="1:6">
      <c r="A7133" t="s">
        <v>4</v>
      </c>
      <c r="B7133" s="4" t="s">
        <v>5</v>
      </c>
      <c r="C7133" s="4" t="s">
        <v>7</v>
      </c>
      <c r="D7133" s="4" t="s">
        <v>11</v>
      </c>
      <c r="E7133" s="4" t="s">
        <v>11</v>
      </c>
      <c r="F7133" s="4" t="s">
        <v>7</v>
      </c>
    </row>
    <row r="7134" spans="1:6">
      <c r="A7134" t="n">
        <v>56612</v>
      </c>
      <c r="B7134" s="22" t="n">
        <v>25</v>
      </c>
      <c r="C7134" s="7" t="n">
        <v>1</v>
      </c>
      <c r="D7134" s="7" t="n">
        <v>60</v>
      </c>
      <c r="E7134" s="7" t="n">
        <v>280</v>
      </c>
      <c r="F7134" s="7" t="n">
        <v>2</v>
      </c>
    </row>
    <row r="7135" spans="1:6">
      <c r="A7135" t="s">
        <v>4</v>
      </c>
      <c r="B7135" s="4" t="s">
        <v>5</v>
      </c>
      <c r="C7135" s="4" t="s">
        <v>8</v>
      </c>
      <c r="D7135" s="4" t="s">
        <v>11</v>
      </c>
    </row>
    <row r="7136" spans="1:6">
      <c r="A7136" t="n">
        <v>56619</v>
      </c>
      <c r="B7136" s="65" t="n">
        <v>29</v>
      </c>
      <c r="C7136" s="7" t="s">
        <v>437</v>
      </c>
      <c r="D7136" s="7" t="n">
        <v>65533</v>
      </c>
    </row>
    <row r="7137" spans="1:6">
      <c r="A7137" t="s">
        <v>4</v>
      </c>
      <c r="B7137" s="4" t="s">
        <v>5</v>
      </c>
      <c r="C7137" s="4" t="s">
        <v>7</v>
      </c>
      <c r="D7137" s="4" t="s">
        <v>11</v>
      </c>
      <c r="E7137" s="4" t="s">
        <v>8</v>
      </c>
    </row>
    <row r="7138" spans="1:6">
      <c r="A7138" t="n">
        <v>56634</v>
      </c>
      <c r="B7138" s="30" t="n">
        <v>51</v>
      </c>
      <c r="C7138" s="7" t="n">
        <v>4</v>
      </c>
      <c r="D7138" s="7" t="n">
        <v>8</v>
      </c>
      <c r="E7138" s="7" t="s">
        <v>116</v>
      </c>
    </row>
    <row r="7139" spans="1:6">
      <c r="A7139" t="s">
        <v>4</v>
      </c>
      <c r="B7139" s="4" t="s">
        <v>5</v>
      </c>
      <c r="C7139" s="4" t="s">
        <v>11</v>
      </c>
    </row>
    <row r="7140" spans="1:6">
      <c r="A7140" t="n">
        <v>56647</v>
      </c>
      <c r="B7140" s="26" t="n">
        <v>16</v>
      </c>
      <c r="C7140" s="7" t="n">
        <v>0</v>
      </c>
    </row>
    <row r="7141" spans="1:6">
      <c r="A7141" t="s">
        <v>4</v>
      </c>
      <c r="B7141" s="4" t="s">
        <v>5</v>
      </c>
      <c r="C7141" s="4" t="s">
        <v>11</v>
      </c>
      <c r="D7141" s="4" t="s">
        <v>7</v>
      </c>
      <c r="E7141" s="4" t="s">
        <v>17</v>
      </c>
      <c r="F7141" s="4" t="s">
        <v>42</v>
      </c>
      <c r="G7141" s="4" t="s">
        <v>7</v>
      </c>
      <c r="H7141" s="4" t="s">
        <v>7</v>
      </c>
    </row>
    <row r="7142" spans="1:6">
      <c r="A7142" t="n">
        <v>56650</v>
      </c>
      <c r="B7142" s="31" t="n">
        <v>26</v>
      </c>
      <c r="C7142" s="7" t="n">
        <v>8</v>
      </c>
      <c r="D7142" s="7" t="n">
        <v>17</v>
      </c>
      <c r="E7142" s="7" t="n">
        <v>9431</v>
      </c>
      <c r="F7142" s="7" t="s">
        <v>438</v>
      </c>
      <c r="G7142" s="7" t="n">
        <v>2</v>
      </c>
      <c r="H7142" s="7" t="n">
        <v>0</v>
      </c>
    </row>
    <row r="7143" spans="1:6">
      <c r="A7143" t="s">
        <v>4</v>
      </c>
      <c r="B7143" s="4" t="s">
        <v>5</v>
      </c>
    </row>
    <row r="7144" spans="1:6">
      <c r="A7144" t="n">
        <v>56668</v>
      </c>
      <c r="B7144" s="24" t="n">
        <v>28</v>
      </c>
    </row>
    <row r="7145" spans="1:6">
      <c r="A7145" t="s">
        <v>4</v>
      </c>
      <c r="B7145" s="4" t="s">
        <v>5</v>
      </c>
      <c r="C7145" s="4" t="s">
        <v>8</v>
      </c>
      <c r="D7145" s="4" t="s">
        <v>11</v>
      </c>
    </row>
    <row r="7146" spans="1:6">
      <c r="A7146" t="n">
        <v>56669</v>
      </c>
      <c r="B7146" s="65" t="n">
        <v>29</v>
      </c>
      <c r="C7146" s="7" t="s">
        <v>18</v>
      </c>
      <c r="D7146" s="7" t="n">
        <v>65533</v>
      </c>
    </row>
    <row r="7147" spans="1:6">
      <c r="A7147" t="s">
        <v>4</v>
      </c>
      <c r="B7147" s="4" t="s">
        <v>5</v>
      </c>
      <c r="C7147" s="4" t="s">
        <v>7</v>
      </c>
      <c r="D7147" s="4" t="s">
        <v>11</v>
      </c>
      <c r="E7147" s="4" t="s">
        <v>11</v>
      </c>
      <c r="F7147" s="4" t="s">
        <v>7</v>
      </c>
    </row>
    <row r="7148" spans="1:6">
      <c r="A7148" t="n">
        <v>56673</v>
      </c>
      <c r="B7148" s="22" t="n">
        <v>25</v>
      </c>
      <c r="C7148" s="7" t="n">
        <v>1</v>
      </c>
      <c r="D7148" s="7" t="n">
        <v>65535</v>
      </c>
      <c r="E7148" s="7" t="n">
        <v>65535</v>
      </c>
      <c r="F7148" s="7" t="n">
        <v>0</v>
      </c>
    </row>
    <row r="7149" spans="1:6">
      <c r="A7149" t="s">
        <v>4</v>
      </c>
      <c r="B7149" s="4" t="s">
        <v>5</v>
      </c>
      <c r="C7149" s="4" t="s">
        <v>7</v>
      </c>
      <c r="D7149" s="4" t="s">
        <v>11</v>
      </c>
      <c r="E7149" s="4" t="s">
        <v>8</v>
      </c>
      <c r="F7149" s="4" t="s">
        <v>8</v>
      </c>
      <c r="G7149" s="4" t="s">
        <v>8</v>
      </c>
      <c r="H7149" s="4" t="s">
        <v>8</v>
      </c>
    </row>
    <row r="7150" spans="1:6">
      <c r="A7150" t="n">
        <v>56680</v>
      </c>
      <c r="B7150" s="30" t="n">
        <v>51</v>
      </c>
      <c r="C7150" s="7" t="n">
        <v>3</v>
      </c>
      <c r="D7150" s="7" t="n">
        <v>0</v>
      </c>
      <c r="E7150" s="7" t="s">
        <v>357</v>
      </c>
      <c r="F7150" s="7" t="s">
        <v>286</v>
      </c>
      <c r="G7150" s="7" t="s">
        <v>61</v>
      </c>
      <c r="H7150" s="7" t="s">
        <v>62</v>
      </c>
    </row>
    <row r="7151" spans="1:6">
      <c r="A7151" t="s">
        <v>4</v>
      </c>
      <c r="B7151" s="4" t="s">
        <v>5</v>
      </c>
      <c r="C7151" s="4" t="s">
        <v>11</v>
      </c>
      <c r="D7151" s="4" t="s">
        <v>7</v>
      </c>
      <c r="E7151" s="4" t="s">
        <v>15</v>
      </c>
      <c r="F7151" s="4" t="s">
        <v>11</v>
      </c>
    </row>
    <row r="7152" spans="1:6">
      <c r="A7152" t="n">
        <v>56693</v>
      </c>
      <c r="B7152" s="51" t="n">
        <v>59</v>
      </c>
      <c r="C7152" s="7" t="n">
        <v>0</v>
      </c>
      <c r="D7152" s="7" t="n">
        <v>13</v>
      </c>
      <c r="E7152" s="7" t="n">
        <v>0.150000005960464</v>
      </c>
      <c r="F7152" s="7" t="n">
        <v>0</v>
      </c>
    </row>
    <row r="7153" spans="1:8">
      <c r="A7153" t="s">
        <v>4</v>
      </c>
      <c r="B7153" s="4" t="s">
        <v>5</v>
      </c>
      <c r="C7153" s="4" t="s">
        <v>11</v>
      </c>
    </row>
    <row r="7154" spans="1:8">
      <c r="A7154" t="n">
        <v>56703</v>
      </c>
      <c r="B7154" s="26" t="n">
        <v>16</v>
      </c>
      <c r="C7154" s="7" t="n">
        <v>1300</v>
      </c>
    </row>
    <row r="7155" spans="1:8">
      <c r="A7155" t="s">
        <v>4</v>
      </c>
      <c r="B7155" s="4" t="s">
        <v>5</v>
      </c>
      <c r="C7155" s="4" t="s">
        <v>7</v>
      </c>
      <c r="D7155" s="4" t="s">
        <v>11</v>
      </c>
      <c r="E7155" s="4" t="s">
        <v>15</v>
      </c>
    </row>
    <row r="7156" spans="1:8">
      <c r="A7156" t="n">
        <v>56706</v>
      </c>
      <c r="B7156" s="28" t="n">
        <v>58</v>
      </c>
      <c r="C7156" s="7" t="n">
        <v>101</v>
      </c>
      <c r="D7156" s="7" t="n">
        <v>500</v>
      </c>
      <c r="E7156" s="7" t="n">
        <v>1</v>
      </c>
    </row>
    <row r="7157" spans="1:8">
      <c r="A7157" t="s">
        <v>4</v>
      </c>
      <c r="B7157" s="4" t="s">
        <v>5</v>
      </c>
      <c r="C7157" s="4" t="s">
        <v>7</v>
      </c>
      <c r="D7157" s="4" t="s">
        <v>11</v>
      </c>
    </row>
    <row r="7158" spans="1:8">
      <c r="A7158" t="n">
        <v>56714</v>
      </c>
      <c r="B7158" s="28" t="n">
        <v>58</v>
      </c>
      <c r="C7158" s="7" t="n">
        <v>254</v>
      </c>
      <c r="D7158" s="7" t="n">
        <v>0</v>
      </c>
    </row>
    <row r="7159" spans="1:8">
      <c r="A7159" t="s">
        <v>4</v>
      </c>
      <c r="B7159" s="4" t="s">
        <v>5</v>
      </c>
      <c r="C7159" s="4" t="s">
        <v>8</v>
      </c>
      <c r="D7159" s="4" t="s">
        <v>8</v>
      </c>
    </row>
    <row r="7160" spans="1:8">
      <c r="A7160" t="n">
        <v>56718</v>
      </c>
      <c r="B7160" s="69" t="n">
        <v>70</v>
      </c>
      <c r="C7160" s="7" t="s">
        <v>27</v>
      </c>
      <c r="D7160" s="7" t="s">
        <v>439</v>
      </c>
    </row>
    <row r="7161" spans="1:8">
      <c r="A7161" t="s">
        <v>4</v>
      </c>
      <c r="B7161" s="4" t="s">
        <v>5</v>
      </c>
      <c r="C7161" s="4" t="s">
        <v>7</v>
      </c>
    </row>
    <row r="7162" spans="1:8">
      <c r="A7162" t="n">
        <v>56734</v>
      </c>
      <c r="B7162" s="61" t="n">
        <v>45</v>
      </c>
      <c r="C7162" s="7" t="n">
        <v>0</v>
      </c>
    </row>
    <row r="7163" spans="1:8">
      <c r="A7163" t="s">
        <v>4</v>
      </c>
      <c r="B7163" s="4" t="s">
        <v>5</v>
      </c>
      <c r="C7163" s="4" t="s">
        <v>7</v>
      </c>
      <c r="D7163" s="4" t="s">
        <v>7</v>
      </c>
      <c r="E7163" s="4" t="s">
        <v>15</v>
      </c>
      <c r="F7163" s="4" t="s">
        <v>15</v>
      </c>
      <c r="G7163" s="4" t="s">
        <v>15</v>
      </c>
      <c r="H7163" s="4" t="s">
        <v>11</v>
      </c>
    </row>
    <row r="7164" spans="1:8">
      <c r="A7164" t="n">
        <v>56736</v>
      </c>
      <c r="B7164" s="61" t="n">
        <v>45</v>
      </c>
      <c r="C7164" s="7" t="n">
        <v>2</v>
      </c>
      <c r="D7164" s="7" t="n">
        <v>3</v>
      </c>
      <c r="E7164" s="7" t="n">
        <v>-24.1399993896484</v>
      </c>
      <c r="F7164" s="7" t="n">
        <v>1.20000004768372</v>
      </c>
      <c r="G7164" s="7" t="n">
        <v>-57.0499992370605</v>
      </c>
      <c r="H7164" s="7" t="n">
        <v>0</v>
      </c>
    </row>
    <row r="7165" spans="1:8">
      <c r="A7165" t="s">
        <v>4</v>
      </c>
      <c r="B7165" s="4" t="s">
        <v>5</v>
      </c>
      <c r="C7165" s="4" t="s">
        <v>7</v>
      </c>
      <c r="D7165" s="4" t="s">
        <v>7</v>
      </c>
      <c r="E7165" s="4" t="s">
        <v>15</v>
      </c>
      <c r="F7165" s="4" t="s">
        <v>15</v>
      </c>
      <c r="G7165" s="4" t="s">
        <v>15</v>
      </c>
      <c r="H7165" s="4" t="s">
        <v>11</v>
      </c>
      <c r="I7165" s="4" t="s">
        <v>7</v>
      </c>
    </row>
    <row r="7166" spans="1:8">
      <c r="A7166" t="n">
        <v>56753</v>
      </c>
      <c r="B7166" s="61" t="n">
        <v>45</v>
      </c>
      <c r="C7166" s="7" t="n">
        <v>4</v>
      </c>
      <c r="D7166" s="7" t="n">
        <v>3</v>
      </c>
      <c r="E7166" s="7" t="n">
        <v>6.5</v>
      </c>
      <c r="F7166" s="7" t="n">
        <v>283.880004882813</v>
      </c>
      <c r="G7166" s="7" t="n">
        <v>0</v>
      </c>
      <c r="H7166" s="7" t="n">
        <v>0</v>
      </c>
      <c r="I7166" s="7" t="n">
        <v>1</v>
      </c>
    </row>
    <row r="7167" spans="1:8">
      <c r="A7167" t="s">
        <v>4</v>
      </c>
      <c r="B7167" s="4" t="s">
        <v>5</v>
      </c>
      <c r="C7167" s="4" t="s">
        <v>7</v>
      </c>
      <c r="D7167" s="4" t="s">
        <v>7</v>
      </c>
      <c r="E7167" s="4" t="s">
        <v>15</v>
      </c>
      <c r="F7167" s="4" t="s">
        <v>11</v>
      </c>
    </row>
    <row r="7168" spans="1:8">
      <c r="A7168" t="n">
        <v>56771</v>
      </c>
      <c r="B7168" s="61" t="n">
        <v>45</v>
      </c>
      <c r="C7168" s="7" t="n">
        <v>5</v>
      </c>
      <c r="D7168" s="7" t="n">
        <v>3</v>
      </c>
      <c r="E7168" s="7" t="n">
        <v>4.40000009536743</v>
      </c>
      <c r="F7168" s="7" t="n">
        <v>0</v>
      </c>
    </row>
    <row r="7169" spans="1:9">
      <c r="A7169" t="s">
        <v>4</v>
      </c>
      <c r="B7169" s="4" t="s">
        <v>5</v>
      </c>
      <c r="C7169" s="4" t="s">
        <v>7</v>
      </c>
      <c r="D7169" s="4" t="s">
        <v>7</v>
      </c>
      <c r="E7169" s="4" t="s">
        <v>15</v>
      </c>
      <c r="F7169" s="4" t="s">
        <v>11</v>
      </c>
    </row>
    <row r="7170" spans="1:9">
      <c r="A7170" t="n">
        <v>56780</v>
      </c>
      <c r="B7170" s="61" t="n">
        <v>45</v>
      </c>
      <c r="C7170" s="7" t="n">
        <v>11</v>
      </c>
      <c r="D7170" s="7" t="n">
        <v>3</v>
      </c>
      <c r="E7170" s="7" t="n">
        <v>32.7000007629395</v>
      </c>
      <c r="F7170" s="7" t="n">
        <v>0</v>
      </c>
    </row>
    <row r="7171" spans="1:9">
      <c r="A7171" t="s">
        <v>4</v>
      </c>
      <c r="B7171" s="4" t="s">
        <v>5</v>
      </c>
      <c r="C7171" s="4" t="s">
        <v>11</v>
      </c>
      <c r="D7171" s="4" t="s">
        <v>17</v>
      </c>
    </row>
    <row r="7172" spans="1:9">
      <c r="A7172" t="n">
        <v>56789</v>
      </c>
      <c r="B7172" s="67" t="n">
        <v>44</v>
      </c>
      <c r="C7172" s="7" t="n">
        <v>8</v>
      </c>
      <c r="D7172" s="7" t="n">
        <v>128</v>
      </c>
    </row>
    <row r="7173" spans="1:9">
      <c r="A7173" t="s">
        <v>4</v>
      </c>
      <c r="B7173" s="4" t="s">
        <v>5</v>
      </c>
      <c r="C7173" s="4" t="s">
        <v>11</v>
      </c>
      <c r="D7173" s="4" t="s">
        <v>17</v>
      </c>
    </row>
    <row r="7174" spans="1:9">
      <c r="A7174" t="n">
        <v>56796</v>
      </c>
      <c r="B7174" s="67" t="n">
        <v>44</v>
      </c>
      <c r="C7174" s="7" t="n">
        <v>8</v>
      </c>
      <c r="D7174" s="7" t="n">
        <v>32</v>
      </c>
    </row>
    <row r="7175" spans="1:9">
      <c r="A7175" t="s">
        <v>4</v>
      </c>
      <c r="B7175" s="4" t="s">
        <v>5</v>
      </c>
      <c r="C7175" s="4" t="s">
        <v>11</v>
      </c>
      <c r="D7175" s="4" t="s">
        <v>11</v>
      </c>
      <c r="E7175" s="4" t="s">
        <v>15</v>
      </c>
      <c r="F7175" s="4" t="s">
        <v>15</v>
      </c>
      <c r="G7175" s="4" t="s">
        <v>15</v>
      </c>
      <c r="H7175" s="4" t="s">
        <v>15</v>
      </c>
      <c r="I7175" s="4" t="s">
        <v>7</v>
      </c>
      <c r="J7175" s="4" t="s">
        <v>11</v>
      </c>
    </row>
    <row r="7176" spans="1:9">
      <c r="A7176" t="n">
        <v>56803</v>
      </c>
      <c r="B7176" s="44" t="n">
        <v>55</v>
      </c>
      <c r="C7176" s="7" t="n">
        <v>8</v>
      </c>
      <c r="D7176" s="7" t="n">
        <v>65533</v>
      </c>
      <c r="E7176" s="7" t="n">
        <v>-29.1200008392334</v>
      </c>
      <c r="F7176" s="7" t="n">
        <v>0</v>
      </c>
      <c r="G7176" s="7" t="n">
        <v>-57</v>
      </c>
      <c r="H7176" s="7" t="n">
        <v>1.20000004768372</v>
      </c>
      <c r="I7176" s="7" t="n">
        <v>1</v>
      </c>
      <c r="J7176" s="7" t="n">
        <v>0</v>
      </c>
    </row>
    <row r="7177" spans="1:9">
      <c r="A7177" t="s">
        <v>4</v>
      </c>
      <c r="B7177" s="4" t="s">
        <v>5</v>
      </c>
      <c r="C7177" s="4" t="s">
        <v>7</v>
      </c>
      <c r="D7177" s="4" t="s">
        <v>7</v>
      </c>
      <c r="E7177" s="4" t="s">
        <v>15</v>
      </c>
      <c r="F7177" s="4" t="s">
        <v>15</v>
      </c>
      <c r="G7177" s="4" t="s">
        <v>15</v>
      </c>
      <c r="H7177" s="4" t="s">
        <v>11</v>
      </c>
    </row>
    <row r="7178" spans="1:9">
      <c r="A7178" t="n">
        <v>56827</v>
      </c>
      <c r="B7178" s="61" t="n">
        <v>45</v>
      </c>
      <c r="C7178" s="7" t="n">
        <v>2</v>
      </c>
      <c r="D7178" s="7" t="n">
        <v>3</v>
      </c>
      <c r="E7178" s="7" t="n">
        <v>-27.3600006103516</v>
      </c>
      <c r="F7178" s="7" t="n">
        <v>1.26999998092651</v>
      </c>
      <c r="G7178" s="7" t="n">
        <v>-56.9099998474121</v>
      </c>
      <c r="H7178" s="7" t="n">
        <v>4000</v>
      </c>
    </row>
    <row r="7179" spans="1:9">
      <c r="A7179" t="s">
        <v>4</v>
      </c>
      <c r="B7179" s="4" t="s">
        <v>5</v>
      </c>
      <c r="C7179" s="4" t="s">
        <v>7</v>
      </c>
      <c r="D7179" s="4" t="s">
        <v>7</v>
      </c>
      <c r="E7179" s="4" t="s">
        <v>15</v>
      </c>
      <c r="F7179" s="4" t="s">
        <v>15</v>
      </c>
      <c r="G7179" s="4" t="s">
        <v>15</v>
      </c>
      <c r="H7179" s="4" t="s">
        <v>11</v>
      </c>
      <c r="I7179" s="4" t="s">
        <v>7</v>
      </c>
    </row>
    <row r="7180" spans="1:9">
      <c r="A7180" t="n">
        <v>56844</v>
      </c>
      <c r="B7180" s="61" t="n">
        <v>45</v>
      </c>
      <c r="C7180" s="7" t="n">
        <v>4</v>
      </c>
      <c r="D7180" s="7" t="n">
        <v>3</v>
      </c>
      <c r="E7180" s="7" t="n">
        <v>7.67000007629395</v>
      </c>
      <c r="F7180" s="7" t="n">
        <v>-69.0800018310547</v>
      </c>
      <c r="G7180" s="7" t="n">
        <v>0</v>
      </c>
      <c r="H7180" s="7" t="n">
        <v>4000</v>
      </c>
      <c r="I7180" s="7" t="n">
        <v>1</v>
      </c>
    </row>
    <row r="7181" spans="1:9">
      <c r="A7181" t="s">
        <v>4</v>
      </c>
      <c r="B7181" s="4" t="s">
        <v>5</v>
      </c>
      <c r="C7181" s="4" t="s">
        <v>7</v>
      </c>
      <c r="D7181" s="4" t="s">
        <v>7</v>
      </c>
      <c r="E7181" s="4" t="s">
        <v>15</v>
      </c>
      <c r="F7181" s="4" t="s">
        <v>11</v>
      </c>
    </row>
    <row r="7182" spans="1:9">
      <c r="A7182" t="n">
        <v>56862</v>
      </c>
      <c r="B7182" s="61" t="n">
        <v>45</v>
      </c>
      <c r="C7182" s="7" t="n">
        <v>5</v>
      </c>
      <c r="D7182" s="7" t="n">
        <v>3</v>
      </c>
      <c r="E7182" s="7" t="n">
        <v>2.09999990463257</v>
      </c>
      <c r="F7182" s="7" t="n">
        <v>4000</v>
      </c>
    </row>
    <row r="7183" spans="1:9">
      <c r="A7183" t="s">
        <v>4</v>
      </c>
      <c r="B7183" s="4" t="s">
        <v>5</v>
      </c>
      <c r="C7183" s="4" t="s">
        <v>7</v>
      </c>
      <c r="D7183" s="4" t="s">
        <v>7</v>
      </c>
      <c r="E7183" s="4" t="s">
        <v>15</v>
      </c>
      <c r="F7183" s="4" t="s">
        <v>11</v>
      </c>
    </row>
    <row r="7184" spans="1:9">
      <c r="A7184" t="n">
        <v>56871</v>
      </c>
      <c r="B7184" s="61" t="n">
        <v>45</v>
      </c>
      <c r="C7184" s="7" t="n">
        <v>11</v>
      </c>
      <c r="D7184" s="7" t="n">
        <v>3</v>
      </c>
      <c r="E7184" s="7" t="n">
        <v>32.7000007629395</v>
      </c>
      <c r="F7184" s="7" t="n">
        <v>4000</v>
      </c>
    </row>
    <row r="7185" spans="1:10">
      <c r="A7185" t="s">
        <v>4</v>
      </c>
      <c r="B7185" s="4" t="s">
        <v>5</v>
      </c>
      <c r="C7185" s="4" t="s">
        <v>11</v>
      </c>
    </row>
    <row r="7186" spans="1:10">
      <c r="A7186" t="n">
        <v>56880</v>
      </c>
      <c r="B7186" s="26" t="n">
        <v>16</v>
      </c>
      <c r="C7186" s="7" t="n">
        <v>2500</v>
      </c>
    </row>
    <row r="7187" spans="1:10">
      <c r="A7187" t="s">
        <v>4</v>
      </c>
      <c r="B7187" s="4" t="s">
        <v>5</v>
      </c>
      <c r="C7187" s="4" t="s">
        <v>7</v>
      </c>
      <c r="D7187" s="4" t="s">
        <v>11</v>
      </c>
      <c r="E7187" s="4" t="s">
        <v>15</v>
      </c>
    </row>
    <row r="7188" spans="1:10">
      <c r="A7188" t="n">
        <v>56883</v>
      </c>
      <c r="B7188" s="28" t="n">
        <v>58</v>
      </c>
      <c r="C7188" s="7" t="n">
        <v>0</v>
      </c>
      <c r="D7188" s="7" t="n">
        <v>1000</v>
      </c>
      <c r="E7188" s="7" t="n">
        <v>1</v>
      </c>
    </row>
    <row r="7189" spans="1:10">
      <c r="A7189" t="s">
        <v>4</v>
      </c>
      <c r="B7189" s="4" t="s">
        <v>5</v>
      </c>
      <c r="C7189" s="4" t="s">
        <v>7</v>
      </c>
      <c r="D7189" s="4" t="s">
        <v>11</v>
      </c>
    </row>
    <row r="7190" spans="1:10">
      <c r="A7190" t="n">
        <v>56891</v>
      </c>
      <c r="B7190" s="28" t="n">
        <v>58</v>
      </c>
      <c r="C7190" s="7" t="n">
        <v>255</v>
      </c>
      <c r="D7190" s="7" t="n">
        <v>0</v>
      </c>
    </row>
    <row r="7191" spans="1:10">
      <c r="A7191" t="s">
        <v>4</v>
      </c>
      <c r="B7191" s="4" t="s">
        <v>5</v>
      </c>
      <c r="C7191" s="4" t="s">
        <v>7</v>
      </c>
    </row>
    <row r="7192" spans="1:10">
      <c r="A7192" t="n">
        <v>56895</v>
      </c>
      <c r="B7192" s="61" t="n">
        <v>45</v>
      </c>
      <c r="C7192" s="7" t="n">
        <v>0</v>
      </c>
    </row>
    <row r="7193" spans="1:10">
      <c r="A7193" t="s">
        <v>4</v>
      </c>
      <c r="B7193" s="4" t="s">
        <v>5</v>
      </c>
      <c r="C7193" s="4" t="s">
        <v>7</v>
      </c>
      <c r="D7193" s="4" t="s">
        <v>7</v>
      </c>
      <c r="E7193" s="4" t="s">
        <v>15</v>
      </c>
      <c r="F7193" s="4" t="s">
        <v>15</v>
      </c>
      <c r="G7193" s="4" t="s">
        <v>15</v>
      </c>
      <c r="H7193" s="4" t="s">
        <v>11</v>
      </c>
    </row>
    <row r="7194" spans="1:10">
      <c r="A7194" t="n">
        <v>56897</v>
      </c>
      <c r="B7194" s="61" t="n">
        <v>45</v>
      </c>
      <c r="C7194" s="7" t="n">
        <v>2</v>
      </c>
      <c r="D7194" s="7" t="n">
        <v>3</v>
      </c>
      <c r="E7194" s="7" t="n">
        <v>-32.4799995422363</v>
      </c>
      <c r="F7194" s="7" t="n">
        <v>1.50999999046326</v>
      </c>
      <c r="G7194" s="7" t="n">
        <v>-57.1500015258789</v>
      </c>
      <c r="H7194" s="7" t="n">
        <v>0</v>
      </c>
    </row>
    <row r="7195" spans="1:10">
      <c r="A7195" t="s">
        <v>4</v>
      </c>
      <c r="B7195" s="4" t="s">
        <v>5</v>
      </c>
      <c r="C7195" s="4" t="s">
        <v>7</v>
      </c>
      <c r="D7195" s="4" t="s">
        <v>7</v>
      </c>
      <c r="E7195" s="4" t="s">
        <v>15</v>
      </c>
      <c r="F7195" s="4" t="s">
        <v>15</v>
      </c>
      <c r="G7195" s="4" t="s">
        <v>15</v>
      </c>
      <c r="H7195" s="4" t="s">
        <v>11</v>
      </c>
      <c r="I7195" s="4" t="s">
        <v>7</v>
      </c>
    </row>
    <row r="7196" spans="1:10">
      <c r="A7196" t="n">
        <v>56914</v>
      </c>
      <c r="B7196" s="61" t="n">
        <v>45</v>
      </c>
      <c r="C7196" s="7" t="n">
        <v>4</v>
      </c>
      <c r="D7196" s="7" t="n">
        <v>3</v>
      </c>
      <c r="E7196" s="7" t="n">
        <v>357.230010986328</v>
      </c>
      <c r="F7196" s="7" t="n">
        <v>320.200012207031</v>
      </c>
      <c r="G7196" s="7" t="n">
        <v>0</v>
      </c>
      <c r="H7196" s="7" t="n">
        <v>0</v>
      </c>
      <c r="I7196" s="7" t="n">
        <v>0</v>
      </c>
    </row>
    <row r="7197" spans="1:10">
      <c r="A7197" t="s">
        <v>4</v>
      </c>
      <c r="B7197" s="4" t="s">
        <v>5</v>
      </c>
      <c r="C7197" s="4" t="s">
        <v>7</v>
      </c>
      <c r="D7197" s="4" t="s">
        <v>7</v>
      </c>
      <c r="E7197" s="4" t="s">
        <v>15</v>
      </c>
      <c r="F7197" s="4" t="s">
        <v>11</v>
      </c>
    </row>
    <row r="7198" spans="1:10">
      <c r="A7198" t="n">
        <v>56932</v>
      </c>
      <c r="B7198" s="61" t="n">
        <v>45</v>
      </c>
      <c r="C7198" s="7" t="n">
        <v>5</v>
      </c>
      <c r="D7198" s="7" t="n">
        <v>3</v>
      </c>
      <c r="E7198" s="7" t="n">
        <v>1.70000004768372</v>
      </c>
      <c r="F7198" s="7" t="n">
        <v>0</v>
      </c>
    </row>
    <row r="7199" spans="1:10">
      <c r="A7199" t="s">
        <v>4</v>
      </c>
      <c r="B7199" s="4" t="s">
        <v>5</v>
      </c>
      <c r="C7199" s="4" t="s">
        <v>7</v>
      </c>
      <c r="D7199" s="4" t="s">
        <v>7</v>
      </c>
      <c r="E7199" s="4" t="s">
        <v>15</v>
      </c>
      <c r="F7199" s="4" t="s">
        <v>11</v>
      </c>
    </row>
    <row r="7200" spans="1:10">
      <c r="A7200" t="n">
        <v>56941</v>
      </c>
      <c r="B7200" s="61" t="n">
        <v>45</v>
      </c>
      <c r="C7200" s="7" t="n">
        <v>11</v>
      </c>
      <c r="D7200" s="7" t="n">
        <v>3</v>
      </c>
      <c r="E7200" s="7" t="n">
        <v>32.7000007629395</v>
      </c>
      <c r="F7200" s="7" t="n">
        <v>0</v>
      </c>
    </row>
    <row r="7201" spans="1:9">
      <c r="A7201" t="s">
        <v>4</v>
      </c>
      <c r="B7201" s="4" t="s">
        <v>5</v>
      </c>
      <c r="C7201" s="4" t="s">
        <v>7</v>
      </c>
      <c r="D7201" s="4" t="s">
        <v>7</v>
      </c>
      <c r="E7201" s="4" t="s">
        <v>15</v>
      </c>
      <c r="F7201" s="4" t="s">
        <v>15</v>
      </c>
      <c r="G7201" s="4" t="s">
        <v>15</v>
      </c>
      <c r="H7201" s="4" t="s">
        <v>11</v>
      </c>
    </row>
    <row r="7202" spans="1:9">
      <c r="A7202" t="n">
        <v>56950</v>
      </c>
      <c r="B7202" s="61" t="n">
        <v>45</v>
      </c>
      <c r="C7202" s="7" t="n">
        <v>2</v>
      </c>
      <c r="D7202" s="7" t="n">
        <v>3</v>
      </c>
      <c r="E7202" s="7" t="n">
        <v>-32.4799995422363</v>
      </c>
      <c r="F7202" s="7" t="n">
        <v>1.50999999046326</v>
      </c>
      <c r="G7202" s="7" t="n">
        <v>-57.1500015258789</v>
      </c>
      <c r="H7202" s="7" t="n">
        <v>20000</v>
      </c>
    </row>
    <row r="7203" spans="1:9">
      <c r="A7203" t="s">
        <v>4</v>
      </c>
      <c r="B7203" s="4" t="s">
        <v>5</v>
      </c>
      <c r="C7203" s="4" t="s">
        <v>7</v>
      </c>
      <c r="D7203" s="4" t="s">
        <v>7</v>
      </c>
      <c r="E7203" s="4" t="s">
        <v>15</v>
      </c>
      <c r="F7203" s="4" t="s">
        <v>15</v>
      </c>
      <c r="G7203" s="4" t="s">
        <v>15</v>
      </c>
      <c r="H7203" s="4" t="s">
        <v>11</v>
      </c>
      <c r="I7203" s="4" t="s">
        <v>7</v>
      </c>
    </row>
    <row r="7204" spans="1:9">
      <c r="A7204" t="n">
        <v>56967</v>
      </c>
      <c r="B7204" s="61" t="n">
        <v>45</v>
      </c>
      <c r="C7204" s="7" t="n">
        <v>4</v>
      </c>
      <c r="D7204" s="7" t="n">
        <v>3</v>
      </c>
      <c r="E7204" s="7" t="n">
        <v>357.230010986328</v>
      </c>
      <c r="F7204" s="7" t="n">
        <v>311.359985351563</v>
      </c>
      <c r="G7204" s="7" t="n">
        <v>0</v>
      </c>
      <c r="H7204" s="7" t="n">
        <v>20000</v>
      </c>
      <c r="I7204" s="7" t="n">
        <v>0</v>
      </c>
    </row>
    <row r="7205" spans="1:9">
      <c r="A7205" t="s">
        <v>4</v>
      </c>
      <c r="B7205" s="4" t="s">
        <v>5</v>
      </c>
      <c r="C7205" s="4" t="s">
        <v>7</v>
      </c>
      <c r="D7205" s="4" t="s">
        <v>7</v>
      </c>
      <c r="E7205" s="4" t="s">
        <v>15</v>
      </c>
      <c r="F7205" s="4" t="s">
        <v>11</v>
      </c>
    </row>
    <row r="7206" spans="1:9">
      <c r="A7206" t="n">
        <v>56985</v>
      </c>
      <c r="B7206" s="61" t="n">
        <v>45</v>
      </c>
      <c r="C7206" s="7" t="n">
        <v>5</v>
      </c>
      <c r="D7206" s="7" t="n">
        <v>3</v>
      </c>
      <c r="E7206" s="7" t="n">
        <v>1.70000004768372</v>
      </c>
      <c r="F7206" s="7" t="n">
        <v>20000</v>
      </c>
    </row>
    <row r="7207" spans="1:9">
      <c r="A7207" t="s">
        <v>4</v>
      </c>
      <c r="B7207" s="4" t="s">
        <v>5</v>
      </c>
      <c r="C7207" s="4" t="s">
        <v>7</v>
      </c>
      <c r="D7207" s="4" t="s">
        <v>7</v>
      </c>
      <c r="E7207" s="4" t="s">
        <v>15</v>
      </c>
      <c r="F7207" s="4" t="s">
        <v>11</v>
      </c>
    </row>
    <row r="7208" spans="1:9">
      <c r="A7208" t="n">
        <v>56994</v>
      </c>
      <c r="B7208" s="61" t="n">
        <v>45</v>
      </c>
      <c r="C7208" s="7" t="n">
        <v>11</v>
      </c>
      <c r="D7208" s="7" t="n">
        <v>3</v>
      </c>
      <c r="E7208" s="7" t="n">
        <v>32.7000007629395</v>
      </c>
      <c r="F7208" s="7" t="n">
        <v>20000</v>
      </c>
    </row>
    <row r="7209" spans="1:9">
      <c r="A7209" t="s">
        <v>4</v>
      </c>
      <c r="B7209" s="4" t="s">
        <v>5</v>
      </c>
      <c r="C7209" s="4" t="s">
        <v>8</v>
      </c>
      <c r="D7209" s="4" t="s">
        <v>8</v>
      </c>
    </row>
    <row r="7210" spans="1:9">
      <c r="A7210" t="n">
        <v>57003</v>
      </c>
      <c r="B7210" s="69" t="n">
        <v>70</v>
      </c>
      <c r="C7210" s="7" t="s">
        <v>27</v>
      </c>
      <c r="D7210" s="7" t="s">
        <v>419</v>
      </c>
    </row>
    <row r="7211" spans="1:9">
      <c r="A7211" t="s">
        <v>4</v>
      </c>
      <c r="B7211" s="4" t="s">
        <v>5</v>
      </c>
      <c r="C7211" s="4" t="s">
        <v>11</v>
      </c>
      <c r="D7211" s="4" t="s">
        <v>7</v>
      </c>
    </row>
    <row r="7212" spans="1:9">
      <c r="A7212" t="n">
        <v>57016</v>
      </c>
      <c r="B7212" s="45" t="n">
        <v>56</v>
      </c>
      <c r="C7212" s="7" t="n">
        <v>8</v>
      </c>
      <c r="D7212" s="7" t="n">
        <v>1</v>
      </c>
    </row>
    <row r="7213" spans="1:9">
      <c r="A7213" t="s">
        <v>4</v>
      </c>
      <c r="B7213" s="4" t="s">
        <v>5</v>
      </c>
      <c r="C7213" s="4" t="s">
        <v>11</v>
      </c>
      <c r="D7213" s="4" t="s">
        <v>15</v>
      </c>
      <c r="E7213" s="4" t="s">
        <v>15</v>
      </c>
      <c r="F7213" s="4" t="s">
        <v>15</v>
      </c>
      <c r="G7213" s="4" t="s">
        <v>15</v>
      </c>
    </row>
    <row r="7214" spans="1:9">
      <c r="A7214" t="n">
        <v>57020</v>
      </c>
      <c r="B7214" s="37" t="n">
        <v>46</v>
      </c>
      <c r="C7214" s="7" t="n">
        <v>8</v>
      </c>
      <c r="D7214" s="7" t="n">
        <v>-32.2099990844727</v>
      </c>
      <c r="E7214" s="7" t="n">
        <v>0</v>
      </c>
      <c r="F7214" s="7" t="n">
        <v>-57</v>
      </c>
      <c r="G7214" s="7" t="n">
        <v>270</v>
      </c>
    </row>
    <row r="7215" spans="1:9">
      <c r="A7215" t="s">
        <v>4</v>
      </c>
      <c r="B7215" s="4" t="s">
        <v>5</v>
      </c>
      <c r="C7215" s="4" t="s">
        <v>11</v>
      </c>
      <c r="D7215" s="4" t="s">
        <v>7</v>
      </c>
      <c r="E7215" s="4" t="s">
        <v>8</v>
      </c>
      <c r="F7215" s="4" t="s">
        <v>15</v>
      </c>
      <c r="G7215" s="4" t="s">
        <v>15</v>
      </c>
      <c r="H7215" s="4" t="s">
        <v>15</v>
      </c>
    </row>
    <row r="7216" spans="1:9">
      <c r="A7216" t="n">
        <v>57039</v>
      </c>
      <c r="B7216" s="40" t="n">
        <v>48</v>
      </c>
      <c r="C7216" s="7" t="n">
        <v>8</v>
      </c>
      <c r="D7216" s="7" t="n">
        <v>0</v>
      </c>
      <c r="E7216" s="7" t="s">
        <v>431</v>
      </c>
      <c r="F7216" s="7" t="n">
        <v>-1</v>
      </c>
      <c r="G7216" s="7" t="n">
        <v>1</v>
      </c>
      <c r="H7216" s="7" t="n">
        <v>0</v>
      </c>
    </row>
    <row r="7217" spans="1:9">
      <c r="A7217" t="s">
        <v>4</v>
      </c>
      <c r="B7217" s="4" t="s">
        <v>5</v>
      </c>
      <c r="C7217" s="4" t="s">
        <v>11</v>
      </c>
    </row>
    <row r="7218" spans="1:9">
      <c r="A7218" t="n">
        <v>57065</v>
      </c>
      <c r="B7218" s="26" t="n">
        <v>16</v>
      </c>
      <c r="C7218" s="7" t="n">
        <v>0</v>
      </c>
    </row>
    <row r="7219" spans="1:9">
      <c r="A7219" t="s">
        <v>4</v>
      </c>
      <c r="B7219" s="4" t="s">
        <v>5</v>
      </c>
      <c r="C7219" s="4" t="s">
        <v>11</v>
      </c>
      <c r="D7219" s="4" t="s">
        <v>11</v>
      </c>
      <c r="E7219" s="4" t="s">
        <v>11</v>
      </c>
    </row>
    <row r="7220" spans="1:9">
      <c r="A7220" t="n">
        <v>57068</v>
      </c>
      <c r="B7220" s="42" t="n">
        <v>61</v>
      </c>
      <c r="C7220" s="7" t="n">
        <v>0</v>
      </c>
      <c r="D7220" s="7" t="n">
        <v>8</v>
      </c>
      <c r="E7220" s="7" t="n">
        <v>0</v>
      </c>
    </row>
    <row r="7221" spans="1:9">
      <c r="A7221" t="s">
        <v>4</v>
      </c>
      <c r="B7221" s="4" t="s">
        <v>5</v>
      </c>
      <c r="C7221" s="4" t="s">
        <v>11</v>
      </c>
      <c r="D7221" s="4" t="s">
        <v>11</v>
      </c>
      <c r="E7221" s="4" t="s">
        <v>11</v>
      </c>
    </row>
    <row r="7222" spans="1:9">
      <c r="A7222" t="n">
        <v>57075</v>
      </c>
      <c r="B7222" s="42" t="n">
        <v>61</v>
      </c>
      <c r="C7222" s="7" t="n">
        <v>8</v>
      </c>
      <c r="D7222" s="7" t="n">
        <v>0</v>
      </c>
      <c r="E7222" s="7" t="n">
        <v>0</v>
      </c>
    </row>
    <row r="7223" spans="1:9">
      <c r="A7223" t="s">
        <v>4</v>
      </c>
      <c r="B7223" s="4" t="s">
        <v>5</v>
      </c>
      <c r="C7223" s="4" t="s">
        <v>7</v>
      </c>
      <c r="D7223" s="4" t="s">
        <v>11</v>
      </c>
      <c r="E7223" s="4" t="s">
        <v>15</v>
      </c>
    </row>
    <row r="7224" spans="1:9">
      <c r="A7224" t="n">
        <v>57082</v>
      </c>
      <c r="B7224" s="28" t="n">
        <v>58</v>
      </c>
      <c r="C7224" s="7" t="n">
        <v>100</v>
      </c>
      <c r="D7224" s="7" t="n">
        <v>1000</v>
      </c>
      <c r="E7224" s="7" t="n">
        <v>1</v>
      </c>
    </row>
    <row r="7225" spans="1:9">
      <c r="A7225" t="s">
        <v>4</v>
      </c>
      <c r="B7225" s="4" t="s">
        <v>5</v>
      </c>
      <c r="C7225" s="4" t="s">
        <v>7</v>
      </c>
      <c r="D7225" s="4" t="s">
        <v>11</v>
      </c>
    </row>
    <row r="7226" spans="1:9">
      <c r="A7226" t="n">
        <v>57090</v>
      </c>
      <c r="B7226" s="28" t="n">
        <v>58</v>
      </c>
      <c r="C7226" s="7" t="n">
        <v>255</v>
      </c>
      <c r="D7226" s="7" t="n">
        <v>0</v>
      </c>
    </row>
    <row r="7227" spans="1:9">
      <c r="A7227" t="s">
        <v>4</v>
      </c>
      <c r="B7227" s="4" t="s">
        <v>5</v>
      </c>
      <c r="C7227" s="4" t="s">
        <v>11</v>
      </c>
      <c r="D7227" s="4" t="s">
        <v>7</v>
      </c>
      <c r="E7227" s="4" t="s">
        <v>8</v>
      </c>
      <c r="F7227" s="4" t="s">
        <v>15</v>
      </c>
      <c r="G7227" s="4" t="s">
        <v>15</v>
      </c>
      <c r="H7227" s="4" t="s">
        <v>15</v>
      </c>
    </row>
    <row r="7228" spans="1:9">
      <c r="A7228" t="n">
        <v>57094</v>
      </c>
      <c r="B7228" s="40" t="n">
        <v>48</v>
      </c>
      <c r="C7228" s="7" t="n">
        <v>0</v>
      </c>
      <c r="D7228" s="7" t="n">
        <v>0</v>
      </c>
      <c r="E7228" s="7" t="s">
        <v>189</v>
      </c>
      <c r="F7228" s="7" t="n">
        <v>-1</v>
      </c>
      <c r="G7228" s="7" t="n">
        <v>1</v>
      </c>
      <c r="H7228" s="7" t="n">
        <v>0</v>
      </c>
    </row>
    <row r="7229" spans="1:9">
      <c r="A7229" t="s">
        <v>4</v>
      </c>
      <c r="B7229" s="4" t="s">
        <v>5</v>
      </c>
      <c r="C7229" s="4" t="s">
        <v>7</v>
      </c>
      <c r="D7229" s="4" t="s">
        <v>11</v>
      </c>
      <c r="E7229" s="4" t="s">
        <v>8</v>
      </c>
    </row>
    <row r="7230" spans="1:9">
      <c r="A7230" t="n">
        <v>57122</v>
      </c>
      <c r="B7230" s="30" t="n">
        <v>51</v>
      </c>
      <c r="C7230" s="7" t="n">
        <v>4</v>
      </c>
      <c r="D7230" s="7" t="n">
        <v>0</v>
      </c>
      <c r="E7230" s="7" t="s">
        <v>420</v>
      </c>
    </row>
    <row r="7231" spans="1:9">
      <c r="A7231" t="s">
        <v>4</v>
      </c>
      <c r="B7231" s="4" t="s">
        <v>5</v>
      </c>
      <c r="C7231" s="4" t="s">
        <v>11</v>
      </c>
    </row>
    <row r="7232" spans="1:9">
      <c r="A7232" t="n">
        <v>57136</v>
      </c>
      <c r="B7232" s="26" t="n">
        <v>16</v>
      </c>
      <c r="C7232" s="7" t="n">
        <v>0</v>
      </c>
    </row>
    <row r="7233" spans="1:8">
      <c r="A7233" t="s">
        <v>4</v>
      </c>
      <c r="B7233" s="4" t="s">
        <v>5</v>
      </c>
      <c r="C7233" s="4" t="s">
        <v>11</v>
      </c>
      <c r="D7233" s="4" t="s">
        <v>7</v>
      </c>
      <c r="E7233" s="4" t="s">
        <v>17</v>
      </c>
      <c r="F7233" s="4" t="s">
        <v>42</v>
      </c>
      <c r="G7233" s="4" t="s">
        <v>7</v>
      </c>
      <c r="H7233" s="4" t="s">
        <v>7</v>
      </c>
      <c r="I7233" s="4" t="s">
        <v>7</v>
      </c>
      <c r="J7233" s="4" t="s">
        <v>17</v>
      </c>
      <c r="K7233" s="4" t="s">
        <v>42</v>
      </c>
      <c r="L7233" s="4" t="s">
        <v>7</v>
      </c>
      <c r="M7233" s="4" t="s">
        <v>7</v>
      </c>
    </row>
    <row r="7234" spans="1:8">
      <c r="A7234" t="n">
        <v>57139</v>
      </c>
      <c r="B7234" s="31" t="n">
        <v>26</v>
      </c>
      <c r="C7234" s="7" t="n">
        <v>0</v>
      </c>
      <c r="D7234" s="7" t="n">
        <v>17</v>
      </c>
      <c r="E7234" s="7" t="n">
        <v>65044</v>
      </c>
      <c r="F7234" s="7" t="s">
        <v>524</v>
      </c>
      <c r="G7234" s="7" t="n">
        <v>2</v>
      </c>
      <c r="H7234" s="7" t="n">
        <v>3</v>
      </c>
      <c r="I7234" s="7" t="n">
        <v>17</v>
      </c>
      <c r="J7234" s="7" t="n">
        <v>65045</v>
      </c>
      <c r="K7234" s="7" t="s">
        <v>525</v>
      </c>
      <c r="L7234" s="7" t="n">
        <v>2</v>
      </c>
      <c r="M7234" s="7" t="n">
        <v>0</v>
      </c>
    </row>
    <row r="7235" spans="1:8">
      <c r="A7235" t="s">
        <v>4</v>
      </c>
      <c r="B7235" s="4" t="s">
        <v>5</v>
      </c>
    </row>
    <row r="7236" spans="1:8">
      <c r="A7236" t="n">
        <v>57220</v>
      </c>
      <c r="B7236" s="24" t="n">
        <v>28</v>
      </c>
    </row>
    <row r="7237" spans="1:8">
      <c r="A7237" t="s">
        <v>4</v>
      </c>
      <c r="B7237" s="4" t="s">
        <v>5</v>
      </c>
      <c r="C7237" s="4" t="s">
        <v>11</v>
      </c>
      <c r="D7237" s="4" t="s">
        <v>7</v>
      </c>
    </row>
    <row r="7238" spans="1:8">
      <c r="A7238" t="n">
        <v>57221</v>
      </c>
      <c r="B7238" s="33" t="n">
        <v>89</v>
      </c>
      <c r="C7238" s="7" t="n">
        <v>65533</v>
      </c>
      <c r="D7238" s="7" t="n">
        <v>1</v>
      </c>
    </row>
    <row r="7239" spans="1:8">
      <c r="A7239" t="s">
        <v>4</v>
      </c>
      <c r="B7239" s="4" t="s">
        <v>5</v>
      </c>
      <c r="C7239" s="4" t="s">
        <v>7</v>
      </c>
      <c r="D7239" s="4" t="s">
        <v>11</v>
      </c>
      <c r="E7239" s="4" t="s">
        <v>8</v>
      </c>
    </row>
    <row r="7240" spans="1:8">
      <c r="A7240" t="n">
        <v>57225</v>
      </c>
      <c r="B7240" s="30" t="n">
        <v>51</v>
      </c>
      <c r="C7240" s="7" t="n">
        <v>4</v>
      </c>
      <c r="D7240" s="7" t="n">
        <v>8</v>
      </c>
      <c r="E7240" s="7" t="s">
        <v>118</v>
      </c>
    </row>
    <row r="7241" spans="1:8">
      <c r="A7241" t="s">
        <v>4</v>
      </c>
      <c r="B7241" s="4" t="s">
        <v>5</v>
      </c>
      <c r="C7241" s="4" t="s">
        <v>11</v>
      </c>
    </row>
    <row r="7242" spans="1:8">
      <c r="A7242" t="n">
        <v>57239</v>
      </c>
      <c r="B7242" s="26" t="n">
        <v>16</v>
      </c>
      <c r="C7242" s="7" t="n">
        <v>0</v>
      </c>
    </row>
    <row r="7243" spans="1:8">
      <c r="A7243" t="s">
        <v>4</v>
      </c>
      <c r="B7243" s="4" t="s">
        <v>5</v>
      </c>
      <c r="C7243" s="4" t="s">
        <v>11</v>
      </c>
      <c r="D7243" s="4" t="s">
        <v>7</v>
      </c>
      <c r="E7243" s="4" t="s">
        <v>17</v>
      </c>
      <c r="F7243" s="4" t="s">
        <v>42</v>
      </c>
      <c r="G7243" s="4" t="s">
        <v>7</v>
      </c>
      <c r="H7243" s="4" t="s">
        <v>7</v>
      </c>
      <c r="I7243" s="4" t="s">
        <v>7</v>
      </c>
      <c r="J7243" s="4" t="s">
        <v>17</v>
      </c>
      <c r="K7243" s="4" t="s">
        <v>42</v>
      </c>
      <c r="L7243" s="4" t="s">
        <v>7</v>
      </c>
      <c r="M7243" s="4" t="s">
        <v>7</v>
      </c>
    </row>
    <row r="7244" spans="1:8">
      <c r="A7244" t="n">
        <v>57242</v>
      </c>
      <c r="B7244" s="31" t="n">
        <v>26</v>
      </c>
      <c r="C7244" s="7" t="n">
        <v>8</v>
      </c>
      <c r="D7244" s="7" t="n">
        <v>17</v>
      </c>
      <c r="E7244" s="7" t="n">
        <v>9432</v>
      </c>
      <c r="F7244" s="7" t="s">
        <v>526</v>
      </c>
      <c r="G7244" s="7" t="n">
        <v>2</v>
      </c>
      <c r="H7244" s="7" t="n">
        <v>3</v>
      </c>
      <c r="I7244" s="7" t="n">
        <v>17</v>
      </c>
      <c r="J7244" s="7" t="n">
        <v>9433</v>
      </c>
      <c r="K7244" s="7" t="s">
        <v>527</v>
      </c>
      <c r="L7244" s="7" t="n">
        <v>2</v>
      </c>
      <c r="M7244" s="7" t="n">
        <v>0</v>
      </c>
    </row>
    <row r="7245" spans="1:8">
      <c r="A7245" t="s">
        <v>4</v>
      </c>
      <c r="B7245" s="4" t="s">
        <v>5</v>
      </c>
    </row>
    <row r="7246" spans="1:8">
      <c r="A7246" t="n">
        <v>57377</v>
      </c>
      <c r="B7246" s="24" t="n">
        <v>28</v>
      </c>
    </row>
    <row r="7247" spans="1:8">
      <c r="A7247" t="s">
        <v>4</v>
      </c>
      <c r="B7247" s="4" t="s">
        <v>5</v>
      </c>
      <c r="C7247" s="4" t="s">
        <v>11</v>
      </c>
      <c r="D7247" s="4" t="s">
        <v>7</v>
      </c>
    </row>
    <row r="7248" spans="1:8">
      <c r="A7248" t="n">
        <v>57378</v>
      </c>
      <c r="B7248" s="33" t="n">
        <v>89</v>
      </c>
      <c r="C7248" s="7" t="n">
        <v>65533</v>
      </c>
      <c r="D7248" s="7" t="n">
        <v>1</v>
      </c>
    </row>
    <row r="7249" spans="1:13">
      <c r="A7249" t="s">
        <v>4</v>
      </c>
      <c r="B7249" s="4" t="s">
        <v>5</v>
      </c>
      <c r="C7249" s="4" t="s">
        <v>7</v>
      </c>
      <c r="D7249" s="4" t="s">
        <v>11</v>
      </c>
      <c r="E7249" s="4" t="s">
        <v>8</v>
      </c>
    </row>
    <row r="7250" spans="1:13">
      <c r="A7250" t="n">
        <v>57382</v>
      </c>
      <c r="B7250" s="30" t="n">
        <v>51</v>
      </c>
      <c r="C7250" s="7" t="n">
        <v>4</v>
      </c>
      <c r="D7250" s="7" t="n">
        <v>0</v>
      </c>
      <c r="E7250" s="7" t="s">
        <v>306</v>
      </c>
    </row>
    <row r="7251" spans="1:13">
      <c r="A7251" t="s">
        <v>4</v>
      </c>
      <c r="B7251" s="4" t="s">
        <v>5</v>
      </c>
      <c r="C7251" s="4" t="s">
        <v>11</v>
      </c>
    </row>
    <row r="7252" spans="1:13">
      <c r="A7252" t="n">
        <v>57395</v>
      </c>
      <c r="B7252" s="26" t="n">
        <v>16</v>
      </c>
      <c r="C7252" s="7" t="n">
        <v>0</v>
      </c>
    </row>
    <row r="7253" spans="1:13">
      <c r="A7253" t="s">
        <v>4</v>
      </c>
      <c r="B7253" s="4" t="s">
        <v>5</v>
      </c>
      <c r="C7253" s="4" t="s">
        <v>11</v>
      </c>
      <c r="D7253" s="4" t="s">
        <v>7</v>
      </c>
      <c r="E7253" s="4" t="s">
        <v>17</v>
      </c>
      <c r="F7253" s="4" t="s">
        <v>42</v>
      </c>
      <c r="G7253" s="4" t="s">
        <v>7</v>
      </c>
      <c r="H7253" s="4" t="s">
        <v>7</v>
      </c>
    </row>
    <row r="7254" spans="1:13">
      <c r="A7254" t="n">
        <v>57398</v>
      </c>
      <c r="B7254" s="31" t="n">
        <v>26</v>
      </c>
      <c r="C7254" s="7" t="n">
        <v>0</v>
      </c>
      <c r="D7254" s="7" t="n">
        <v>17</v>
      </c>
      <c r="E7254" s="7" t="n">
        <v>65046</v>
      </c>
      <c r="F7254" s="7" t="s">
        <v>528</v>
      </c>
      <c r="G7254" s="7" t="n">
        <v>2</v>
      </c>
      <c r="H7254" s="7" t="n">
        <v>0</v>
      </c>
    </row>
    <row r="7255" spans="1:13">
      <c r="A7255" t="s">
        <v>4</v>
      </c>
      <c r="B7255" s="4" t="s">
        <v>5</v>
      </c>
    </row>
    <row r="7256" spans="1:13">
      <c r="A7256" t="n">
        <v>57421</v>
      </c>
      <c r="B7256" s="24" t="n">
        <v>28</v>
      </c>
    </row>
    <row r="7257" spans="1:13">
      <c r="A7257" t="s">
        <v>4</v>
      </c>
      <c r="B7257" s="4" t="s">
        <v>5</v>
      </c>
      <c r="C7257" s="4" t="s">
        <v>11</v>
      </c>
      <c r="D7257" s="4" t="s">
        <v>7</v>
      </c>
    </row>
    <row r="7258" spans="1:13">
      <c r="A7258" t="n">
        <v>57422</v>
      </c>
      <c r="B7258" s="33" t="n">
        <v>89</v>
      </c>
      <c r="C7258" s="7" t="n">
        <v>65533</v>
      </c>
      <c r="D7258" s="7" t="n">
        <v>1</v>
      </c>
    </row>
    <row r="7259" spans="1:13">
      <c r="A7259" t="s">
        <v>4</v>
      </c>
      <c r="B7259" s="4" t="s">
        <v>5</v>
      </c>
      <c r="C7259" s="4" t="s">
        <v>7</v>
      </c>
      <c r="D7259" s="4" t="s">
        <v>11</v>
      </c>
      <c r="E7259" s="4" t="s">
        <v>15</v>
      </c>
    </row>
    <row r="7260" spans="1:13">
      <c r="A7260" t="n">
        <v>57426</v>
      </c>
      <c r="B7260" s="28" t="n">
        <v>58</v>
      </c>
      <c r="C7260" s="7" t="n">
        <v>101</v>
      </c>
      <c r="D7260" s="7" t="n">
        <v>500</v>
      </c>
      <c r="E7260" s="7" t="n">
        <v>1</v>
      </c>
    </row>
    <row r="7261" spans="1:13">
      <c r="A7261" t="s">
        <v>4</v>
      </c>
      <c r="B7261" s="4" t="s">
        <v>5</v>
      </c>
      <c r="C7261" s="4" t="s">
        <v>7</v>
      </c>
      <c r="D7261" s="4" t="s">
        <v>11</v>
      </c>
    </row>
    <row r="7262" spans="1:13">
      <c r="A7262" t="n">
        <v>57434</v>
      </c>
      <c r="B7262" s="28" t="n">
        <v>58</v>
      </c>
      <c r="C7262" s="7" t="n">
        <v>254</v>
      </c>
      <c r="D7262" s="7" t="n">
        <v>0</v>
      </c>
    </row>
    <row r="7263" spans="1:13">
      <c r="A7263" t="s">
        <v>4</v>
      </c>
      <c r="B7263" s="4" t="s">
        <v>5</v>
      </c>
      <c r="C7263" s="4" t="s">
        <v>7</v>
      </c>
    </row>
    <row r="7264" spans="1:13">
      <c r="A7264" t="n">
        <v>57438</v>
      </c>
      <c r="B7264" s="61" t="n">
        <v>45</v>
      </c>
      <c r="C7264" s="7" t="n">
        <v>0</v>
      </c>
    </row>
    <row r="7265" spans="1:8">
      <c r="A7265" t="s">
        <v>4</v>
      </c>
      <c r="B7265" s="4" t="s">
        <v>5</v>
      </c>
      <c r="C7265" s="4" t="s">
        <v>7</v>
      </c>
      <c r="D7265" s="4" t="s">
        <v>7</v>
      </c>
      <c r="E7265" s="4" t="s">
        <v>15</v>
      </c>
      <c r="F7265" s="4" t="s">
        <v>15</v>
      </c>
      <c r="G7265" s="4" t="s">
        <v>15</v>
      </c>
      <c r="H7265" s="4" t="s">
        <v>11</v>
      </c>
    </row>
    <row r="7266" spans="1:8">
      <c r="A7266" t="n">
        <v>57440</v>
      </c>
      <c r="B7266" s="61" t="n">
        <v>45</v>
      </c>
      <c r="C7266" s="7" t="n">
        <v>2</v>
      </c>
      <c r="D7266" s="7" t="n">
        <v>3</v>
      </c>
      <c r="E7266" s="7" t="n">
        <v>-35.1800003051758</v>
      </c>
      <c r="F7266" s="7" t="n">
        <v>1.57000005245209</v>
      </c>
      <c r="G7266" s="7" t="n">
        <v>-55.5999984741211</v>
      </c>
      <c r="H7266" s="7" t="n">
        <v>0</v>
      </c>
    </row>
    <row r="7267" spans="1:8">
      <c r="A7267" t="s">
        <v>4</v>
      </c>
      <c r="B7267" s="4" t="s">
        <v>5</v>
      </c>
      <c r="C7267" s="4" t="s">
        <v>7</v>
      </c>
      <c r="D7267" s="4" t="s">
        <v>7</v>
      </c>
      <c r="E7267" s="4" t="s">
        <v>15</v>
      </c>
      <c r="F7267" s="4" t="s">
        <v>15</v>
      </c>
      <c r="G7267" s="4" t="s">
        <v>15</v>
      </c>
      <c r="H7267" s="4" t="s">
        <v>11</v>
      </c>
      <c r="I7267" s="4" t="s">
        <v>7</v>
      </c>
    </row>
    <row r="7268" spans="1:8">
      <c r="A7268" t="n">
        <v>57457</v>
      </c>
      <c r="B7268" s="61" t="n">
        <v>45</v>
      </c>
      <c r="C7268" s="7" t="n">
        <v>4</v>
      </c>
      <c r="D7268" s="7" t="n">
        <v>3</v>
      </c>
      <c r="E7268" s="7" t="n">
        <v>5.6399998664856</v>
      </c>
      <c r="F7268" s="7" t="n">
        <v>117.290000915527</v>
      </c>
      <c r="G7268" s="7" t="n">
        <v>0</v>
      </c>
      <c r="H7268" s="7" t="n">
        <v>0</v>
      </c>
      <c r="I7268" s="7" t="n">
        <v>1</v>
      </c>
    </row>
    <row r="7269" spans="1:8">
      <c r="A7269" t="s">
        <v>4</v>
      </c>
      <c r="B7269" s="4" t="s">
        <v>5</v>
      </c>
      <c r="C7269" s="4" t="s">
        <v>7</v>
      </c>
      <c r="D7269" s="4" t="s">
        <v>7</v>
      </c>
      <c r="E7269" s="4" t="s">
        <v>15</v>
      </c>
      <c r="F7269" s="4" t="s">
        <v>11</v>
      </c>
    </row>
    <row r="7270" spans="1:8">
      <c r="A7270" t="n">
        <v>57475</v>
      </c>
      <c r="B7270" s="61" t="n">
        <v>45</v>
      </c>
      <c r="C7270" s="7" t="n">
        <v>5</v>
      </c>
      <c r="D7270" s="7" t="n">
        <v>3</v>
      </c>
      <c r="E7270" s="7" t="n">
        <v>4.5</v>
      </c>
      <c r="F7270" s="7" t="n">
        <v>0</v>
      </c>
    </row>
    <row r="7271" spans="1:8">
      <c r="A7271" t="s">
        <v>4</v>
      </c>
      <c r="B7271" s="4" t="s">
        <v>5</v>
      </c>
      <c r="C7271" s="4" t="s">
        <v>7</v>
      </c>
      <c r="D7271" s="4" t="s">
        <v>7</v>
      </c>
      <c r="E7271" s="4" t="s">
        <v>15</v>
      </c>
      <c r="F7271" s="4" t="s">
        <v>11</v>
      </c>
    </row>
    <row r="7272" spans="1:8">
      <c r="A7272" t="n">
        <v>57484</v>
      </c>
      <c r="B7272" s="61" t="n">
        <v>45</v>
      </c>
      <c r="C7272" s="7" t="n">
        <v>11</v>
      </c>
      <c r="D7272" s="7" t="n">
        <v>3</v>
      </c>
      <c r="E7272" s="7" t="n">
        <v>32.7000007629395</v>
      </c>
      <c r="F7272" s="7" t="n">
        <v>0</v>
      </c>
    </row>
    <row r="7273" spans="1:8">
      <c r="A7273" t="s">
        <v>4</v>
      </c>
      <c r="B7273" s="4" t="s">
        <v>5</v>
      </c>
      <c r="C7273" s="4" t="s">
        <v>7</v>
      </c>
      <c r="D7273" s="4" t="s">
        <v>7</v>
      </c>
      <c r="E7273" s="4" t="s">
        <v>15</v>
      </c>
      <c r="F7273" s="4" t="s">
        <v>15</v>
      </c>
      <c r="G7273" s="4" t="s">
        <v>15</v>
      </c>
      <c r="H7273" s="4" t="s">
        <v>11</v>
      </c>
    </row>
    <row r="7274" spans="1:8">
      <c r="A7274" t="n">
        <v>57493</v>
      </c>
      <c r="B7274" s="61" t="n">
        <v>45</v>
      </c>
      <c r="C7274" s="7" t="n">
        <v>2</v>
      </c>
      <c r="D7274" s="7" t="n">
        <v>3</v>
      </c>
      <c r="E7274" s="7" t="n">
        <v>-35.9099998474121</v>
      </c>
      <c r="F7274" s="7" t="n">
        <v>1.53999996185303</v>
      </c>
      <c r="G7274" s="7" t="n">
        <v>-55.0999984741211</v>
      </c>
      <c r="H7274" s="7" t="n">
        <v>3000</v>
      </c>
    </row>
    <row r="7275" spans="1:8">
      <c r="A7275" t="s">
        <v>4</v>
      </c>
      <c r="B7275" s="4" t="s">
        <v>5</v>
      </c>
      <c r="C7275" s="4" t="s">
        <v>7</v>
      </c>
      <c r="D7275" s="4" t="s">
        <v>7</v>
      </c>
      <c r="E7275" s="4" t="s">
        <v>15</v>
      </c>
      <c r="F7275" s="4" t="s">
        <v>15</v>
      </c>
      <c r="G7275" s="4" t="s">
        <v>15</v>
      </c>
      <c r="H7275" s="4" t="s">
        <v>11</v>
      </c>
      <c r="I7275" s="4" t="s">
        <v>7</v>
      </c>
    </row>
    <row r="7276" spans="1:8">
      <c r="A7276" t="n">
        <v>57510</v>
      </c>
      <c r="B7276" s="61" t="n">
        <v>45</v>
      </c>
      <c r="C7276" s="7" t="n">
        <v>4</v>
      </c>
      <c r="D7276" s="7" t="n">
        <v>3</v>
      </c>
      <c r="E7276" s="7" t="n">
        <v>4.80000019073486</v>
      </c>
      <c r="F7276" s="7" t="n">
        <v>-239.279998779297</v>
      </c>
      <c r="G7276" s="7" t="n">
        <v>0</v>
      </c>
      <c r="H7276" s="7" t="n">
        <v>3000</v>
      </c>
      <c r="I7276" s="7" t="n">
        <v>1</v>
      </c>
    </row>
    <row r="7277" spans="1:8">
      <c r="A7277" t="s">
        <v>4</v>
      </c>
      <c r="B7277" s="4" t="s">
        <v>5</v>
      </c>
      <c r="C7277" s="4" t="s">
        <v>7</v>
      </c>
      <c r="D7277" s="4" t="s">
        <v>7</v>
      </c>
      <c r="E7277" s="4" t="s">
        <v>15</v>
      </c>
      <c r="F7277" s="4" t="s">
        <v>11</v>
      </c>
    </row>
    <row r="7278" spans="1:8">
      <c r="A7278" t="n">
        <v>57528</v>
      </c>
      <c r="B7278" s="61" t="n">
        <v>45</v>
      </c>
      <c r="C7278" s="7" t="n">
        <v>5</v>
      </c>
      <c r="D7278" s="7" t="n">
        <v>3</v>
      </c>
      <c r="E7278" s="7" t="n">
        <v>3.5</v>
      </c>
      <c r="F7278" s="7" t="n">
        <v>3000</v>
      </c>
    </row>
    <row r="7279" spans="1:8">
      <c r="A7279" t="s">
        <v>4</v>
      </c>
      <c r="B7279" s="4" t="s">
        <v>5</v>
      </c>
      <c r="C7279" s="4" t="s">
        <v>7</v>
      </c>
      <c r="D7279" s="4" t="s">
        <v>7</v>
      </c>
      <c r="E7279" s="4" t="s">
        <v>15</v>
      </c>
      <c r="F7279" s="4" t="s">
        <v>11</v>
      </c>
    </row>
    <row r="7280" spans="1:8">
      <c r="A7280" t="n">
        <v>57537</v>
      </c>
      <c r="B7280" s="61" t="n">
        <v>45</v>
      </c>
      <c r="C7280" s="7" t="n">
        <v>11</v>
      </c>
      <c r="D7280" s="7" t="n">
        <v>3</v>
      </c>
      <c r="E7280" s="7" t="n">
        <v>32.7000007629395</v>
      </c>
      <c r="F7280" s="7" t="n">
        <v>3000</v>
      </c>
    </row>
    <row r="7281" spans="1:9">
      <c r="A7281" t="s">
        <v>4</v>
      </c>
      <c r="B7281" s="4" t="s">
        <v>5</v>
      </c>
      <c r="C7281" s="4" t="s">
        <v>11</v>
      </c>
      <c r="D7281" s="4" t="s">
        <v>15</v>
      </c>
      <c r="E7281" s="4" t="s">
        <v>15</v>
      </c>
      <c r="F7281" s="4" t="s">
        <v>15</v>
      </c>
      <c r="G7281" s="4" t="s">
        <v>15</v>
      </c>
    </row>
    <row r="7282" spans="1:9">
      <c r="A7282" t="n">
        <v>57546</v>
      </c>
      <c r="B7282" s="37" t="n">
        <v>46</v>
      </c>
      <c r="C7282" s="7" t="n">
        <v>0</v>
      </c>
      <c r="D7282" s="7" t="n">
        <v>-34.4900016784668</v>
      </c>
      <c r="E7282" s="7" t="n">
        <v>0</v>
      </c>
      <c r="F7282" s="7" t="n">
        <v>-57.2400016784668</v>
      </c>
      <c r="G7282" s="7" t="n">
        <v>313.5</v>
      </c>
    </row>
    <row r="7283" spans="1:9">
      <c r="A7283" t="s">
        <v>4</v>
      </c>
      <c r="B7283" s="4" t="s">
        <v>5</v>
      </c>
      <c r="C7283" s="4" t="s">
        <v>11</v>
      </c>
      <c r="D7283" s="4" t="s">
        <v>11</v>
      </c>
      <c r="E7283" s="4" t="s">
        <v>15</v>
      </c>
      <c r="F7283" s="4" t="s">
        <v>15</v>
      </c>
      <c r="G7283" s="4" t="s">
        <v>15</v>
      </c>
      <c r="H7283" s="4" t="s">
        <v>15</v>
      </c>
      <c r="I7283" s="4" t="s">
        <v>7</v>
      </c>
      <c r="J7283" s="4" t="s">
        <v>11</v>
      </c>
    </row>
    <row r="7284" spans="1:9">
      <c r="A7284" t="n">
        <v>57565</v>
      </c>
      <c r="B7284" s="44" t="n">
        <v>55</v>
      </c>
      <c r="C7284" s="7" t="n">
        <v>0</v>
      </c>
      <c r="D7284" s="7" t="n">
        <v>65533</v>
      </c>
      <c r="E7284" s="7" t="n">
        <v>-35.2000007629395</v>
      </c>
      <c r="F7284" s="7" t="n">
        <v>0</v>
      </c>
      <c r="G7284" s="7" t="n">
        <v>-55.7000007629395</v>
      </c>
      <c r="H7284" s="7" t="n">
        <v>1.20000004768372</v>
      </c>
      <c r="I7284" s="7" t="n">
        <v>1</v>
      </c>
      <c r="J7284" s="7" t="n">
        <v>0</v>
      </c>
    </row>
    <row r="7285" spans="1:9">
      <c r="A7285" t="s">
        <v>4</v>
      </c>
      <c r="B7285" s="4" t="s">
        <v>5</v>
      </c>
      <c r="C7285" s="4" t="s">
        <v>11</v>
      </c>
      <c r="D7285" s="4" t="s">
        <v>15</v>
      </c>
      <c r="E7285" s="4" t="s">
        <v>15</v>
      </c>
      <c r="F7285" s="4" t="s">
        <v>15</v>
      </c>
      <c r="G7285" s="4" t="s">
        <v>15</v>
      </c>
    </row>
    <row r="7286" spans="1:9">
      <c r="A7286" t="n">
        <v>57589</v>
      </c>
      <c r="B7286" s="37" t="n">
        <v>46</v>
      </c>
      <c r="C7286" s="7" t="n">
        <v>8</v>
      </c>
      <c r="D7286" s="7" t="n">
        <v>-34.5699996948242</v>
      </c>
      <c r="E7286" s="7" t="n">
        <v>0</v>
      </c>
      <c r="F7286" s="7" t="n">
        <v>-56.0200004577637</v>
      </c>
      <c r="G7286" s="7" t="n">
        <v>301.5</v>
      </c>
    </row>
    <row r="7287" spans="1:9">
      <c r="A7287" t="s">
        <v>4</v>
      </c>
      <c r="B7287" s="4" t="s">
        <v>5</v>
      </c>
      <c r="C7287" s="4" t="s">
        <v>11</v>
      </c>
      <c r="D7287" s="4" t="s">
        <v>11</v>
      </c>
      <c r="E7287" s="4" t="s">
        <v>15</v>
      </c>
      <c r="F7287" s="4" t="s">
        <v>15</v>
      </c>
      <c r="G7287" s="4" t="s">
        <v>15</v>
      </c>
      <c r="H7287" s="4" t="s">
        <v>15</v>
      </c>
      <c r="I7287" s="4" t="s">
        <v>7</v>
      </c>
      <c r="J7287" s="4" t="s">
        <v>11</v>
      </c>
    </row>
    <row r="7288" spans="1:9">
      <c r="A7288" t="n">
        <v>57608</v>
      </c>
      <c r="B7288" s="44" t="n">
        <v>55</v>
      </c>
      <c r="C7288" s="7" t="n">
        <v>8</v>
      </c>
      <c r="D7288" s="7" t="n">
        <v>65533</v>
      </c>
      <c r="E7288" s="7" t="n">
        <v>-35.2000007629395</v>
      </c>
      <c r="F7288" s="7" t="n">
        <v>0</v>
      </c>
      <c r="G7288" s="7" t="n">
        <v>-54.9199981689453</v>
      </c>
      <c r="H7288" s="7" t="n">
        <v>1.20000004768372</v>
      </c>
      <c r="I7288" s="7" t="n">
        <v>1</v>
      </c>
      <c r="J7288" s="7" t="n">
        <v>0</v>
      </c>
    </row>
    <row r="7289" spans="1:9">
      <c r="A7289" t="s">
        <v>4</v>
      </c>
      <c r="B7289" s="4" t="s">
        <v>5</v>
      </c>
      <c r="C7289" s="4" t="s">
        <v>11</v>
      </c>
      <c r="D7289" s="4" t="s">
        <v>11</v>
      </c>
      <c r="E7289" s="4" t="s">
        <v>11</v>
      </c>
    </row>
    <row r="7290" spans="1:9">
      <c r="A7290" t="n">
        <v>57632</v>
      </c>
      <c r="B7290" s="42" t="n">
        <v>61</v>
      </c>
      <c r="C7290" s="7" t="n">
        <v>0</v>
      </c>
      <c r="D7290" s="7" t="n">
        <v>65533</v>
      </c>
      <c r="E7290" s="7" t="n">
        <v>0</v>
      </c>
    </row>
    <row r="7291" spans="1:9">
      <c r="A7291" t="s">
        <v>4</v>
      </c>
      <c r="B7291" s="4" t="s">
        <v>5</v>
      </c>
      <c r="C7291" s="4" t="s">
        <v>11</v>
      </c>
      <c r="D7291" s="4" t="s">
        <v>11</v>
      </c>
      <c r="E7291" s="4" t="s">
        <v>11</v>
      </c>
    </row>
    <row r="7292" spans="1:9">
      <c r="A7292" t="n">
        <v>57639</v>
      </c>
      <c r="B7292" s="42" t="n">
        <v>61</v>
      </c>
      <c r="C7292" s="7" t="n">
        <v>8</v>
      </c>
      <c r="D7292" s="7" t="n">
        <v>65533</v>
      </c>
      <c r="E7292" s="7" t="n">
        <v>0</v>
      </c>
    </row>
    <row r="7293" spans="1:9">
      <c r="A7293" t="s">
        <v>4</v>
      </c>
      <c r="B7293" s="4" t="s">
        <v>5</v>
      </c>
      <c r="C7293" s="4" t="s">
        <v>11</v>
      </c>
      <c r="D7293" s="4" t="s">
        <v>7</v>
      </c>
    </row>
    <row r="7294" spans="1:9">
      <c r="A7294" t="n">
        <v>57646</v>
      </c>
      <c r="B7294" s="45" t="n">
        <v>56</v>
      </c>
      <c r="C7294" s="7" t="n">
        <v>8</v>
      </c>
      <c r="D7294" s="7" t="n">
        <v>0</v>
      </c>
    </row>
    <row r="7295" spans="1:9">
      <c r="A7295" t="s">
        <v>4</v>
      </c>
      <c r="B7295" s="4" t="s">
        <v>5</v>
      </c>
      <c r="C7295" s="4" t="s">
        <v>11</v>
      </c>
      <c r="D7295" s="4" t="s">
        <v>15</v>
      </c>
      <c r="E7295" s="4" t="s">
        <v>15</v>
      </c>
      <c r="F7295" s="4" t="s">
        <v>7</v>
      </c>
    </row>
    <row r="7296" spans="1:9">
      <c r="A7296" t="n">
        <v>57650</v>
      </c>
      <c r="B7296" s="47" t="n">
        <v>52</v>
      </c>
      <c r="C7296" s="7" t="n">
        <v>8</v>
      </c>
      <c r="D7296" s="7" t="n">
        <v>270</v>
      </c>
      <c r="E7296" s="7" t="n">
        <v>10</v>
      </c>
      <c r="F7296" s="7" t="n">
        <v>0</v>
      </c>
    </row>
    <row r="7297" spans="1:10">
      <c r="A7297" t="s">
        <v>4</v>
      </c>
      <c r="B7297" s="4" t="s">
        <v>5</v>
      </c>
      <c r="C7297" s="4" t="s">
        <v>11</v>
      </c>
      <c r="D7297" s="4" t="s">
        <v>7</v>
      </c>
    </row>
    <row r="7298" spans="1:10">
      <c r="A7298" t="n">
        <v>57662</v>
      </c>
      <c r="B7298" s="45" t="n">
        <v>56</v>
      </c>
      <c r="C7298" s="7" t="n">
        <v>0</v>
      </c>
      <c r="D7298" s="7" t="n">
        <v>0</v>
      </c>
    </row>
    <row r="7299" spans="1:10">
      <c r="A7299" t="s">
        <v>4</v>
      </c>
      <c r="B7299" s="4" t="s">
        <v>5</v>
      </c>
      <c r="C7299" s="4" t="s">
        <v>11</v>
      </c>
      <c r="D7299" s="4" t="s">
        <v>15</v>
      </c>
      <c r="E7299" s="4" t="s">
        <v>15</v>
      </c>
      <c r="F7299" s="4" t="s">
        <v>7</v>
      </c>
    </row>
    <row r="7300" spans="1:10">
      <c r="A7300" t="n">
        <v>57666</v>
      </c>
      <c r="B7300" s="47" t="n">
        <v>52</v>
      </c>
      <c r="C7300" s="7" t="n">
        <v>0</v>
      </c>
      <c r="D7300" s="7" t="n">
        <v>284.799987792969</v>
      </c>
      <c r="E7300" s="7" t="n">
        <v>10</v>
      </c>
      <c r="F7300" s="7" t="n">
        <v>0</v>
      </c>
    </row>
    <row r="7301" spans="1:10">
      <c r="A7301" t="s">
        <v>4</v>
      </c>
      <c r="B7301" s="4" t="s">
        <v>5</v>
      </c>
      <c r="C7301" s="4" t="s">
        <v>11</v>
      </c>
    </row>
    <row r="7302" spans="1:10">
      <c r="A7302" t="n">
        <v>57678</v>
      </c>
      <c r="B7302" s="48" t="n">
        <v>54</v>
      </c>
      <c r="C7302" s="7" t="n">
        <v>8</v>
      </c>
    </row>
    <row r="7303" spans="1:10">
      <c r="A7303" t="s">
        <v>4</v>
      </c>
      <c r="B7303" s="4" t="s">
        <v>5</v>
      </c>
      <c r="C7303" s="4" t="s">
        <v>7</v>
      </c>
      <c r="D7303" s="4" t="s">
        <v>11</v>
      </c>
    </row>
    <row r="7304" spans="1:10">
      <c r="A7304" t="n">
        <v>57681</v>
      </c>
      <c r="B7304" s="61" t="n">
        <v>45</v>
      </c>
      <c r="C7304" s="7" t="n">
        <v>7</v>
      </c>
      <c r="D7304" s="7" t="n">
        <v>255</v>
      </c>
    </row>
    <row r="7305" spans="1:10">
      <c r="A7305" t="s">
        <v>4</v>
      </c>
      <c r="B7305" s="4" t="s">
        <v>5</v>
      </c>
      <c r="C7305" s="4" t="s">
        <v>7</v>
      </c>
      <c r="D7305" s="4" t="s">
        <v>11</v>
      </c>
      <c r="E7305" s="4" t="s">
        <v>15</v>
      </c>
    </row>
    <row r="7306" spans="1:10">
      <c r="A7306" t="n">
        <v>57685</v>
      </c>
      <c r="B7306" s="28" t="n">
        <v>58</v>
      </c>
      <c r="C7306" s="7" t="n">
        <v>101</v>
      </c>
      <c r="D7306" s="7" t="n">
        <v>300</v>
      </c>
      <c r="E7306" s="7" t="n">
        <v>1</v>
      </c>
    </row>
    <row r="7307" spans="1:10">
      <c r="A7307" t="s">
        <v>4</v>
      </c>
      <c r="B7307" s="4" t="s">
        <v>5</v>
      </c>
      <c r="C7307" s="4" t="s">
        <v>7</v>
      </c>
      <c r="D7307" s="4" t="s">
        <v>11</v>
      </c>
    </row>
    <row r="7308" spans="1:10">
      <c r="A7308" t="n">
        <v>57693</v>
      </c>
      <c r="B7308" s="28" t="n">
        <v>58</v>
      </c>
      <c r="C7308" s="7" t="n">
        <v>254</v>
      </c>
      <c r="D7308" s="7" t="n">
        <v>0</v>
      </c>
    </row>
    <row r="7309" spans="1:10">
      <c r="A7309" t="s">
        <v>4</v>
      </c>
      <c r="B7309" s="4" t="s">
        <v>5</v>
      </c>
      <c r="C7309" s="4" t="s">
        <v>7</v>
      </c>
    </row>
    <row r="7310" spans="1:10">
      <c r="A7310" t="n">
        <v>57697</v>
      </c>
      <c r="B7310" s="56" t="n">
        <v>116</v>
      </c>
      <c r="C7310" s="7" t="n">
        <v>0</v>
      </c>
    </row>
    <row r="7311" spans="1:10">
      <c r="A7311" t="s">
        <v>4</v>
      </c>
      <c r="B7311" s="4" t="s">
        <v>5</v>
      </c>
      <c r="C7311" s="4" t="s">
        <v>7</v>
      </c>
      <c r="D7311" s="4" t="s">
        <v>11</v>
      </c>
    </row>
    <row r="7312" spans="1:10">
      <c r="A7312" t="n">
        <v>57699</v>
      </c>
      <c r="B7312" s="56" t="n">
        <v>116</v>
      </c>
      <c r="C7312" s="7" t="n">
        <v>2</v>
      </c>
      <c r="D7312" s="7" t="n">
        <v>1</v>
      </c>
    </row>
    <row r="7313" spans="1:6">
      <c r="A7313" t="s">
        <v>4</v>
      </c>
      <c r="B7313" s="4" t="s">
        <v>5</v>
      </c>
      <c r="C7313" s="4" t="s">
        <v>7</v>
      </c>
      <c r="D7313" s="4" t="s">
        <v>17</v>
      </c>
    </row>
    <row r="7314" spans="1:6">
      <c r="A7314" t="n">
        <v>57703</v>
      </c>
      <c r="B7314" s="56" t="n">
        <v>116</v>
      </c>
      <c r="C7314" s="7" t="n">
        <v>5</v>
      </c>
      <c r="D7314" s="7" t="n">
        <v>1125515264</v>
      </c>
    </row>
    <row r="7315" spans="1:6">
      <c r="A7315" t="s">
        <v>4</v>
      </c>
      <c r="B7315" s="4" t="s">
        <v>5</v>
      </c>
      <c r="C7315" s="4" t="s">
        <v>7</v>
      </c>
      <c r="D7315" s="4" t="s">
        <v>11</v>
      </c>
    </row>
    <row r="7316" spans="1:6">
      <c r="A7316" t="n">
        <v>57709</v>
      </c>
      <c r="B7316" s="56" t="n">
        <v>116</v>
      </c>
      <c r="C7316" s="7" t="n">
        <v>6</v>
      </c>
      <c r="D7316" s="7" t="n">
        <v>1</v>
      </c>
    </row>
    <row r="7317" spans="1:6">
      <c r="A7317" t="s">
        <v>4</v>
      </c>
      <c r="B7317" s="4" t="s">
        <v>5</v>
      </c>
      <c r="C7317" s="4" t="s">
        <v>7</v>
      </c>
      <c r="D7317" s="4" t="s">
        <v>7</v>
      </c>
      <c r="E7317" s="4" t="s">
        <v>15</v>
      </c>
      <c r="F7317" s="4" t="s">
        <v>15</v>
      </c>
      <c r="G7317" s="4" t="s">
        <v>15</v>
      </c>
      <c r="H7317" s="4" t="s">
        <v>11</v>
      </c>
    </row>
    <row r="7318" spans="1:6">
      <c r="A7318" t="n">
        <v>57713</v>
      </c>
      <c r="B7318" s="61" t="n">
        <v>45</v>
      </c>
      <c r="C7318" s="7" t="n">
        <v>2</v>
      </c>
      <c r="D7318" s="7" t="n">
        <v>3</v>
      </c>
      <c r="E7318" s="7" t="n">
        <v>-35.9099998474121</v>
      </c>
      <c r="F7318" s="7" t="n">
        <v>1.53999996185303</v>
      </c>
      <c r="G7318" s="7" t="n">
        <v>-55.0999984741211</v>
      </c>
      <c r="H7318" s="7" t="n">
        <v>2000</v>
      </c>
    </row>
    <row r="7319" spans="1:6">
      <c r="A7319" t="s">
        <v>4</v>
      </c>
      <c r="B7319" s="4" t="s">
        <v>5</v>
      </c>
      <c r="C7319" s="4" t="s">
        <v>7</v>
      </c>
      <c r="D7319" s="4" t="s">
        <v>7</v>
      </c>
      <c r="E7319" s="4" t="s">
        <v>15</v>
      </c>
      <c r="F7319" s="4" t="s">
        <v>15</v>
      </c>
      <c r="G7319" s="4" t="s">
        <v>15</v>
      </c>
      <c r="H7319" s="4" t="s">
        <v>11</v>
      </c>
      <c r="I7319" s="4" t="s">
        <v>7</v>
      </c>
    </row>
    <row r="7320" spans="1:6">
      <c r="A7320" t="n">
        <v>57730</v>
      </c>
      <c r="B7320" s="61" t="n">
        <v>45</v>
      </c>
      <c r="C7320" s="7" t="n">
        <v>4</v>
      </c>
      <c r="D7320" s="7" t="n">
        <v>3</v>
      </c>
      <c r="E7320" s="7" t="n">
        <v>4.80000019073486</v>
      </c>
      <c r="F7320" s="7" t="n">
        <v>120.720001220703</v>
      </c>
      <c r="G7320" s="7" t="n">
        <v>0</v>
      </c>
      <c r="H7320" s="7" t="n">
        <v>2000</v>
      </c>
      <c r="I7320" s="7" t="n">
        <v>1</v>
      </c>
    </row>
    <row r="7321" spans="1:6">
      <c r="A7321" t="s">
        <v>4</v>
      </c>
      <c r="B7321" s="4" t="s">
        <v>5</v>
      </c>
      <c r="C7321" s="4" t="s">
        <v>7</v>
      </c>
      <c r="D7321" s="4" t="s">
        <v>7</v>
      </c>
      <c r="E7321" s="4" t="s">
        <v>15</v>
      </c>
      <c r="F7321" s="4" t="s">
        <v>11</v>
      </c>
    </row>
    <row r="7322" spans="1:6">
      <c r="A7322" t="n">
        <v>57748</v>
      </c>
      <c r="B7322" s="61" t="n">
        <v>45</v>
      </c>
      <c r="C7322" s="7" t="n">
        <v>5</v>
      </c>
      <c r="D7322" s="7" t="n">
        <v>3</v>
      </c>
      <c r="E7322" s="7" t="n">
        <v>3.20000004768372</v>
      </c>
      <c r="F7322" s="7" t="n">
        <v>2000</v>
      </c>
    </row>
    <row r="7323" spans="1:6">
      <c r="A7323" t="s">
        <v>4</v>
      </c>
      <c r="B7323" s="4" t="s">
        <v>5</v>
      </c>
      <c r="C7323" s="4" t="s">
        <v>7</v>
      </c>
      <c r="D7323" s="4" t="s">
        <v>7</v>
      </c>
      <c r="E7323" s="4" t="s">
        <v>15</v>
      </c>
      <c r="F7323" s="4" t="s">
        <v>11</v>
      </c>
    </row>
    <row r="7324" spans="1:6">
      <c r="A7324" t="n">
        <v>57757</v>
      </c>
      <c r="B7324" s="61" t="n">
        <v>45</v>
      </c>
      <c r="C7324" s="7" t="n">
        <v>11</v>
      </c>
      <c r="D7324" s="7" t="n">
        <v>3</v>
      </c>
      <c r="E7324" s="7" t="n">
        <v>32.7000007629395</v>
      </c>
      <c r="F7324" s="7" t="n">
        <v>2000</v>
      </c>
    </row>
    <row r="7325" spans="1:6">
      <c r="A7325" t="s">
        <v>4</v>
      </c>
      <c r="B7325" s="4" t="s">
        <v>5</v>
      </c>
      <c r="C7325" s="4" t="s">
        <v>8</v>
      </c>
      <c r="D7325" s="4" t="s">
        <v>8</v>
      </c>
    </row>
    <row r="7326" spans="1:6">
      <c r="A7326" t="n">
        <v>57766</v>
      </c>
      <c r="B7326" s="69" t="n">
        <v>70</v>
      </c>
      <c r="C7326" s="7" t="s">
        <v>529</v>
      </c>
      <c r="D7326" s="7" t="s">
        <v>181</v>
      </c>
    </row>
    <row r="7327" spans="1:6">
      <c r="A7327" t="s">
        <v>4</v>
      </c>
      <c r="B7327" s="4" t="s">
        <v>5</v>
      </c>
      <c r="C7327" s="4" t="s">
        <v>11</v>
      </c>
    </row>
    <row r="7328" spans="1:6">
      <c r="A7328" t="n">
        <v>57779</v>
      </c>
      <c r="B7328" s="26" t="n">
        <v>16</v>
      </c>
      <c r="C7328" s="7" t="n">
        <v>200</v>
      </c>
    </row>
    <row r="7329" spans="1:9">
      <c r="A7329" t="s">
        <v>4</v>
      </c>
      <c r="B7329" s="4" t="s">
        <v>5</v>
      </c>
      <c r="C7329" s="4" t="s">
        <v>7</v>
      </c>
      <c r="D7329" s="4" t="s">
        <v>11</v>
      </c>
      <c r="E7329" s="4" t="s">
        <v>15</v>
      </c>
      <c r="F7329" s="4" t="s">
        <v>11</v>
      </c>
      <c r="G7329" s="4" t="s">
        <v>17</v>
      </c>
      <c r="H7329" s="4" t="s">
        <v>17</v>
      </c>
      <c r="I7329" s="4" t="s">
        <v>11</v>
      </c>
      <c r="J7329" s="4" t="s">
        <v>11</v>
      </c>
      <c r="K7329" s="4" t="s">
        <v>17</v>
      </c>
      <c r="L7329" s="4" t="s">
        <v>17</v>
      </c>
      <c r="M7329" s="4" t="s">
        <v>17</v>
      </c>
      <c r="N7329" s="4" t="s">
        <v>17</v>
      </c>
      <c r="O7329" s="4" t="s">
        <v>8</v>
      </c>
    </row>
    <row r="7330" spans="1:9">
      <c r="A7330" t="n">
        <v>57782</v>
      </c>
      <c r="B7330" s="34" t="n">
        <v>50</v>
      </c>
      <c r="C7330" s="7" t="n">
        <v>0</v>
      </c>
      <c r="D7330" s="7" t="n">
        <v>13028</v>
      </c>
      <c r="E7330" s="7" t="n">
        <v>1</v>
      </c>
      <c r="F7330" s="7" t="n">
        <v>0</v>
      </c>
      <c r="G7330" s="7" t="n">
        <v>0</v>
      </c>
      <c r="H7330" s="7" t="n">
        <v>0</v>
      </c>
      <c r="I7330" s="7" t="n">
        <v>0</v>
      </c>
      <c r="J7330" s="7" t="n">
        <v>65533</v>
      </c>
      <c r="K7330" s="7" t="n">
        <v>0</v>
      </c>
      <c r="L7330" s="7" t="n">
        <v>0</v>
      </c>
      <c r="M7330" s="7" t="n">
        <v>0</v>
      </c>
      <c r="N7330" s="7" t="n">
        <v>0</v>
      </c>
      <c r="O7330" s="7" t="s">
        <v>18</v>
      </c>
    </row>
    <row r="7331" spans="1:9">
      <c r="A7331" t="s">
        <v>4</v>
      </c>
      <c r="B7331" s="4" t="s">
        <v>5</v>
      </c>
      <c r="C7331" s="4" t="s">
        <v>11</v>
      </c>
    </row>
    <row r="7332" spans="1:9">
      <c r="A7332" t="n">
        <v>57821</v>
      </c>
      <c r="B7332" s="26" t="n">
        <v>16</v>
      </c>
      <c r="C7332" s="7" t="n">
        <v>1800</v>
      </c>
    </row>
    <row r="7333" spans="1:9">
      <c r="A7333" t="s">
        <v>4</v>
      </c>
      <c r="B7333" s="4" t="s">
        <v>5</v>
      </c>
      <c r="C7333" s="4" t="s">
        <v>7</v>
      </c>
      <c r="D7333" s="4" t="s">
        <v>11</v>
      </c>
      <c r="E7333" s="4" t="s">
        <v>15</v>
      </c>
      <c r="F7333" s="4" t="s">
        <v>11</v>
      </c>
      <c r="G7333" s="4" t="s">
        <v>17</v>
      </c>
      <c r="H7333" s="4" t="s">
        <v>17</v>
      </c>
      <c r="I7333" s="4" t="s">
        <v>11</v>
      </c>
      <c r="J7333" s="4" t="s">
        <v>11</v>
      </c>
      <c r="K7333" s="4" t="s">
        <v>17</v>
      </c>
      <c r="L7333" s="4" t="s">
        <v>17</v>
      </c>
      <c r="M7333" s="4" t="s">
        <v>17</v>
      </c>
      <c r="N7333" s="4" t="s">
        <v>17</v>
      </c>
      <c r="O7333" s="4" t="s">
        <v>8</v>
      </c>
    </row>
    <row r="7334" spans="1:9">
      <c r="A7334" t="n">
        <v>57824</v>
      </c>
      <c r="B7334" s="34" t="n">
        <v>50</v>
      </c>
      <c r="C7334" s="7" t="n">
        <v>0</v>
      </c>
      <c r="D7334" s="7" t="n">
        <v>8060</v>
      </c>
      <c r="E7334" s="7" t="n">
        <v>0.800000011920929</v>
      </c>
      <c r="F7334" s="7" t="n">
        <v>1000</v>
      </c>
      <c r="G7334" s="7" t="n">
        <v>0</v>
      </c>
      <c r="H7334" s="7" t="n">
        <v>-1073741824</v>
      </c>
      <c r="I7334" s="7" t="n">
        <v>0</v>
      </c>
      <c r="J7334" s="7" t="n">
        <v>65533</v>
      </c>
      <c r="K7334" s="7" t="n">
        <v>0</v>
      </c>
      <c r="L7334" s="7" t="n">
        <v>0</v>
      </c>
      <c r="M7334" s="7" t="n">
        <v>0</v>
      </c>
      <c r="N7334" s="7" t="n">
        <v>0</v>
      </c>
      <c r="O7334" s="7" t="s">
        <v>18</v>
      </c>
    </row>
    <row r="7335" spans="1:9">
      <c r="A7335" t="s">
        <v>4</v>
      </c>
      <c r="B7335" s="4" t="s">
        <v>5</v>
      </c>
      <c r="C7335" s="4" t="s">
        <v>11</v>
      </c>
    </row>
    <row r="7336" spans="1:9">
      <c r="A7336" t="n">
        <v>57863</v>
      </c>
      <c r="B7336" s="26" t="n">
        <v>16</v>
      </c>
      <c r="C7336" s="7" t="n">
        <v>500</v>
      </c>
    </row>
    <row r="7337" spans="1:9">
      <c r="A7337" t="s">
        <v>4</v>
      </c>
      <c r="B7337" s="4" t="s">
        <v>5</v>
      </c>
      <c r="C7337" s="4" t="s">
        <v>11</v>
      </c>
    </row>
    <row r="7338" spans="1:9">
      <c r="A7338" t="n">
        <v>57866</v>
      </c>
      <c r="B7338" s="26" t="n">
        <v>16</v>
      </c>
      <c r="C7338" s="7" t="n">
        <v>1000</v>
      </c>
    </row>
    <row r="7339" spans="1:9">
      <c r="A7339" t="s">
        <v>4</v>
      </c>
      <c r="B7339" s="4" t="s">
        <v>5</v>
      </c>
      <c r="C7339" s="4" t="s">
        <v>7</v>
      </c>
      <c r="D7339" s="4" t="s">
        <v>11</v>
      </c>
      <c r="E7339" s="4" t="s">
        <v>11</v>
      </c>
    </row>
    <row r="7340" spans="1:9">
      <c r="A7340" t="n">
        <v>57869</v>
      </c>
      <c r="B7340" s="34" t="n">
        <v>50</v>
      </c>
      <c r="C7340" s="7" t="n">
        <v>1</v>
      </c>
      <c r="D7340" s="7" t="n">
        <v>8060</v>
      </c>
      <c r="E7340" s="7" t="n">
        <v>6000</v>
      </c>
    </row>
    <row r="7341" spans="1:9">
      <c r="A7341" t="s">
        <v>4</v>
      </c>
      <c r="B7341" s="4" t="s">
        <v>5</v>
      </c>
      <c r="C7341" s="4" t="s">
        <v>7</v>
      </c>
      <c r="D7341" s="4" t="s">
        <v>11</v>
      </c>
      <c r="E7341" s="4" t="s">
        <v>8</v>
      </c>
    </row>
    <row r="7342" spans="1:9">
      <c r="A7342" t="n">
        <v>57875</v>
      </c>
      <c r="B7342" s="30" t="n">
        <v>51</v>
      </c>
      <c r="C7342" s="7" t="n">
        <v>4</v>
      </c>
      <c r="D7342" s="7" t="n">
        <v>0</v>
      </c>
      <c r="E7342" s="7" t="s">
        <v>336</v>
      </c>
    </row>
    <row r="7343" spans="1:9">
      <c r="A7343" t="s">
        <v>4</v>
      </c>
      <c r="B7343" s="4" t="s">
        <v>5</v>
      </c>
      <c r="C7343" s="4" t="s">
        <v>11</v>
      </c>
    </row>
    <row r="7344" spans="1:9">
      <c r="A7344" t="n">
        <v>57888</v>
      </c>
      <c r="B7344" s="26" t="n">
        <v>16</v>
      </c>
      <c r="C7344" s="7" t="n">
        <v>0</v>
      </c>
    </row>
    <row r="7345" spans="1:15">
      <c r="A7345" t="s">
        <v>4</v>
      </c>
      <c r="B7345" s="4" t="s">
        <v>5</v>
      </c>
      <c r="C7345" s="4" t="s">
        <v>11</v>
      </c>
      <c r="D7345" s="4" t="s">
        <v>7</v>
      </c>
      <c r="E7345" s="4" t="s">
        <v>17</v>
      </c>
      <c r="F7345" s="4" t="s">
        <v>42</v>
      </c>
      <c r="G7345" s="4" t="s">
        <v>7</v>
      </c>
      <c r="H7345" s="4" t="s">
        <v>7</v>
      </c>
    </row>
    <row r="7346" spans="1:15">
      <c r="A7346" t="n">
        <v>57891</v>
      </c>
      <c r="B7346" s="31" t="n">
        <v>26</v>
      </c>
      <c r="C7346" s="7" t="n">
        <v>0</v>
      </c>
      <c r="D7346" s="7" t="n">
        <v>17</v>
      </c>
      <c r="E7346" s="7" t="n">
        <v>65047</v>
      </c>
      <c r="F7346" s="7" t="s">
        <v>530</v>
      </c>
      <c r="G7346" s="7" t="n">
        <v>2</v>
      </c>
      <c r="H7346" s="7" t="n">
        <v>0</v>
      </c>
    </row>
    <row r="7347" spans="1:15">
      <c r="A7347" t="s">
        <v>4</v>
      </c>
      <c r="B7347" s="4" t="s">
        <v>5</v>
      </c>
    </row>
    <row r="7348" spans="1:15">
      <c r="A7348" t="n">
        <v>57950</v>
      </c>
      <c r="B7348" s="24" t="n">
        <v>28</v>
      </c>
    </row>
    <row r="7349" spans="1:15">
      <c r="A7349" t="s">
        <v>4</v>
      </c>
      <c r="B7349" s="4" t="s">
        <v>5</v>
      </c>
      <c r="C7349" s="4" t="s">
        <v>11</v>
      </c>
      <c r="D7349" s="4" t="s">
        <v>7</v>
      </c>
    </row>
    <row r="7350" spans="1:15">
      <c r="A7350" t="n">
        <v>57951</v>
      </c>
      <c r="B7350" s="33" t="n">
        <v>89</v>
      </c>
      <c r="C7350" s="7" t="n">
        <v>65533</v>
      </c>
      <c r="D7350" s="7" t="n">
        <v>1</v>
      </c>
    </row>
    <row r="7351" spans="1:15">
      <c r="A7351" t="s">
        <v>4</v>
      </c>
      <c r="B7351" s="4" t="s">
        <v>5</v>
      </c>
      <c r="C7351" s="4" t="s">
        <v>7</v>
      </c>
      <c r="D7351" s="4" t="s">
        <v>11</v>
      </c>
      <c r="E7351" s="4" t="s">
        <v>8</v>
      </c>
    </row>
    <row r="7352" spans="1:15">
      <c r="A7352" t="n">
        <v>57955</v>
      </c>
      <c r="B7352" s="30" t="n">
        <v>51</v>
      </c>
      <c r="C7352" s="7" t="n">
        <v>4</v>
      </c>
      <c r="D7352" s="7" t="n">
        <v>8</v>
      </c>
      <c r="E7352" s="7" t="s">
        <v>319</v>
      </c>
    </row>
    <row r="7353" spans="1:15">
      <c r="A7353" t="s">
        <v>4</v>
      </c>
      <c r="B7353" s="4" t="s">
        <v>5</v>
      </c>
      <c r="C7353" s="4" t="s">
        <v>11</v>
      </c>
    </row>
    <row r="7354" spans="1:15">
      <c r="A7354" t="n">
        <v>57968</v>
      </c>
      <c r="B7354" s="26" t="n">
        <v>16</v>
      </c>
      <c r="C7354" s="7" t="n">
        <v>0</v>
      </c>
    </row>
    <row r="7355" spans="1:15">
      <c r="A7355" t="s">
        <v>4</v>
      </c>
      <c r="B7355" s="4" t="s">
        <v>5</v>
      </c>
      <c r="C7355" s="4" t="s">
        <v>11</v>
      </c>
      <c r="D7355" s="4" t="s">
        <v>7</v>
      </c>
      <c r="E7355" s="4" t="s">
        <v>17</v>
      </c>
      <c r="F7355" s="4" t="s">
        <v>42</v>
      </c>
      <c r="G7355" s="4" t="s">
        <v>7</v>
      </c>
      <c r="H7355" s="4" t="s">
        <v>7</v>
      </c>
      <c r="I7355" s="4" t="s">
        <v>7</v>
      </c>
      <c r="J7355" s="4" t="s">
        <v>17</v>
      </c>
      <c r="K7355" s="4" t="s">
        <v>42</v>
      </c>
      <c r="L7355" s="4" t="s">
        <v>7</v>
      </c>
      <c r="M7355" s="4" t="s">
        <v>7</v>
      </c>
    </row>
    <row r="7356" spans="1:15">
      <c r="A7356" t="n">
        <v>57971</v>
      </c>
      <c r="B7356" s="31" t="n">
        <v>26</v>
      </c>
      <c r="C7356" s="7" t="n">
        <v>8</v>
      </c>
      <c r="D7356" s="7" t="n">
        <v>17</v>
      </c>
      <c r="E7356" s="7" t="n">
        <v>9434</v>
      </c>
      <c r="F7356" s="7" t="s">
        <v>531</v>
      </c>
      <c r="G7356" s="7" t="n">
        <v>2</v>
      </c>
      <c r="H7356" s="7" t="n">
        <v>3</v>
      </c>
      <c r="I7356" s="7" t="n">
        <v>17</v>
      </c>
      <c r="J7356" s="7" t="n">
        <v>9435</v>
      </c>
      <c r="K7356" s="7" t="s">
        <v>532</v>
      </c>
      <c r="L7356" s="7" t="n">
        <v>2</v>
      </c>
      <c r="M7356" s="7" t="n">
        <v>0</v>
      </c>
    </row>
    <row r="7357" spans="1:15">
      <c r="A7357" t="s">
        <v>4</v>
      </c>
      <c r="B7357" s="4" t="s">
        <v>5</v>
      </c>
    </row>
    <row r="7358" spans="1:15">
      <c r="A7358" t="n">
        <v>58177</v>
      </c>
      <c r="B7358" s="24" t="n">
        <v>28</v>
      </c>
    </row>
    <row r="7359" spans="1:15">
      <c r="A7359" t="s">
        <v>4</v>
      </c>
      <c r="B7359" s="4" t="s">
        <v>5</v>
      </c>
      <c r="C7359" s="4" t="s">
        <v>11</v>
      </c>
      <c r="D7359" s="4" t="s">
        <v>11</v>
      </c>
      <c r="E7359" s="4" t="s">
        <v>11</v>
      </c>
    </row>
    <row r="7360" spans="1:15">
      <c r="A7360" t="n">
        <v>58178</v>
      </c>
      <c r="B7360" s="42" t="n">
        <v>61</v>
      </c>
      <c r="C7360" s="7" t="n">
        <v>0</v>
      </c>
      <c r="D7360" s="7" t="n">
        <v>8</v>
      </c>
      <c r="E7360" s="7" t="n">
        <v>1000</v>
      </c>
    </row>
    <row r="7361" spans="1:13">
      <c r="A7361" t="s">
        <v>4</v>
      </c>
      <c r="B7361" s="4" t="s">
        <v>5</v>
      </c>
      <c r="C7361" s="4" t="s">
        <v>11</v>
      </c>
    </row>
    <row r="7362" spans="1:13">
      <c r="A7362" t="n">
        <v>58185</v>
      </c>
      <c r="B7362" s="26" t="n">
        <v>16</v>
      </c>
      <c r="C7362" s="7" t="n">
        <v>500</v>
      </c>
    </row>
    <row r="7363" spans="1:13">
      <c r="A7363" t="s">
        <v>4</v>
      </c>
      <c r="B7363" s="4" t="s">
        <v>5</v>
      </c>
      <c r="C7363" s="4" t="s">
        <v>7</v>
      </c>
      <c r="D7363" s="4" t="s">
        <v>11</v>
      </c>
      <c r="E7363" s="4" t="s">
        <v>8</v>
      </c>
    </row>
    <row r="7364" spans="1:13">
      <c r="A7364" t="n">
        <v>58188</v>
      </c>
      <c r="B7364" s="30" t="n">
        <v>51</v>
      </c>
      <c r="C7364" s="7" t="n">
        <v>4</v>
      </c>
      <c r="D7364" s="7" t="n">
        <v>0</v>
      </c>
      <c r="E7364" s="7" t="s">
        <v>433</v>
      </c>
    </row>
    <row r="7365" spans="1:13">
      <c r="A7365" t="s">
        <v>4</v>
      </c>
      <c r="B7365" s="4" t="s">
        <v>5</v>
      </c>
      <c r="C7365" s="4" t="s">
        <v>11</v>
      </c>
    </row>
    <row r="7366" spans="1:13">
      <c r="A7366" t="n">
        <v>58202</v>
      </c>
      <c r="B7366" s="26" t="n">
        <v>16</v>
      </c>
      <c r="C7366" s="7" t="n">
        <v>0</v>
      </c>
    </row>
    <row r="7367" spans="1:13">
      <c r="A7367" t="s">
        <v>4</v>
      </c>
      <c r="B7367" s="4" t="s">
        <v>5</v>
      </c>
      <c r="C7367" s="4" t="s">
        <v>11</v>
      </c>
      <c r="D7367" s="4" t="s">
        <v>7</v>
      </c>
      <c r="E7367" s="4" t="s">
        <v>17</v>
      </c>
      <c r="F7367" s="4" t="s">
        <v>42</v>
      </c>
      <c r="G7367" s="4" t="s">
        <v>7</v>
      </c>
      <c r="H7367" s="4" t="s">
        <v>7</v>
      </c>
    </row>
    <row r="7368" spans="1:13">
      <c r="A7368" t="n">
        <v>58205</v>
      </c>
      <c r="B7368" s="31" t="n">
        <v>26</v>
      </c>
      <c r="C7368" s="7" t="n">
        <v>0</v>
      </c>
      <c r="D7368" s="7" t="n">
        <v>17</v>
      </c>
      <c r="E7368" s="7" t="n">
        <v>65048</v>
      </c>
      <c r="F7368" s="7" t="s">
        <v>533</v>
      </c>
      <c r="G7368" s="7" t="n">
        <v>2</v>
      </c>
      <c r="H7368" s="7" t="n">
        <v>0</v>
      </c>
    </row>
    <row r="7369" spans="1:13">
      <c r="A7369" t="s">
        <v>4</v>
      </c>
      <c r="B7369" s="4" t="s">
        <v>5</v>
      </c>
    </row>
    <row r="7370" spans="1:13">
      <c r="A7370" t="n">
        <v>58230</v>
      </c>
      <c r="B7370" s="24" t="n">
        <v>28</v>
      </c>
    </row>
    <row r="7371" spans="1:13">
      <c r="A7371" t="s">
        <v>4</v>
      </c>
      <c r="B7371" s="4" t="s">
        <v>5</v>
      </c>
      <c r="C7371" s="4" t="s">
        <v>11</v>
      </c>
      <c r="D7371" s="4" t="s">
        <v>7</v>
      </c>
    </row>
    <row r="7372" spans="1:13">
      <c r="A7372" t="n">
        <v>58231</v>
      </c>
      <c r="B7372" s="33" t="n">
        <v>89</v>
      </c>
      <c r="C7372" s="7" t="n">
        <v>65533</v>
      </c>
      <c r="D7372" s="7" t="n">
        <v>1</v>
      </c>
    </row>
    <row r="7373" spans="1:13">
      <c r="A7373" t="s">
        <v>4</v>
      </c>
      <c r="B7373" s="4" t="s">
        <v>5</v>
      </c>
      <c r="C7373" s="4" t="s">
        <v>7</v>
      </c>
      <c r="D7373" s="4" t="s">
        <v>11</v>
      </c>
      <c r="E7373" s="4" t="s">
        <v>15</v>
      </c>
    </row>
    <row r="7374" spans="1:13">
      <c r="A7374" t="n">
        <v>58235</v>
      </c>
      <c r="B7374" s="28" t="n">
        <v>58</v>
      </c>
      <c r="C7374" s="7" t="n">
        <v>101</v>
      </c>
      <c r="D7374" s="7" t="n">
        <v>1000</v>
      </c>
      <c r="E7374" s="7" t="n">
        <v>1</v>
      </c>
    </row>
    <row r="7375" spans="1:13">
      <c r="A7375" t="s">
        <v>4</v>
      </c>
      <c r="B7375" s="4" t="s">
        <v>5</v>
      </c>
      <c r="C7375" s="4" t="s">
        <v>7</v>
      </c>
      <c r="D7375" s="4" t="s">
        <v>11</v>
      </c>
    </row>
    <row r="7376" spans="1:13">
      <c r="A7376" t="n">
        <v>58243</v>
      </c>
      <c r="B7376" s="28" t="n">
        <v>58</v>
      </c>
      <c r="C7376" s="7" t="n">
        <v>254</v>
      </c>
      <c r="D7376" s="7" t="n">
        <v>0</v>
      </c>
    </row>
    <row r="7377" spans="1:8">
      <c r="A7377" t="s">
        <v>4</v>
      </c>
      <c r="B7377" s="4" t="s">
        <v>5</v>
      </c>
      <c r="C7377" s="4" t="s">
        <v>7</v>
      </c>
      <c r="D7377" s="4" t="s">
        <v>7</v>
      </c>
      <c r="E7377" s="4" t="s">
        <v>15</v>
      </c>
      <c r="F7377" s="4" t="s">
        <v>15</v>
      </c>
      <c r="G7377" s="4" t="s">
        <v>15</v>
      </c>
      <c r="H7377" s="4" t="s">
        <v>11</v>
      </c>
    </row>
    <row r="7378" spans="1:8">
      <c r="A7378" t="n">
        <v>58247</v>
      </c>
      <c r="B7378" s="61" t="n">
        <v>45</v>
      </c>
      <c r="C7378" s="7" t="n">
        <v>2</v>
      </c>
      <c r="D7378" s="7" t="n">
        <v>3</v>
      </c>
      <c r="E7378" s="7" t="n">
        <v>-35.6100006103516</v>
      </c>
      <c r="F7378" s="7" t="n">
        <v>1.58000004291534</v>
      </c>
      <c r="G7378" s="7" t="n">
        <v>-54.9500007629395</v>
      </c>
      <c r="H7378" s="7" t="n">
        <v>0</v>
      </c>
    </row>
    <row r="7379" spans="1:8">
      <c r="A7379" t="s">
        <v>4</v>
      </c>
      <c r="B7379" s="4" t="s">
        <v>5</v>
      </c>
      <c r="C7379" s="4" t="s">
        <v>7</v>
      </c>
      <c r="D7379" s="4" t="s">
        <v>7</v>
      </c>
      <c r="E7379" s="4" t="s">
        <v>15</v>
      </c>
      <c r="F7379" s="4" t="s">
        <v>15</v>
      </c>
      <c r="G7379" s="4" t="s">
        <v>15</v>
      </c>
      <c r="H7379" s="4" t="s">
        <v>11</v>
      </c>
      <c r="I7379" s="4" t="s">
        <v>7</v>
      </c>
    </row>
    <row r="7380" spans="1:8">
      <c r="A7380" t="n">
        <v>58264</v>
      </c>
      <c r="B7380" s="61" t="n">
        <v>45</v>
      </c>
      <c r="C7380" s="7" t="n">
        <v>4</v>
      </c>
      <c r="D7380" s="7" t="n">
        <v>3</v>
      </c>
      <c r="E7380" s="7" t="n">
        <v>356.880004882813</v>
      </c>
      <c r="F7380" s="7" t="n">
        <v>136.130004882813</v>
      </c>
      <c r="G7380" s="7" t="n">
        <v>0</v>
      </c>
      <c r="H7380" s="7" t="n">
        <v>0</v>
      </c>
      <c r="I7380" s="7" t="n">
        <v>0</v>
      </c>
    </row>
    <row r="7381" spans="1:8">
      <c r="A7381" t="s">
        <v>4</v>
      </c>
      <c r="B7381" s="4" t="s">
        <v>5</v>
      </c>
      <c r="C7381" s="4" t="s">
        <v>7</v>
      </c>
      <c r="D7381" s="4" t="s">
        <v>7</v>
      </c>
      <c r="E7381" s="4" t="s">
        <v>15</v>
      </c>
      <c r="F7381" s="4" t="s">
        <v>11</v>
      </c>
    </row>
    <row r="7382" spans="1:8">
      <c r="A7382" t="n">
        <v>58282</v>
      </c>
      <c r="B7382" s="61" t="n">
        <v>45</v>
      </c>
      <c r="C7382" s="7" t="n">
        <v>5</v>
      </c>
      <c r="D7382" s="7" t="n">
        <v>3</v>
      </c>
      <c r="E7382" s="7" t="n">
        <v>2</v>
      </c>
      <c r="F7382" s="7" t="n">
        <v>0</v>
      </c>
    </row>
    <row r="7383" spans="1:8">
      <c r="A7383" t="s">
        <v>4</v>
      </c>
      <c r="B7383" s="4" t="s">
        <v>5</v>
      </c>
      <c r="C7383" s="4" t="s">
        <v>7</v>
      </c>
      <c r="D7383" s="4" t="s">
        <v>7</v>
      </c>
      <c r="E7383" s="4" t="s">
        <v>15</v>
      </c>
      <c r="F7383" s="4" t="s">
        <v>11</v>
      </c>
    </row>
    <row r="7384" spans="1:8">
      <c r="A7384" t="n">
        <v>58291</v>
      </c>
      <c r="B7384" s="61" t="n">
        <v>45</v>
      </c>
      <c r="C7384" s="7" t="n">
        <v>11</v>
      </c>
      <c r="D7384" s="7" t="n">
        <v>3</v>
      </c>
      <c r="E7384" s="7" t="n">
        <v>32.7000007629395</v>
      </c>
      <c r="F7384" s="7" t="n">
        <v>0</v>
      </c>
    </row>
    <row r="7385" spans="1:8">
      <c r="A7385" t="s">
        <v>4</v>
      </c>
      <c r="B7385" s="4" t="s">
        <v>5</v>
      </c>
      <c r="C7385" s="4" t="s">
        <v>11</v>
      </c>
      <c r="D7385" s="4" t="s">
        <v>11</v>
      </c>
      <c r="E7385" s="4" t="s">
        <v>11</v>
      </c>
    </row>
    <row r="7386" spans="1:8">
      <c r="A7386" t="n">
        <v>58300</v>
      </c>
      <c r="B7386" s="42" t="n">
        <v>61</v>
      </c>
      <c r="C7386" s="7" t="n">
        <v>8</v>
      </c>
      <c r="D7386" s="7" t="n">
        <v>0</v>
      </c>
      <c r="E7386" s="7" t="n">
        <v>0</v>
      </c>
    </row>
    <row r="7387" spans="1:8">
      <c r="A7387" t="s">
        <v>4</v>
      </c>
      <c r="B7387" s="4" t="s">
        <v>5</v>
      </c>
      <c r="C7387" s="4" t="s">
        <v>11</v>
      </c>
      <c r="D7387" s="4" t="s">
        <v>11</v>
      </c>
      <c r="E7387" s="4" t="s">
        <v>11</v>
      </c>
    </row>
    <row r="7388" spans="1:8">
      <c r="A7388" t="n">
        <v>58307</v>
      </c>
      <c r="B7388" s="42" t="n">
        <v>61</v>
      </c>
      <c r="C7388" s="7" t="n">
        <v>8</v>
      </c>
      <c r="D7388" s="7" t="n">
        <v>0</v>
      </c>
      <c r="E7388" s="7" t="n">
        <v>1000</v>
      </c>
    </row>
    <row r="7389" spans="1:8">
      <c r="A7389" t="s">
        <v>4</v>
      </c>
      <c r="B7389" s="4" t="s">
        <v>5</v>
      </c>
      <c r="C7389" s="4" t="s">
        <v>11</v>
      </c>
      <c r="D7389" s="4" t="s">
        <v>15</v>
      </c>
      <c r="E7389" s="4" t="s">
        <v>15</v>
      </c>
      <c r="F7389" s="4" t="s">
        <v>7</v>
      </c>
    </row>
    <row r="7390" spans="1:8">
      <c r="A7390" t="n">
        <v>58314</v>
      </c>
      <c r="B7390" s="47" t="n">
        <v>52</v>
      </c>
      <c r="C7390" s="7" t="n">
        <v>8</v>
      </c>
      <c r="D7390" s="7" t="n">
        <v>180</v>
      </c>
      <c r="E7390" s="7" t="n">
        <v>10</v>
      </c>
      <c r="F7390" s="7" t="n">
        <v>0</v>
      </c>
    </row>
    <row r="7391" spans="1:8">
      <c r="A7391" t="s">
        <v>4</v>
      </c>
      <c r="B7391" s="4" t="s">
        <v>5</v>
      </c>
      <c r="C7391" s="4" t="s">
        <v>7</v>
      </c>
      <c r="D7391" s="4" t="s">
        <v>11</v>
      </c>
    </row>
    <row r="7392" spans="1:8">
      <c r="A7392" t="n">
        <v>58326</v>
      </c>
      <c r="B7392" s="28" t="n">
        <v>58</v>
      </c>
      <c r="C7392" s="7" t="n">
        <v>255</v>
      </c>
      <c r="D7392" s="7" t="n">
        <v>0</v>
      </c>
    </row>
    <row r="7393" spans="1:9">
      <c r="A7393" t="s">
        <v>4</v>
      </c>
      <c r="B7393" s="4" t="s">
        <v>5</v>
      </c>
      <c r="C7393" s="4" t="s">
        <v>11</v>
      </c>
    </row>
    <row r="7394" spans="1:9">
      <c r="A7394" t="n">
        <v>58330</v>
      </c>
      <c r="B7394" s="48" t="n">
        <v>54</v>
      </c>
      <c r="C7394" s="7" t="n">
        <v>8</v>
      </c>
    </row>
    <row r="7395" spans="1:9">
      <c r="A7395" t="s">
        <v>4</v>
      </c>
      <c r="B7395" s="4" t="s">
        <v>5</v>
      </c>
      <c r="C7395" s="4" t="s">
        <v>7</v>
      </c>
      <c r="D7395" s="4" t="s">
        <v>11</v>
      </c>
      <c r="E7395" s="4" t="s">
        <v>8</v>
      </c>
    </row>
    <row r="7396" spans="1:9">
      <c r="A7396" t="n">
        <v>58333</v>
      </c>
      <c r="B7396" s="30" t="n">
        <v>51</v>
      </c>
      <c r="C7396" s="7" t="n">
        <v>4</v>
      </c>
      <c r="D7396" s="7" t="n">
        <v>8</v>
      </c>
      <c r="E7396" s="7" t="s">
        <v>508</v>
      </c>
    </row>
    <row r="7397" spans="1:9">
      <c r="A7397" t="s">
        <v>4</v>
      </c>
      <c r="B7397" s="4" t="s">
        <v>5</v>
      </c>
      <c r="C7397" s="4" t="s">
        <v>11</v>
      </c>
    </row>
    <row r="7398" spans="1:9">
      <c r="A7398" t="n">
        <v>58346</v>
      </c>
      <c r="B7398" s="26" t="n">
        <v>16</v>
      </c>
      <c r="C7398" s="7" t="n">
        <v>0</v>
      </c>
    </row>
    <row r="7399" spans="1:9">
      <c r="A7399" t="s">
        <v>4</v>
      </c>
      <c r="B7399" s="4" t="s">
        <v>5</v>
      </c>
      <c r="C7399" s="4" t="s">
        <v>11</v>
      </c>
      <c r="D7399" s="4" t="s">
        <v>7</v>
      </c>
      <c r="E7399" s="4" t="s">
        <v>17</v>
      </c>
      <c r="F7399" s="4" t="s">
        <v>42</v>
      </c>
      <c r="G7399" s="4" t="s">
        <v>7</v>
      </c>
      <c r="H7399" s="4" t="s">
        <v>7</v>
      </c>
    </row>
    <row r="7400" spans="1:9">
      <c r="A7400" t="n">
        <v>58349</v>
      </c>
      <c r="B7400" s="31" t="n">
        <v>26</v>
      </c>
      <c r="C7400" s="7" t="n">
        <v>8</v>
      </c>
      <c r="D7400" s="7" t="n">
        <v>17</v>
      </c>
      <c r="E7400" s="7" t="n">
        <v>9436</v>
      </c>
      <c r="F7400" s="7" t="s">
        <v>534</v>
      </c>
      <c r="G7400" s="7" t="n">
        <v>2</v>
      </c>
      <c r="H7400" s="7" t="n">
        <v>0</v>
      </c>
    </row>
    <row r="7401" spans="1:9">
      <c r="A7401" t="s">
        <v>4</v>
      </c>
      <c r="B7401" s="4" t="s">
        <v>5</v>
      </c>
    </row>
    <row r="7402" spans="1:9">
      <c r="A7402" t="n">
        <v>58457</v>
      </c>
      <c r="B7402" s="24" t="n">
        <v>28</v>
      </c>
    </row>
    <row r="7403" spans="1:9">
      <c r="A7403" t="s">
        <v>4</v>
      </c>
      <c r="B7403" s="4" t="s">
        <v>5</v>
      </c>
      <c r="C7403" s="4" t="s">
        <v>11</v>
      </c>
      <c r="D7403" s="4" t="s">
        <v>7</v>
      </c>
    </row>
    <row r="7404" spans="1:9">
      <c r="A7404" t="n">
        <v>58458</v>
      </c>
      <c r="B7404" s="33" t="n">
        <v>89</v>
      </c>
      <c r="C7404" s="7" t="n">
        <v>65533</v>
      </c>
      <c r="D7404" s="7" t="n">
        <v>1</v>
      </c>
    </row>
    <row r="7405" spans="1:9">
      <c r="A7405" t="s">
        <v>4</v>
      </c>
      <c r="B7405" s="4" t="s">
        <v>5</v>
      </c>
      <c r="C7405" s="4" t="s">
        <v>7</v>
      </c>
      <c r="D7405" s="4" t="s">
        <v>11</v>
      </c>
      <c r="E7405" s="4" t="s">
        <v>11</v>
      </c>
      <c r="F7405" s="4" t="s">
        <v>7</v>
      </c>
    </row>
    <row r="7406" spans="1:9">
      <c r="A7406" t="n">
        <v>58462</v>
      </c>
      <c r="B7406" s="22" t="n">
        <v>25</v>
      </c>
      <c r="C7406" s="7" t="n">
        <v>1</v>
      </c>
      <c r="D7406" s="7" t="n">
        <v>160</v>
      </c>
      <c r="E7406" s="7" t="n">
        <v>570</v>
      </c>
      <c r="F7406" s="7" t="n">
        <v>2</v>
      </c>
    </row>
    <row r="7407" spans="1:9">
      <c r="A7407" t="s">
        <v>4</v>
      </c>
      <c r="B7407" s="4" t="s">
        <v>5</v>
      </c>
      <c r="C7407" s="4" t="s">
        <v>7</v>
      </c>
      <c r="D7407" s="4" t="s">
        <v>11</v>
      </c>
      <c r="E7407" s="4" t="s">
        <v>8</v>
      </c>
    </row>
    <row r="7408" spans="1:9">
      <c r="A7408" t="n">
        <v>58469</v>
      </c>
      <c r="B7408" s="30" t="n">
        <v>51</v>
      </c>
      <c r="C7408" s="7" t="n">
        <v>4</v>
      </c>
      <c r="D7408" s="7" t="n">
        <v>0</v>
      </c>
      <c r="E7408" s="7" t="s">
        <v>284</v>
      </c>
    </row>
    <row r="7409" spans="1:8">
      <c r="A7409" t="s">
        <v>4</v>
      </c>
      <c r="B7409" s="4" t="s">
        <v>5</v>
      </c>
      <c r="C7409" s="4" t="s">
        <v>11</v>
      </c>
    </row>
    <row r="7410" spans="1:8">
      <c r="A7410" t="n">
        <v>58483</v>
      </c>
      <c r="B7410" s="26" t="n">
        <v>16</v>
      </c>
      <c r="C7410" s="7" t="n">
        <v>0</v>
      </c>
    </row>
    <row r="7411" spans="1:8">
      <c r="A7411" t="s">
        <v>4</v>
      </c>
      <c r="B7411" s="4" t="s">
        <v>5</v>
      </c>
      <c r="C7411" s="4" t="s">
        <v>11</v>
      </c>
      <c r="D7411" s="4" t="s">
        <v>7</v>
      </c>
      <c r="E7411" s="4" t="s">
        <v>17</v>
      </c>
      <c r="F7411" s="4" t="s">
        <v>42</v>
      </c>
      <c r="G7411" s="4" t="s">
        <v>7</v>
      </c>
      <c r="H7411" s="4" t="s">
        <v>7</v>
      </c>
    </row>
    <row r="7412" spans="1:8">
      <c r="A7412" t="n">
        <v>58486</v>
      </c>
      <c r="B7412" s="31" t="n">
        <v>26</v>
      </c>
      <c r="C7412" s="7" t="n">
        <v>0</v>
      </c>
      <c r="D7412" s="7" t="n">
        <v>17</v>
      </c>
      <c r="E7412" s="7" t="n">
        <v>65049</v>
      </c>
      <c r="F7412" s="7" t="s">
        <v>535</v>
      </c>
      <c r="G7412" s="7" t="n">
        <v>2</v>
      </c>
      <c r="H7412" s="7" t="n">
        <v>0</v>
      </c>
    </row>
    <row r="7413" spans="1:8">
      <c r="A7413" t="s">
        <v>4</v>
      </c>
      <c r="B7413" s="4" t="s">
        <v>5</v>
      </c>
    </row>
    <row r="7414" spans="1:8">
      <c r="A7414" t="n">
        <v>58518</v>
      </c>
      <c r="B7414" s="24" t="n">
        <v>28</v>
      </c>
    </row>
    <row r="7415" spans="1:8">
      <c r="A7415" t="s">
        <v>4</v>
      </c>
      <c r="B7415" s="4" t="s">
        <v>5</v>
      </c>
      <c r="C7415" s="4" t="s">
        <v>7</v>
      </c>
      <c r="D7415" s="4" t="s">
        <v>7</v>
      </c>
      <c r="E7415" s="4" t="s">
        <v>15</v>
      </c>
      <c r="F7415" s="4" t="s">
        <v>11</v>
      </c>
    </row>
    <row r="7416" spans="1:8">
      <c r="A7416" t="n">
        <v>58519</v>
      </c>
      <c r="B7416" s="61" t="n">
        <v>45</v>
      </c>
      <c r="C7416" s="7" t="n">
        <v>5</v>
      </c>
      <c r="D7416" s="7" t="n">
        <v>3</v>
      </c>
      <c r="E7416" s="7" t="n">
        <v>2.90000009536743</v>
      </c>
      <c r="F7416" s="7" t="n">
        <v>5000</v>
      </c>
    </row>
    <row r="7417" spans="1:8">
      <c r="A7417" t="s">
        <v>4</v>
      </c>
      <c r="B7417" s="4" t="s">
        <v>5</v>
      </c>
      <c r="C7417" s="4" t="s">
        <v>11</v>
      </c>
    </row>
    <row r="7418" spans="1:8">
      <c r="A7418" t="n">
        <v>58528</v>
      </c>
      <c r="B7418" s="26" t="n">
        <v>16</v>
      </c>
      <c r="C7418" s="7" t="n">
        <v>2000</v>
      </c>
    </row>
    <row r="7419" spans="1:8">
      <c r="A7419" t="s">
        <v>4</v>
      </c>
      <c r="B7419" s="4" t="s">
        <v>5</v>
      </c>
      <c r="C7419" s="4" t="s">
        <v>7</v>
      </c>
      <c r="D7419" s="4" t="s">
        <v>11</v>
      </c>
      <c r="E7419" s="4" t="s">
        <v>11</v>
      </c>
      <c r="F7419" s="4" t="s">
        <v>7</v>
      </c>
    </row>
    <row r="7420" spans="1:8">
      <c r="A7420" t="n">
        <v>58531</v>
      </c>
      <c r="B7420" s="22" t="n">
        <v>25</v>
      </c>
      <c r="C7420" s="7" t="n">
        <v>1</v>
      </c>
      <c r="D7420" s="7" t="n">
        <v>65535</v>
      </c>
      <c r="E7420" s="7" t="n">
        <v>65535</v>
      </c>
      <c r="F7420" s="7" t="n">
        <v>0</v>
      </c>
    </row>
    <row r="7421" spans="1:8">
      <c r="A7421" t="s">
        <v>4</v>
      </c>
      <c r="B7421" s="4" t="s">
        <v>5</v>
      </c>
      <c r="C7421" s="4" t="s">
        <v>7</v>
      </c>
      <c r="D7421" s="4" t="s">
        <v>11</v>
      </c>
      <c r="E7421" s="4" t="s">
        <v>7</v>
      </c>
    </row>
    <row r="7422" spans="1:8">
      <c r="A7422" t="n">
        <v>58538</v>
      </c>
      <c r="B7422" s="15" t="n">
        <v>49</v>
      </c>
      <c r="C7422" s="7" t="n">
        <v>1</v>
      </c>
      <c r="D7422" s="7" t="n">
        <v>4000</v>
      </c>
      <c r="E7422" s="7" t="n">
        <v>0</v>
      </c>
    </row>
    <row r="7423" spans="1:8">
      <c r="A7423" t="s">
        <v>4</v>
      </c>
      <c r="B7423" s="4" t="s">
        <v>5</v>
      </c>
      <c r="C7423" s="4" t="s">
        <v>7</v>
      </c>
      <c r="D7423" s="4" t="s">
        <v>11</v>
      </c>
      <c r="E7423" s="4" t="s">
        <v>15</v>
      </c>
    </row>
    <row r="7424" spans="1:8">
      <c r="A7424" t="n">
        <v>58543</v>
      </c>
      <c r="B7424" s="28" t="n">
        <v>58</v>
      </c>
      <c r="C7424" s="7" t="n">
        <v>0</v>
      </c>
      <c r="D7424" s="7" t="n">
        <v>2000</v>
      </c>
      <c r="E7424" s="7" t="n">
        <v>1</v>
      </c>
    </row>
    <row r="7425" spans="1:8">
      <c r="A7425" t="s">
        <v>4</v>
      </c>
      <c r="B7425" s="4" t="s">
        <v>5</v>
      </c>
      <c r="C7425" s="4" t="s">
        <v>7</v>
      </c>
      <c r="D7425" s="4" t="s">
        <v>11</v>
      </c>
    </row>
    <row r="7426" spans="1:8">
      <c r="A7426" t="n">
        <v>58551</v>
      </c>
      <c r="B7426" s="28" t="n">
        <v>58</v>
      </c>
      <c r="C7426" s="7" t="n">
        <v>255</v>
      </c>
      <c r="D7426" s="7" t="n">
        <v>0</v>
      </c>
    </row>
    <row r="7427" spans="1:8">
      <c r="A7427" t="s">
        <v>4</v>
      </c>
      <c r="B7427" s="4" t="s">
        <v>5</v>
      </c>
      <c r="C7427" s="4" t="s">
        <v>11</v>
      </c>
      <c r="D7427" s="4" t="s">
        <v>11</v>
      </c>
      <c r="E7427" s="4" t="s">
        <v>11</v>
      </c>
    </row>
    <row r="7428" spans="1:8">
      <c r="A7428" t="n">
        <v>58555</v>
      </c>
      <c r="B7428" s="42" t="n">
        <v>61</v>
      </c>
      <c r="C7428" s="7" t="n">
        <v>8</v>
      </c>
      <c r="D7428" s="7" t="n">
        <v>65533</v>
      </c>
      <c r="E7428" s="7" t="n">
        <v>0</v>
      </c>
    </row>
    <row r="7429" spans="1:8">
      <c r="A7429" t="s">
        <v>4</v>
      </c>
      <c r="B7429" s="4" t="s">
        <v>5</v>
      </c>
      <c r="C7429" s="4" t="s">
        <v>11</v>
      </c>
      <c r="D7429" s="4" t="s">
        <v>17</v>
      </c>
    </row>
    <row r="7430" spans="1:8">
      <c r="A7430" t="n">
        <v>58562</v>
      </c>
      <c r="B7430" s="41" t="n">
        <v>43</v>
      </c>
      <c r="C7430" s="7" t="n">
        <v>8</v>
      </c>
      <c r="D7430" s="7" t="n">
        <v>128</v>
      </c>
    </row>
    <row r="7431" spans="1:8">
      <c r="A7431" t="s">
        <v>4</v>
      </c>
      <c r="B7431" s="4" t="s">
        <v>5</v>
      </c>
      <c r="C7431" s="4" t="s">
        <v>11</v>
      </c>
      <c r="D7431" s="4" t="s">
        <v>17</v>
      </c>
    </row>
    <row r="7432" spans="1:8">
      <c r="A7432" t="n">
        <v>58569</v>
      </c>
      <c r="B7432" s="41" t="n">
        <v>43</v>
      </c>
      <c r="C7432" s="7" t="n">
        <v>8</v>
      </c>
      <c r="D7432" s="7" t="n">
        <v>32</v>
      </c>
    </row>
    <row r="7433" spans="1:8">
      <c r="A7433" t="s">
        <v>4</v>
      </c>
      <c r="B7433" s="4" t="s">
        <v>5</v>
      </c>
      <c r="C7433" s="4" t="s">
        <v>7</v>
      </c>
      <c r="D7433" s="4" t="s">
        <v>8</v>
      </c>
      <c r="E7433" s="4" t="s">
        <v>17</v>
      </c>
      <c r="F7433" s="4" t="s">
        <v>17</v>
      </c>
      <c r="G7433" s="4" t="s">
        <v>17</v>
      </c>
      <c r="H7433" s="4" t="s">
        <v>17</v>
      </c>
      <c r="I7433" s="4" t="s">
        <v>11</v>
      </c>
      <c r="J7433" s="4" t="s">
        <v>7</v>
      </c>
    </row>
    <row r="7434" spans="1:8">
      <c r="A7434" t="n">
        <v>58576</v>
      </c>
      <c r="B7434" s="17" t="n">
        <v>94</v>
      </c>
      <c r="C7434" s="7" t="n">
        <v>7</v>
      </c>
      <c r="D7434" s="7" t="s">
        <v>529</v>
      </c>
      <c r="E7434" s="7" t="n">
        <v>1</v>
      </c>
      <c r="F7434" s="7" t="n">
        <v>1</v>
      </c>
      <c r="G7434" s="7" t="n">
        <v>1</v>
      </c>
      <c r="H7434" s="7" t="n">
        <v>1</v>
      </c>
      <c r="I7434" s="7" t="n">
        <v>0</v>
      </c>
      <c r="J7434" s="7" t="n">
        <v>3</v>
      </c>
    </row>
    <row r="7435" spans="1:8">
      <c r="A7435" t="s">
        <v>4</v>
      </c>
      <c r="B7435" s="4" t="s">
        <v>5</v>
      </c>
      <c r="C7435" s="4" t="s">
        <v>13</v>
      </c>
    </row>
    <row r="7436" spans="1:8">
      <c r="A7436" t="n">
        <v>58604</v>
      </c>
      <c r="B7436" s="19" t="n">
        <v>3</v>
      </c>
      <c r="C7436" s="11" t="n">
        <f t="normal" ca="1">A7712</f>
        <v>0</v>
      </c>
    </row>
    <row r="7437" spans="1:8">
      <c r="A7437" t="s">
        <v>4</v>
      </c>
      <c r="B7437" s="4" t="s">
        <v>5</v>
      </c>
      <c r="C7437" s="4" t="s">
        <v>7</v>
      </c>
      <c r="D7437" s="4" t="s">
        <v>11</v>
      </c>
      <c r="E7437" s="4" t="s">
        <v>7</v>
      </c>
      <c r="F7437" s="4" t="s">
        <v>13</v>
      </c>
    </row>
    <row r="7438" spans="1:8">
      <c r="A7438" t="n">
        <v>58609</v>
      </c>
      <c r="B7438" s="9" t="n">
        <v>5</v>
      </c>
      <c r="C7438" s="7" t="n">
        <v>30</v>
      </c>
      <c r="D7438" s="7" t="n">
        <v>10853</v>
      </c>
      <c r="E7438" s="7" t="n">
        <v>1</v>
      </c>
      <c r="F7438" s="11" t="n">
        <f t="normal" ca="1">A7712</f>
        <v>0</v>
      </c>
    </row>
    <row r="7439" spans="1:8">
      <c r="A7439" t="s">
        <v>4</v>
      </c>
      <c r="B7439" s="4" t="s">
        <v>5</v>
      </c>
      <c r="C7439" s="4" t="s">
        <v>11</v>
      </c>
      <c r="D7439" s="4" t="s">
        <v>7</v>
      </c>
    </row>
    <row r="7440" spans="1:8">
      <c r="A7440" t="n">
        <v>58618</v>
      </c>
      <c r="B7440" s="33" t="n">
        <v>89</v>
      </c>
      <c r="C7440" s="7" t="n">
        <v>65533</v>
      </c>
      <c r="D7440" s="7" t="n">
        <v>1</v>
      </c>
    </row>
    <row r="7441" spans="1:10">
      <c r="A7441" t="s">
        <v>4</v>
      </c>
      <c r="B7441" s="4" t="s">
        <v>5</v>
      </c>
      <c r="C7441" s="4" t="s">
        <v>7</v>
      </c>
      <c r="D7441" s="4" t="s">
        <v>11</v>
      </c>
      <c r="E7441" s="4" t="s">
        <v>11</v>
      </c>
      <c r="F7441" s="4" t="s">
        <v>7</v>
      </c>
    </row>
    <row r="7442" spans="1:10">
      <c r="A7442" t="n">
        <v>58622</v>
      </c>
      <c r="B7442" s="22" t="n">
        <v>25</v>
      </c>
      <c r="C7442" s="7" t="n">
        <v>1</v>
      </c>
      <c r="D7442" s="7" t="n">
        <v>60</v>
      </c>
      <c r="E7442" s="7" t="n">
        <v>500</v>
      </c>
      <c r="F7442" s="7" t="n">
        <v>2</v>
      </c>
    </row>
    <row r="7443" spans="1:10">
      <c r="A7443" t="s">
        <v>4</v>
      </c>
      <c r="B7443" s="4" t="s">
        <v>5</v>
      </c>
      <c r="C7443" s="4" t="s">
        <v>8</v>
      </c>
      <c r="D7443" s="4" t="s">
        <v>11</v>
      </c>
    </row>
    <row r="7444" spans="1:10">
      <c r="A7444" t="n">
        <v>58629</v>
      </c>
      <c r="B7444" s="65" t="n">
        <v>29</v>
      </c>
      <c r="C7444" s="7" t="s">
        <v>417</v>
      </c>
      <c r="D7444" s="7" t="n">
        <v>65533</v>
      </c>
    </row>
    <row r="7445" spans="1:10">
      <c r="A7445" t="s">
        <v>4</v>
      </c>
      <c r="B7445" s="4" t="s">
        <v>5</v>
      </c>
      <c r="C7445" s="4" t="s">
        <v>7</v>
      </c>
      <c r="D7445" s="4" t="s">
        <v>11</v>
      </c>
      <c r="E7445" s="4" t="s">
        <v>8</v>
      </c>
    </row>
    <row r="7446" spans="1:10">
      <c r="A7446" t="n">
        <v>58645</v>
      </c>
      <c r="B7446" s="30" t="n">
        <v>51</v>
      </c>
      <c r="C7446" s="7" t="n">
        <v>4</v>
      </c>
      <c r="D7446" s="7" t="n">
        <v>9</v>
      </c>
      <c r="E7446" s="7" t="s">
        <v>334</v>
      </c>
    </row>
    <row r="7447" spans="1:10">
      <c r="A7447" t="s">
        <v>4</v>
      </c>
      <c r="B7447" s="4" t="s">
        <v>5</v>
      </c>
      <c r="C7447" s="4" t="s">
        <v>11</v>
      </c>
    </row>
    <row r="7448" spans="1:10">
      <c r="A7448" t="n">
        <v>58658</v>
      </c>
      <c r="B7448" s="26" t="n">
        <v>16</v>
      </c>
      <c r="C7448" s="7" t="n">
        <v>0</v>
      </c>
    </row>
    <row r="7449" spans="1:10">
      <c r="A7449" t="s">
        <v>4</v>
      </c>
      <c r="B7449" s="4" t="s">
        <v>5</v>
      </c>
      <c r="C7449" s="4" t="s">
        <v>11</v>
      </c>
      <c r="D7449" s="4" t="s">
        <v>7</v>
      </c>
      <c r="E7449" s="4" t="s">
        <v>17</v>
      </c>
      <c r="F7449" s="4" t="s">
        <v>42</v>
      </c>
      <c r="G7449" s="4" t="s">
        <v>7</v>
      </c>
      <c r="H7449" s="4" t="s">
        <v>7</v>
      </c>
    </row>
    <row r="7450" spans="1:10">
      <c r="A7450" t="n">
        <v>58661</v>
      </c>
      <c r="B7450" s="31" t="n">
        <v>26</v>
      </c>
      <c r="C7450" s="7" t="n">
        <v>9</v>
      </c>
      <c r="D7450" s="7" t="n">
        <v>17</v>
      </c>
      <c r="E7450" s="7" t="n">
        <v>5441</v>
      </c>
      <c r="F7450" s="7" t="s">
        <v>438</v>
      </c>
      <c r="G7450" s="7" t="n">
        <v>2</v>
      </c>
      <c r="H7450" s="7" t="n">
        <v>0</v>
      </c>
    </row>
    <row r="7451" spans="1:10">
      <c r="A7451" t="s">
        <v>4</v>
      </c>
      <c r="B7451" s="4" t="s">
        <v>5</v>
      </c>
    </row>
    <row r="7452" spans="1:10">
      <c r="A7452" t="n">
        <v>58679</v>
      </c>
      <c r="B7452" s="24" t="n">
        <v>28</v>
      </c>
    </row>
    <row r="7453" spans="1:10">
      <c r="A7453" t="s">
        <v>4</v>
      </c>
      <c r="B7453" s="4" t="s">
        <v>5</v>
      </c>
      <c r="C7453" s="4" t="s">
        <v>8</v>
      </c>
      <c r="D7453" s="4" t="s">
        <v>11</v>
      </c>
    </row>
    <row r="7454" spans="1:10">
      <c r="A7454" t="n">
        <v>58680</v>
      </c>
      <c r="B7454" s="65" t="n">
        <v>29</v>
      </c>
      <c r="C7454" s="7" t="s">
        <v>18</v>
      </c>
      <c r="D7454" s="7" t="n">
        <v>65533</v>
      </c>
    </row>
    <row r="7455" spans="1:10">
      <c r="A7455" t="s">
        <v>4</v>
      </c>
      <c r="B7455" s="4" t="s">
        <v>5</v>
      </c>
      <c r="C7455" s="4" t="s">
        <v>7</v>
      </c>
      <c r="D7455" s="4" t="s">
        <v>11</v>
      </c>
      <c r="E7455" s="4" t="s">
        <v>11</v>
      </c>
      <c r="F7455" s="4" t="s">
        <v>7</v>
      </c>
    </row>
    <row r="7456" spans="1:10">
      <c r="A7456" t="n">
        <v>58684</v>
      </c>
      <c r="B7456" s="22" t="n">
        <v>25</v>
      </c>
      <c r="C7456" s="7" t="n">
        <v>1</v>
      </c>
      <c r="D7456" s="7" t="n">
        <v>65535</v>
      </c>
      <c r="E7456" s="7" t="n">
        <v>65535</v>
      </c>
      <c r="F7456" s="7" t="n">
        <v>0</v>
      </c>
    </row>
    <row r="7457" spans="1:8">
      <c r="A7457" t="s">
        <v>4</v>
      </c>
      <c r="B7457" s="4" t="s">
        <v>5</v>
      </c>
      <c r="C7457" s="4" t="s">
        <v>7</v>
      </c>
      <c r="D7457" s="4" t="s">
        <v>11</v>
      </c>
      <c r="E7457" s="4" t="s">
        <v>8</v>
      </c>
      <c r="F7457" s="4" t="s">
        <v>8</v>
      </c>
      <c r="G7457" s="4" t="s">
        <v>8</v>
      </c>
      <c r="H7457" s="4" t="s">
        <v>8</v>
      </c>
    </row>
    <row r="7458" spans="1:8">
      <c r="A7458" t="n">
        <v>58691</v>
      </c>
      <c r="B7458" s="30" t="n">
        <v>51</v>
      </c>
      <c r="C7458" s="7" t="n">
        <v>3</v>
      </c>
      <c r="D7458" s="7" t="n">
        <v>0</v>
      </c>
      <c r="E7458" s="7" t="s">
        <v>357</v>
      </c>
      <c r="F7458" s="7" t="s">
        <v>286</v>
      </c>
      <c r="G7458" s="7" t="s">
        <v>61</v>
      </c>
      <c r="H7458" s="7" t="s">
        <v>62</v>
      </c>
    </row>
    <row r="7459" spans="1:8">
      <c r="A7459" t="s">
        <v>4</v>
      </c>
      <c r="B7459" s="4" t="s">
        <v>5</v>
      </c>
      <c r="C7459" s="4" t="s">
        <v>11</v>
      </c>
      <c r="D7459" s="4" t="s">
        <v>7</v>
      </c>
      <c r="E7459" s="4" t="s">
        <v>15</v>
      </c>
      <c r="F7459" s="4" t="s">
        <v>11</v>
      </c>
    </row>
    <row r="7460" spans="1:8">
      <c r="A7460" t="n">
        <v>58704</v>
      </c>
      <c r="B7460" s="51" t="n">
        <v>59</v>
      </c>
      <c r="C7460" s="7" t="n">
        <v>0</v>
      </c>
      <c r="D7460" s="7" t="n">
        <v>13</v>
      </c>
      <c r="E7460" s="7" t="n">
        <v>0.150000005960464</v>
      </c>
      <c r="F7460" s="7" t="n">
        <v>0</v>
      </c>
    </row>
    <row r="7461" spans="1:8">
      <c r="A7461" t="s">
        <v>4</v>
      </c>
      <c r="B7461" s="4" t="s">
        <v>5</v>
      </c>
      <c r="C7461" s="4" t="s">
        <v>11</v>
      </c>
    </row>
    <row r="7462" spans="1:8">
      <c r="A7462" t="n">
        <v>58714</v>
      </c>
      <c r="B7462" s="26" t="n">
        <v>16</v>
      </c>
      <c r="C7462" s="7" t="n">
        <v>1300</v>
      </c>
    </row>
    <row r="7463" spans="1:8">
      <c r="A7463" t="s">
        <v>4</v>
      </c>
      <c r="B7463" s="4" t="s">
        <v>5</v>
      </c>
      <c r="C7463" s="4" t="s">
        <v>7</v>
      </c>
      <c r="D7463" s="4" t="s">
        <v>11</v>
      </c>
      <c r="E7463" s="4" t="s">
        <v>15</v>
      </c>
    </row>
    <row r="7464" spans="1:8">
      <c r="A7464" t="n">
        <v>58717</v>
      </c>
      <c r="B7464" s="28" t="n">
        <v>58</v>
      </c>
      <c r="C7464" s="7" t="n">
        <v>101</v>
      </c>
      <c r="D7464" s="7" t="n">
        <v>500</v>
      </c>
      <c r="E7464" s="7" t="n">
        <v>1</v>
      </c>
    </row>
    <row r="7465" spans="1:8">
      <c r="A7465" t="s">
        <v>4</v>
      </c>
      <c r="B7465" s="4" t="s">
        <v>5</v>
      </c>
      <c r="C7465" s="4" t="s">
        <v>7</v>
      </c>
      <c r="D7465" s="4" t="s">
        <v>11</v>
      </c>
    </row>
    <row r="7466" spans="1:8">
      <c r="A7466" t="n">
        <v>58725</v>
      </c>
      <c r="B7466" s="28" t="n">
        <v>58</v>
      </c>
      <c r="C7466" s="7" t="n">
        <v>254</v>
      </c>
      <c r="D7466" s="7" t="n">
        <v>0</v>
      </c>
    </row>
    <row r="7467" spans="1:8">
      <c r="A7467" t="s">
        <v>4</v>
      </c>
      <c r="B7467" s="4" t="s">
        <v>5</v>
      </c>
      <c r="C7467" s="4" t="s">
        <v>7</v>
      </c>
    </row>
    <row r="7468" spans="1:8">
      <c r="A7468" t="n">
        <v>58729</v>
      </c>
      <c r="B7468" s="61" t="n">
        <v>45</v>
      </c>
      <c r="C7468" s="7" t="n">
        <v>0</v>
      </c>
    </row>
    <row r="7469" spans="1:8">
      <c r="A7469" t="s">
        <v>4</v>
      </c>
      <c r="B7469" s="4" t="s">
        <v>5</v>
      </c>
      <c r="C7469" s="4" t="s">
        <v>7</v>
      </c>
      <c r="D7469" s="4" t="s">
        <v>7</v>
      </c>
      <c r="E7469" s="4" t="s">
        <v>15</v>
      </c>
      <c r="F7469" s="4" t="s">
        <v>15</v>
      </c>
      <c r="G7469" s="4" t="s">
        <v>15</v>
      </c>
      <c r="H7469" s="4" t="s">
        <v>11</v>
      </c>
    </row>
    <row r="7470" spans="1:8">
      <c r="A7470" t="n">
        <v>58731</v>
      </c>
      <c r="B7470" s="61" t="n">
        <v>45</v>
      </c>
      <c r="C7470" s="7" t="n">
        <v>2</v>
      </c>
      <c r="D7470" s="7" t="n">
        <v>3</v>
      </c>
      <c r="E7470" s="7" t="n">
        <v>-24.1399993896484</v>
      </c>
      <c r="F7470" s="7" t="n">
        <v>1.20000004768372</v>
      </c>
      <c r="G7470" s="7" t="n">
        <v>-57.0499992370605</v>
      </c>
      <c r="H7470" s="7" t="n">
        <v>0</v>
      </c>
    </row>
    <row r="7471" spans="1:8">
      <c r="A7471" t="s">
        <v>4</v>
      </c>
      <c r="B7471" s="4" t="s">
        <v>5</v>
      </c>
      <c r="C7471" s="4" t="s">
        <v>7</v>
      </c>
      <c r="D7471" s="4" t="s">
        <v>7</v>
      </c>
      <c r="E7471" s="4" t="s">
        <v>15</v>
      </c>
      <c r="F7471" s="4" t="s">
        <v>15</v>
      </c>
      <c r="G7471" s="4" t="s">
        <v>15</v>
      </c>
      <c r="H7471" s="4" t="s">
        <v>11</v>
      </c>
      <c r="I7471" s="4" t="s">
        <v>7</v>
      </c>
    </row>
    <row r="7472" spans="1:8">
      <c r="A7472" t="n">
        <v>58748</v>
      </c>
      <c r="B7472" s="61" t="n">
        <v>45</v>
      </c>
      <c r="C7472" s="7" t="n">
        <v>4</v>
      </c>
      <c r="D7472" s="7" t="n">
        <v>3</v>
      </c>
      <c r="E7472" s="7" t="n">
        <v>6.5</v>
      </c>
      <c r="F7472" s="7" t="n">
        <v>283.880004882813</v>
      </c>
      <c r="G7472" s="7" t="n">
        <v>0</v>
      </c>
      <c r="H7472" s="7" t="n">
        <v>0</v>
      </c>
      <c r="I7472" s="7" t="n">
        <v>1</v>
      </c>
    </row>
    <row r="7473" spans="1:9">
      <c r="A7473" t="s">
        <v>4</v>
      </c>
      <c r="B7473" s="4" t="s">
        <v>5</v>
      </c>
      <c r="C7473" s="4" t="s">
        <v>7</v>
      </c>
      <c r="D7473" s="4" t="s">
        <v>7</v>
      </c>
      <c r="E7473" s="4" t="s">
        <v>15</v>
      </c>
      <c r="F7473" s="4" t="s">
        <v>11</v>
      </c>
    </row>
    <row r="7474" spans="1:9">
      <c r="A7474" t="n">
        <v>58766</v>
      </c>
      <c r="B7474" s="61" t="n">
        <v>45</v>
      </c>
      <c r="C7474" s="7" t="n">
        <v>5</v>
      </c>
      <c r="D7474" s="7" t="n">
        <v>3</v>
      </c>
      <c r="E7474" s="7" t="n">
        <v>4.40000009536743</v>
      </c>
      <c r="F7474" s="7" t="n">
        <v>0</v>
      </c>
    </row>
    <row r="7475" spans="1:9">
      <c r="A7475" t="s">
        <v>4</v>
      </c>
      <c r="B7475" s="4" t="s">
        <v>5</v>
      </c>
      <c r="C7475" s="4" t="s">
        <v>7</v>
      </c>
      <c r="D7475" s="4" t="s">
        <v>7</v>
      </c>
      <c r="E7475" s="4" t="s">
        <v>15</v>
      </c>
      <c r="F7475" s="4" t="s">
        <v>11</v>
      </c>
    </row>
    <row r="7476" spans="1:9">
      <c r="A7476" t="n">
        <v>58775</v>
      </c>
      <c r="B7476" s="61" t="n">
        <v>45</v>
      </c>
      <c r="C7476" s="7" t="n">
        <v>11</v>
      </c>
      <c r="D7476" s="7" t="n">
        <v>3</v>
      </c>
      <c r="E7476" s="7" t="n">
        <v>32.7000007629395</v>
      </c>
      <c r="F7476" s="7" t="n">
        <v>0</v>
      </c>
    </row>
    <row r="7477" spans="1:9">
      <c r="A7477" t="s">
        <v>4</v>
      </c>
      <c r="B7477" s="4" t="s">
        <v>5</v>
      </c>
      <c r="C7477" s="4" t="s">
        <v>11</v>
      </c>
      <c r="D7477" s="4" t="s">
        <v>17</v>
      </c>
    </row>
    <row r="7478" spans="1:9">
      <c r="A7478" t="n">
        <v>58784</v>
      </c>
      <c r="B7478" s="67" t="n">
        <v>44</v>
      </c>
      <c r="C7478" s="7" t="n">
        <v>9</v>
      </c>
      <c r="D7478" s="7" t="n">
        <v>128</v>
      </c>
    </row>
    <row r="7479" spans="1:9">
      <c r="A7479" t="s">
        <v>4</v>
      </c>
      <c r="B7479" s="4" t="s">
        <v>5</v>
      </c>
      <c r="C7479" s="4" t="s">
        <v>11</v>
      </c>
      <c r="D7479" s="4" t="s">
        <v>17</v>
      </c>
    </row>
    <row r="7480" spans="1:9">
      <c r="A7480" t="n">
        <v>58791</v>
      </c>
      <c r="B7480" s="67" t="n">
        <v>44</v>
      </c>
      <c r="C7480" s="7" t="n">
        <v>9</v>
      </c>
      <c r="D7480" s="7" t="n">
        <v>32</v>
      </c>
    </row>
    <row r="7481" spans="1:9">
      <c r="A7481" t="s">
        <v>4</v>
      </c>
      <c r="B7481" s="4" t="s">
        <v>5</v>
      </c>
      <c r="C7481" s="4" t="s">
        <v>11</v>
      </c>
      <c r="D7481" s="4" t="s">
        <v>11</v>
      </c>
      <c r="E7481" s="4" t="s">
        <v>15</v>
      </c>
      <c r="F7481" s="4" t="s">
        <v>15</v>
      </c>
      <c r="G7481" s="4" t="s">
        <v>15</v>
      </c>
      <c r="H7481" s="4" t="s">
        <v>15</v>
      </c>
      <c r="I7481" s="4" t="s">
        <v>7</v>
      </c>
      <c r="J7481" s="4" t="s">
        <v>11</v>
      </c>
    </row>
    <row r="7482" spans="1:9">
      <c r="A7482" t="n">
        <v>58798</v>
      </c>
      <c r="B7482" s="44" t="n">
        <v>55</v>
      </c>
      <c r="C7482" s="7" t="n">
        <v>9</v>
      </c>
      <c r="D7482" s="7" t="n">
        <v>65533</v>
      </c>
      <c r="E7482" s="7" t="n">
        <v>-29.1200008392334</v>
      </c>
      <c r="F7482" s="7" t="n">
        <v>0</v>
      </c>
      <c r="G7482" s="7" t="n">
        <v>-57</v>
      </c>
      <c r="H7482" s="7" t="n">
        <v>1.20000004768372</v>
      </c>
      <c r="I7482" s="7" t="n">
        <v>1</v>
      </c>
      <c r="J7482" s="7" t="n">
        <v>0</v>
      </c>
    </row>
    <row r="7483" spans="1:9">
      <c r="A7483" t="s">
        <v>4</v>
      </c>
      <c r="B7483" s="4" t="s">
        <v>5</v>
      </c>
      <c r="C7483" s="4" t="s">
        <v>7</v>
      </c>
      <c r="D7483" s="4" t="s">
        <v>7</v>
      </c>
      <c r="E7483" s="4" t="s">
        <v>15</v>
      </c>
      <c r="F7483" s="4" t="s">
        <v>15</v>
      </c>
      <c r="G7483" s="4" t="s">
        <v>15</v>
      </c>
      <c r="H7483" s="4" t="s">
        <v>11</v>
      </c>
    </row>
    <row r="7484" spans="1:9">
      <c r="A7484" t="n">
        <v>58822</v>
      </c>
      <c r="B7484" s="61" t="n">
        <v>45</v>
      </c>
      <c r="C7484" s="7" t="n">
        <v>2</v>
      </c>
      <c r="D7484" s="7" t="n">
        <v>3</v>
      </c>
      <c r="E7484" s="7" t="n">
        <v>-27.3600006103516</v>
      </c>
      <c r="F7484" s="7" t="n">
        <v>1.26999998092651</v>
      </c>
      <c r="G7484" s="7" t="n">
        <v>-56.9099998474121</v>
      </c>
      <c r="H7484" s="7" t="n">
        <v>4000</v>
      </c>
    </row>
    <row r="7485" spans="1:9">
      <c r="A7485" t="s">
        <v>4</v>
      </c>
      <c r="B7485" s="4" t="s">
        <v>5</v>
      </c>
      <c r="C7485" s="4" t="s">
        <v>7</v>
      </c>
      <c r="D7485" s="4" t="s">
        <v>7</v>
      </c>
      <c r="E7485" s="4" t="s">
        <v>15</v>
      </c>
      <c r="F7485" s="4" t="s">
        <v>15</v>
      </c>
      <c r="G7485" s="4" t="s">
        <v>15</v>
      </c>
      <c r="H7485" s="4" t="s">
        <v>11</v>
      </c>
      <c r="I7485" s="4" t="s">
        <v>7</v>
      </c>
    </row>
    <row r="7486" spans="1:9">
      <c r="A7486" t="n">
        <v>58839</v>
      </c>
      <c r="B7486" s="61" t="n">
        <v>45</v>
      </c>
      <c r="C7486" s="7" t="n">
        <v>4</v>
      </c>
      <c r="D7486" s="7" t="n">
        <v>3</v>
      </c>
      <c r="E7486" s="7" t="n">
        <v>7.67000007629395</v>
      </c>
      <c r="F7486" s="7" t="n">
        <v>-69.0800018310547</v>
      </c>
      <c r="G7486" s="7" t="n">
        <v>0</v>
      </c>
      <c r="H7486" s="7" t="n">
        <v>4000</v>
      </c>
      <c r="I7486" s="7" t="n">
        <v>1</v>
      </c>
    </row>
    <row r="7487" spans="1:9">
      <c r="A7487" t="s">
        <v>4</v>
      </c>
      <c r="B7487" s="4" t="s">
        <v>5</v>
      </c>
      <c r="C7487" s="4" t="s">
        <v>7</v>
      </c>
      <c r="D7487" s="4" t="s">
        <v>7</v>
      </c>
      <c r="E7487" s="4" t="s">
        <v>15</v>
      </c>
      <c r="F7487" s="4" t="s">
        <v>11</v>
      </c>
    </row>
    <row r="7488" spans="1:9">
      <c r="A7488" t="n">
        <v>58857</v>
      </c>
      <c r="B7488" s="61" t="n">
        <v>45</v>
      </c>
      <c r="C7488" s="7" t="n">
        <v>5</v>
      </c>
      <c r="D7488" s="7" t="n">
        <v>3</v>
      </c>
      <c r="E7488" s="7" t="n">
        <v>2.09999990463257</v>
      </c>
      <c r="F7488" s="7" t="n">
        <v>4000</v>
      </c>
    </row>
    <row r="7489" spans="1:10">
      <c r="A7489" t="s">
        <v>4</v>
      </c>
      <c r="B7489" s="4" t="s">
        <v>5</v>
      </c>
      <c r="C7489" s="4" t="s">
        <v>7</v>
      </c>
      <c r="D7489" s="4" t="s">
        <v>7</v>
      </c>
      <c r="E7489" s="4" t="s">
        <v>15</v>
      </c>
      <c r="F7489" s="4" t="s">
        <v>11</v>
      </c>
    </row>
    <row r="7490" spans="1:10">
      <c r="A7490" t="n">
        <v>58866</v>
      </c>
      <c r="B7490" s="61" t="n">
        <v>45</v>
      </c>
      <c r="C7490" s="7" t="n">
        <v>11</v>
      </c>
      <c r="D7490" s="7" t="n">
        <v>3</v>
      </c>
      <c r="E7490" s="7" t="n">
        <v>32.7000007629395</v>
      </c>
      <c r="F7490" s="7" t="n">
        <v>4000</v>
      </c>
    </row>
    <row r="7491" spans="1:10">
      <c r="A7491" t="s">
        <v>4</v>
      </c>
      <c r="B7491" s="4" t="s">
        <v>5</v>
      </c>
      <c r="C7491" s="4" t="s">
        <v>11</v>
      </c>
    </row>
    <row r="7492" spans="1:10">
      <c r="A7492" t="n">
        <v>58875</v>
      </c>
      <c r="B7492" s="26" t="n">
        <v>16</v>
      </c>
      <c r="C7492" s="7" t="n">
        <v>2500</v>
      </c>
    </row>
    <row r="7493" spans="1:10">
      <c r="A7493" t="s">
        <v>4</v>
      </c>
      <c r="B7493" s="4" t="s">
        <v>5</v>
      </c>
      <c r="C7493" s="4" t="s">
        <v>7</v>
      </c>
      <c r="D7493" s="4" t="s">
        <v>11</v>
      </c>
      <c r="E7493" s="4" t="s">
        <v>15</v>
      </c>
    </row>
    <row r="7494" spans="1:10">
      <c r="A7494" t="n">
        <v>58878</v>
      </c>
      <c r="B7494" s="28" t="n">
        <v>58</v>
      </c>
      <c r="C7494" s="7" t="n">
        <v>0</v>
      </c>
      <c r="D7494" s="7" t="n">
        <v>1000</v>
      </c>
      <c r="E7494" s="7" t="n">
        <v>1</v>
      </c>
    </row>
    <row r="7495" spans="1:10">
      <c r="A7495" t="s">
        <v>4</v>
      </c>
      <c r="B7495" s="4" t="s">
        <v>5</v>
      </c>
      <c r="C7495" s="4" t="s">
        <v>7</v>
      </c>
      <c r="D7495" s="4" t="s">
        <v>11</v>
      </c>
    </row>
    <row r="7496" spans="1:10">
      <c r="A7496" t="n">
        <v>58886</v>
      </c>
      <c r="B7496" s="28" t="n">
        <v>58</v>
      </c>
      <c r="C7496" s="7" t="n">
        <v>255</v>
      </c>
      <c r="D7496" s="7" t="n">
        <v>0</v>
      </c>
    </row>
    <row r="7497" spans="1:10">
      <c r="A7497" t="s">
        <v>4</v>
      </c>
      <c r="B7497" s="4" t="s">
        <v>5</v>
      </c>
      <c r="C7497" s="4" t="s">
        <v>7</v>
      </c>
    </row>
    <row r="7498" spans="1:10">
      <c r="A7498" t="n">
        <v>58890</v>
      </c>
      <c r="B7498" s="61" t="n">
        <v>45</v>
      </c>
      <c r="C7498" s="7" t="n">
        <v>0</v>
      </c>
    </row>
    <row r="7499" spans="1:10">
      <c r="A7499" t="s">
        <v>4</v>
      </c>
      <c r="B7499" s="4" t="s">
        <v>5</v>
      </c>
      <c r="C7499" s="4" t="s">
        <v>7</v>
      </c>
      <c r="D7499" s="4" t="s">
        <v>7</v>
      </c>
      <c r="E7499" s="4" t="s">
        <v>15</v>
      </c>
      <c r="F7499" s="4" t="s">
        <v>15</v>
      </c>
      <c r="G7499" s="4" t="s">
        <v>15</v>
      </c>
      <c r="H7499" s="4" t="s">
        <v>11</v>
      </c>
    </row>
    <row r="7500" spans="1:10">
      <c r="A7500" t="n">
        <v>58892</v>
      </c>
      <c r="B7500" s="61" t="n">
        <v>45</v>
      </c>
      <c r="C7500" s="7" t="n">
        <v>2</v>
      </c>
      <c r="D7500" s="7" t="n">
        <v>3</v>
      </c>
      <c r="E7500" s="7" t="n">
        <v>-32.3400001525879</v>
      </c>
      <c r="F7500" s="7" t="n">
        <v>1.23000001907349</v>
      </c>
      <c r="G7500" s="7" t="n">
        <v>-56.9300003051758</v>
      </c>
      <c r="H7500" s="7" t="n">
        <v>0</v>
      </c>
    </row>
    <row r="7501" spans="1:10">
      <c r="A7501" t="s">
        <v>4</v>
      </c>
      <c r="B7501" s="4" t="s">
        <v>5</v>
      </c>
      <c r="C7501" s="4" t="s">
        <v>7</v>
      </c>
      <c r="D7501" s="4" t="s">
        <v>7</v>
      </c>
      <c r="E7501" s="4" t="s">
        <v>15</v>
      </c>
      <c r="F7501" s="4" t="s">
        <v>15</v>
      </c>
      <c r="G7501" s="4" t="s">
        <v>15</v>
      </c>
      <c r="H7501" s="4" t="s">
        <v>11</v>
      </c>
      <c r="I7501" s="4" t="s">
        <v>7</v>
      </c>
    </row>
    <row r="7502" spans="1:10">
      <c r="A7502" t="n">
        <v>58909</v>
      </c>
      <c r="B7502" s="61" t="n">
        <v>45</v>
      </c>
      <c r="C7502" s="7" t="n">
        <v>4</v>
      </c>
      <c r="D7502" s="7" t="n">
        <v>3</v>
      </c>
      <c r="E7502" s="7" t="n">
        <v>13.6999998092651</v>
      </c>
      <c r="F7502" s="7" t="n">
        <v>249.289993286133</v>
      </c>
      <c r="G7502" s="7" t="n">
        <v>0</v>
      </c>
      <c r="H7502" s="7" t="n">
        <v>0</v>
      </c>
      <c r="I7502" s="7" t="n">
        <v>0</v>
      </c>
    </row>
    <row r="7503" spans="1:10">
      <c r="A7503" t="s">
        <v>4</v>
      </c>
      <c r="B7503" s="4" t="s">
        <v>5</v>
      </c>
      <c r="C7503" s="4" t="s">
        <v>7</v>
      </c>
      <c r="D7503" s="4" t="s">
        <v>7</v>
      </c>
      <c r="E7503" s="4" t="s">
        <v>15</v>
      </c>
      <c r="F7503" s="4" t="s">
        <v>11</v>
      </c>
    </row>
    <row r="7504" spans="1:10">
      <c r="A7504" t="n">
        <v>58927</v>
      </c>
      <c r="B7504" s="61" t="n">
        <v>45</v>
      </c>
      <c r="C7504" s="7" t="n">
        <v>5</v>
      </c>
      <c r="D7504" s="7" t="n">
        <v>3</v>
      </c>
      <c r="E7504" s="7" t="n">
        <v>2</v>
      </c>
      <c r="F7504" s="7" t="n">
        <v>0</v>
      </c>
    </row>
    <row r="7505" spans="1:9">
      <c r="A7505" t="s">
        <v>4</v>
      </c>
      <c r="B7505" s="4" t="s">
        <v>5</v>
      </c>
      <c r="C7505" s="4" t="s">
        <v>7</v>
      </c>
      <c r="D7505" s="4" t="s">
        <v>7</v>
      </c>
      <c r="E7505" s="4" t="s">
        <v>15</v>
      </c>
      <c r="F7505" s="4" t="s">
        <v>11</v>
      </c>
    </row>
    <row r="7506" spans="1:9">
      <c r="A7506" t="n">
        <v>58936</v>
      </c>
      <c r="B7506" s="61" t="n">
        <v>45</v>
      </c>
      <c r="C7506" s="7" t="n">
        <v>11</v>
      </c>
      <c r="D7506" s="7" t="n">
        <v>3</v>
      </c>
      <c r="E7506" s="7" t="n">
        <v>22.3999996185303</v>
      </c>
      <c r="F7506" s="7" t="n">
        <v>0</v>
      </c>
    </row>
    <row r="7507" spans="1:9">
      <c r="A7507" t="s">
        <v>4</v>
      </c>
      <c r="B7507" s="4" t="s">
        <v>5</v>
      </c>
      <c r="C7507" s="4" t="s">
        <v>8</v>
      </c>
      <c r="D7507" s="4" t="s">
        <v>8</v>
      </c>
    </row>
    <row r="7508" spans="1:9">
      <c r="A7508" t="n">
        <v>58945</v>
      </c>
      <c r="B7508" s="69" t="n">
        <v>70</v>
      </c>
      <c r="C7508" s="7" t="s">
        <v>27</v>
      </c>
      <c r="D7508" s="7" t="s">
        <v>419</v>
      </c>
    </row>
    <row r="7509" spans="1:9">
      <c r="A7509" t="s">
        <v>4</v>
      </c>
      <c r="B7509" s="4" t="s">
        <v>5</v>
      </c>
      <c r="C7509" s="4" t="s">
        <v>11</v>
      </c>
      <c r="D7509" s="4" t="s">
        <v>7</v>
      </c>
    </row>
    <row r="7510" spans="1:9">
      <c r="A7510" t="n">
        <v>58958</v>
      </c>
      <c r="B7510" s="45" t="n">
        <v>56</v>
      </c>
      <c r="C7510" s="7" t="n">
        <v>9</v>
      </c>
      <c r="D7510" s="7" t="n">
        <v>1</v>
      </c>
    </row>
    <row r="7511" spans="1:9">
      <c r="A7511" t="s">
        <v>4</v>
      </c>
      <c r="B7511" s="4" t="s">
        <v>5</v>
      </c>
      <c r="C7511" s="4" t="s">
        <v>11</v>
      </c>
      <c r="D7511" s="4" t="s">
        <v>15</v>
      </c>
      <c r="E7511" s="4" t="s">
        <v>15</v>
      </c>
      <c r="F7511" s="4" t="s">
        <v>15</v>
      </c>
      <c r="G7511" s="4" t="s">
        <v>15</v>
      </c>
    </row>
    <row r="7512" spans="1:9">
      <c r="A7512" t="n">
        <v>58962</v>
      </c>
      <c r="B7512" s="37" t="n">
        <v>46</v>
      </c>
      <c r="C7512" s="7" t="n">
        <v>9</v>
      </c>
      <c r="D7512" s="7" t="n">
        <v>-32</v>
      </c>
      <c r="E7512" s="7" t="n">
        <v>0</v>
      </c>
      <c r="F7512" s="7" t="n">
        <v>-57</v>
      </c>
      <c r="G7512" s="7" t="n">
        <v>270</v>
      </c>
    </row>
    <row r="7513" spans="1:9">
      <c r="A7513" t="s">
        <v>4</v>
      </c>
      <c r="B7513" s="4" t="s">
        <v>5</v>
      </c>
      <c r="C7513" s="4" t="s">
        <v>11</v>
      </c>
    </row>
    <row r="7514" spans="1:9">
      <c r="A7514" t="n">
        <v>58981</v>
      </c>
      <c r="B7514" s="26" t="n">
        <v>16</v>
      </c>
      <c r="C7514" s="7" t="n">
        <v>0</v>
      </c>
    </row>
    <row r="7515" spans="1:9">
      <c r="A7515" t="s">
        <v>4</v>
      </c>
      <c r="B7515" s="4" t="s">
        <v>5</v>
      </c>
      <c r="C7515" s="4" t="s">
        <v>11</v>
      </c>
      <c r="D7515" s="4" t="s">
        <v>11</v>
      </c>
      <c r="E7515" s="4" t="s">
        <v>11</v>
      </c>
    </row>
    <row r="7516" spans="1:9">
      <c r="A7516" t="n">
        <v>58984</v>
      </c>
      <c r="B7516" s="42" t="n">
        <v>61</v>
      </c>
      <c r="C7516" s="7" t="n">
        <v>0</v>
      </c>
      <c r="D7516" s="7" t="n">
        <v>9</v>
      </c>
      <c r="E7516" s="7" t="n">
        <v>0</v>
      </c>
    </row>
    <row r="7517" spans="1:9">
      <c r="A7517" t="s">
        <v>4</v>
      </c>
      <c r="B7517" s="4" t="s">
        <v>5</v>
      </c>
      <c r="C7517" s="4" t="s">
        <v>11</v>
      </c>
      <c r="D7517" s="4" t="s">
        <v>11</v>
      </c>
      <c r="E7517" s="4" t="s">
        <v>11</v>
      </c>
    </row>
    <row r="7518" spans="1:9">
      <c r="A7518" t="n">
        <v>58991</v>
      </c>
      <c r="B7518" s="42" t="n">
        <v>61</v>
      </c>
      <c r="C7518" s="7" t="n">
        <v>9</v>
      </c>
      <c r="D7518" s="7" t="n">
        <v>0</v>
      </c>
      <c r="E7518" s="7" t="n">
        <v>0</v>
      </c>
    </row>
    <row r="7519" spans="1:9">
      <c r="A7519" t="s">
        <v>4</v>
      </c>
      <c r="B7519" s="4" t="s">
        <v>5</v>
      </c>
      <c r="C7519" s="4" t="s">
        <v>7</v>
      </c>
      <c r="D7519" s="4" t="s">
        <v>11</v>
      </c>
      <c r="E7519" s="4" t="s">
        <v>15</v>
      </c>
    </row>
    <row r="7520" spans="1:9">
      <c r="A7520" t="n">
        <v>58998</v>
      </c>
      <c r="B7520" s="28" t="n">
        <v>58</v>
      </c>
      <c r="C7520" s="7" t="n">
        <v>100</v>
      </c>
      <c r="D7520" s="7" t="n">
        <v>1000</v>
      </c>
      <c r="E7520" s="7" t="n">
        <v>1</v>
      </c>
    </row>
    <row r="7521" spans="1:7">
      <c r="A7521" t="s">
        <v>4</v>
      </c>
      <c r="B7521" s="4" t="s">
        <v>5</v>
      </c>
      <c r="C7521" s="4" t="s">
        <v>7</v>
      </c>
      <c r="D7521" s="4" t="s">
        <v>11</v>
      </c>
    </row>
    <row r="7522" spans="1:7">
      <c r="A7522" t="n">
        <v>59006</v>
      </c>
      <c r="B7522" s="28" t="n">
        <v>58</v>
      </c>
      <c r="C7522" s="7" t="n">
        <v>255</v>
      </c>
      <c r="D7522" s="7" t="n">
        <v>0</v>
      </c>
    </row>
    <row r="7523" spans="1:7">
      <c r="A7523" t="s">
        <v>4</v>
      </c>
      <c r="B7523" s="4" t="s">
        <v>5</v>
      </c>
      <c r="C7523" s="4" t="s">
        <v>7</v>
      </c>
      <c r="D7523" s="4" t="s">
        <v>11</v>
      </c>
      <c r="E7523" s="4" t="s">
        <v>11</v>
      </c>
      <c r="F7523" s="4" t="s">
        <v>7</v>
      </c>
    </row>
    <row r="7524" spans="1:7">
      <c r="A7524" t="n">
        <v>59010</v>
      </c>
      <c r="B7524" s="22" t="n">
        <v>25</v>
      </c>
      <c r="C7524" s="7" t="n">
        <v>1</v>
      </c>
      <c r="D7524" s="7" t="n">
        <v>60</v>
      </c>
      <c r="E7524" s="7" t="n">
        <v>500</v>
      </c>
      <c r="F7524" s="7" t="n">
        <v>2</v>
      </c>
    </row>
    <row r="7525" spans="1:7">
      <c r="A7525" t="s">
        <v>4</v>
      </c>
      <c r="B7525" s="4" t="s">
        <v>5</v>
      </c>
      <c r="C7525" s="4" t="s">
        <v>7</v>
      </c>
      <c r="D7525" s="4" t="s">
        <v>11</v>
      </c>
      <c r="E7525" s="4" t="s">
        <v>8</v>
      </c>
    </row>
    <row r="7526" spans="1:7">
      <c r="A7526" t="n">
        <v>59017</v>
      </c>
      <c r="B7526" s="30" t="n">
        <v>51</v>
      </c>
      <c r="C7526" s="7" t="n">
        <v>4</v>
      </c>
      <c r="D7526" s="7" t="n">
        <v>0</v>
      </c>
      <c r="E7526" s="7" t="s">
        <v>420</v>
      </c>
    </row>
    <row r="7527" spans="1:7">
      <c r="A7527" t="s">
        <v>4</v>
      </c>
      <c r="B7527" s="4" t="s">
        <v>5</v>
      </c>
      <c r="C7527" s="4" t="s">
        <v>11</v>
      </c>
    </row>
    <row r="7528" spans="1:7">
      <c r="A7528" t="n">
        <v>59031</v>
      </c>
      <c r="B7528" s="26" t="n">
        <v>16</v>
      </c>
      <c r="C7528" s="7" t="n">
        <v>0</v>
      </c>
    </row>
    <row r="7529" spans="1:7">
      <c r="A7529" t="s">
        <v>4</v>
      </c>
      <c r="B7529" s="4" t="s">
        <v>5</v>
      </c>
      <c r="C7529" s="4" t="s">
        <v>11</v>
      </c>
      <c r="D7529" s="4" t="s">
        <v>7</v>
      </c>
      <c r="E7529" s="4" t="s">
        <v>17</v>
      </c>
      <c r="F7529" s="4" t="s">
        <v>42</v>
      </c>
      <c r="G7529" s="4" t="s">
        <v>7</v>
      </c>
      <c r="H7529" s="4" t="s">
        <v>7</v>
      </c>
      <c r="I7529" s="4" t="s">
        <v>7</v>
      </c>
      <c r="J7529" s="4" t="s">
        <v>17</v>
      </c>
      <c r="K7529" s="4" t="s">
        <v>42</v>
      </c>
      <c r="L7529" s="4" t="s">
        <v>7</v>
      </c>
      <c r="M7529" s="4" t="s">
        <v>7</v>
      </c>
    </row>
    <row r="7530" spans="1:7">
      <c r="A7530" t="n">
        <v>59034</v>
      </c>
      <c r="B7530" s="31" t="n">
        <v>26</v>
      </c>
      <c r="C7530" s="7" t="n">
        <v>0</v>
      </c>
      <c r="D7530" s="7" t="n">
        <v>17</v>
      </c>
      <c r="E7530" s="7" t="n">
        <v>65050</v>
      </c>
      <c r="F7530" s="7" t="s">
        <v>536</v>
      </c>
      <c r="G7530" s="7" t="n">
        <v>2</v>
      </c>
      <c r="H7530" s="7" t="n">
        <v>3</v>
      </c>
      <c r="I7530" s="7" t="n">
        <v>17</v>
      </c>
      <c r="J7530" s="7" t="n">
        <v>65051</v>
      </c>
      <c r="K7530" s="7" t="s">
        <v>537</v>
      </c>
      <c r="L7530" s="7" t="n">
        <v>2</v>
      </c>
      <c r="M7530" s="7" t="n">
        <v>0</v>
      </c>
    </row>
    <row r="7531" spans="1:7">
      <c r="A7531" t="s">
        <v>4</v>
      </c>
      <c r="B7531" s="4" t="s">
        <v>5</v>
      </c>
    </row>
    <row r="7532" spans="1:7">
      <c r="A7532" t="n">
        <v>59146</v>
      </c>
      <c r="B7532" s="24" t="n">
        <v>28</v>
      </c>
    </row>
    <row r="7533" spans="1:7">
      <c r="A7533" t="s">
        <v>4</v>
      </c>
      <c r="B7533" s="4" t="s">
        <v>5</v>
      </c>
      <c r="C7533" s="4" t="s">
        <v>7</v>
      </c>
      <c r="D7533" s="4" t="s">
        <v>11</v>
      </c>
      <c r="E7533" s="4" t="s">
        <v>11</v>
      </c>
      <c r="F7533" s="4" t="s">
        <v>7</v>
      </c>
    </row>
    <row r="7534" spans="1:7">
      <c r="A7534" t="n">
        <v>59147</v>
      </c>
      <c r="B7534" s="22" t="n">
        <v>25</v>
      </c>
      <c r="C7534" s="7" t="n">
        <v>1</v>
      </c>
      <c r="D7534" s="7" t="n">
        <v>65535</v>
      </c>
      <c r="E7534" s="7" t="n">
        <v>65535</v>
      </c>
      <c r="F7534" s="7" t="n">
        <v>0</v>
      </c>
    </row>
    <row r="7535" spans="1:7">
      <c r="A7535" t="s">
        <v>4</v>
      </c>
      <c r="B7535" s="4" t="s">
        <v>5</v>
      </c>
      <c r="C7535" s="4" t="s">
        <v>7</v>
      </c>
      <c r="D7535" s="4" t="s">
        <v>11</v>
      </c>
      <c r="E7535" s="4" t="s">
        <v>8</v>
      </c>
    </row>
    <row r="7536" spans="1:7">
      <c r="A7536" t="n">
        <v>59154</v>
      </c>
      <c r="B7536" s="30" t="n">
        <v>51</v>
      </c>
      <c r="C7536" s="7" t="n">
        <v>4</v>
      </c>
      <c r="D7536" s="7" t="n">
        <v>9</v>
      </c>
      <c r="E7536" s="7" t="s">
        <v>294</v>
      </c>
    </row>
    <row r="7537" spans="1:13">
      <c r="A7537" t="s">
        <v>4</v>
      </c>
      <c r="B7537" s="4" t="s">
        <v>5</v>
      </c>
      <c r="C7537" s="4" t="s">
        <v>11</v>
      </c>
    </row>
    <row r="7538" spans="1:13">
      <c r="A7538" t="n">
        <v>59168</v>
      </c>
      <c r="B7538" s="26" t="n">
        <v>16</v>
      </c>
      <c r="C7538" s="7" t="n">
        <v>0</v>
      </c>
    </row>
    <row r="7539" spans="1:13">
      <c r="A7539" t="s">
        <v>4</v>
      </c>
      <c r="B7539" s="4" t="s">
        <v>5</v>
      </c>
      <c r="C7539" s="4" t="s">
        <v>11</v>
      </c>
      <c r="D7539" s="4" t="s">
        <v>7</v>
      </c>
      <c r="E7539" s="4" t="s">
        <v>17</v>
      </c>
      <c r="F7539" s="4" t="s">
        <v>42</v>
      </c>
      <c r="G7539" s="4" t="s">
        <v>7</v>
      </c>
      <c r="H7539" s="4" t="s">
        <v>7</v>
      </c>
    </row>
    <row r="7540" spans="1:13">
      <c r="A7540" t="n">
        <v>59171</v>
      </c>
      <c r="B7540" s="31" t="n">
        <v>26</v>
      </c>
      <c r="C7540" s="7" t="n">
        <v>9</v>
      </c>
      <c r="D7540" s="7" t="n">
        <v>17</v>
      </c>
      <c r="E7540" s="7" t="n">
        <v>5442</v>
      </c>
      <c r="F7540" s="7" t="s">
        <v>538</v>
      </c>
      <c r="G7540" s="7" t="n">
        <v>2</v>
      </c>
      <c r="H7540" s="7" t="n">
        <v>0</v>
      </c>
    </row>
    <row r="7541" spans="1:13">
      <c r="A7541" t="s">
        <v>4</v>
      </c>
      <c r="B7541" s="4" t="s">
        <v>5</v>
      </c>
    </row>
    <row r="7542" spans="1:13">
      <c r="A7542" t="n">
        <v>59188</v>
      </c>
      <c r="B7542" s="24" t="n">
        <v>28</v>
      </c>
    </row>
    <row r="7543" spans="1:13">
      <c r="A7543" t="s">
        <v>4</v>
      </c>
      <c r="B7543" s="4" t="s">
        <v>5</v>
      </c>
      <c r="C7543" s="4" t="s">
        <v>11</v>
      </c>
    </row>
    <row r="7544" spans="1:13">
      <c r="A7544" t="n">
        <v>59189</v>
      </c>
      <c r="B7544" s="26" t="n">
        <v>16</v>
      </c>
      <c r="C7544" s="7" t="n">
        <v>500</v>
      </c>
    </row>
    <row r="7545" spans="1:13">
      <c r="A7545" t="s">
        <v>4</v>
      </c>
      <c r="B7545" s="4" t="s">
        <v>5</v>
      </c>
      <c r="C7545" s="4" t="s">
        <v>7</v>
      </c>
      <c r="D7545" s="4" t="s">
        <v>15</v>
      </c>
      <c r="E7545" s="4" t="s">
        <v>15</v>
      </c>
      <c r="F7545" s="4" t="s">
        <v>15</v>
      </c>
    </row>
    <row r="7546" spans="1:13">
      <c r="A7546" t="n">
        <v>59192</v>
      </c>
      <c r="B7546" s="61" t="n">
        <v>45</v>
      </c>
      <c r="C7546" s="7" t="n">
        <v>9</v>
      </c>
      <c r="D7546" s="7" t="n">
        <v>0.0500000007450581</v>
      </c>
      <c r="E7546" s="7" t="n">
        <v>0.0500000007450581</v>
      </c>
      <c r="F7546" s="7" t="n">
        <v>0.200000002980232</v>
      </c>
    </row>
    <row r="7547" spans="1:13">
      <c r="A7547" t="s">
        <v>4</v>
      </c>
      <c r="B7547" s="4" t="s">
        <v>5</v>
      </c>
      <c r="C7547" s="4" t="s">
        <v>7</v>
      </c>
      <c r="D7547" s="4" t="s">
        <v>7</v>
      </c>
      <c r="E7547" s="4" t="s">
        <v>7</v>
      </c>
      <c r="F7547" s="4" t="s">
        <v>7</v>
      </c>
    </row>
    <row r="7548" spans="1:13">
      <c r="A7548" t="n">
        <v>59206</v>
      </c>
      <c r="B7548" s="13" t="n">
        <v>14</v>
      </c>
      <c r="C7548" s="7" t="n">
        <v>0</v>
      </c>
      <c r="D7548" s="7" t="n">
        <v>1</v>
      </c>
      <c r="E7548" s="7" t="n">
        <v>0</v>
      </c>
      <c r="F7548" s="7" t="n">
        <v>0</v>
      </c>
    </row>
    <row r="7549" spans="1:13">
      <c r="A7549" t="s">
        <v>4</v>
      </c>
      <c r="B7549" s="4" t="s">
        <v>5</v>
      </c>
      <c r="C7549" s="4" t="s">
        <v>7</v>
      </c>
      <c r="D7549" s="4" t="s">
        <v>11</v>
      </c>
      <c r="E7549" s="4" t="s">
        <v>8</v>
      </c>
    </row>
    <row r="7550" spans="1:13">
      <c r="A7550" t="n">
        <v>59211</v>
      </c>
      <c r="B7550" s="30" t="n">
        <v>51</v>
      </c>
      <c r="C7550" s="7" t="n">
        <v>4</v>
      </c>
      <c r="D7550" s="7" t="n">
        <v>9</v>
      </c>
      <c r="E7550" s="7" t="s">
        <v>539</v>
      </c>
    </row>
    <row r="7551" spans="1:13">
      <c r="A7551" t="s">
        <v>4</v>
      </c>
      <c r="B7551" s="4" t="s">
        <v>5</v>
      </c>
      <c r="C7551" s="4" t="s">
        <v>11</v>
      </c>
    </row>
    <row r="7552" spans="1:13">
      <c r="A7552" t="n">
        <v>59225</v>
      </c>
      <c r="B7552" s="26" t="n">
        <v>16</v>
      </c>
      <c r="C7552" s="7" t="n">
        <v>0</v>
      </c>
    </row>
    <row r="7553" spans="1:8">
      <c r="A7553" t="s">
        <v>4</v>
      </c>
      <c r="B7553" s="4" t="s">
        <v>5</v>
      </c>
      <c r="C7553" s="4" t="s">
        <v>11</v>
      </c>
      <c r="D7553" s="4" t="s">
        <v>7</v>
      </c>
      <c r="E7553" s="4" t="s">
        <v>17</v>
      </c>
      <c r="F7553" s="4" t="s">
        <v>42</v>
      </c>
      <c r="G7553" s="4" t="s">
        <v>7</v>
      </c>
      <c r="H7553" s="4" t="s">
        <v>7</v>
      </c>
      <c r="I7553" s="4" t="s">
        <v>7</v>
      </c>
    </row>
    <row r="7554" spans="1:8">
      <c r="A7554" t="n">
        <v>59228</v>
      </c>
      <c r="B7554" s="31" t="n">
        <v>26</v>
      </c>
      <c r="C7554" s="7" t="n">
        <v>9</v>
      </c>
      <c r="D7554" s="7" t="n">
        <v>17</v>
      </c>
      <c r="E7554" s="7" t="n">
        <v>5443</v>
      </c>
      <c r="F7554" s="7" t="s">
        <v>540</v>
      </c>
      <c r="G7554" s="7" t="n">
        <v>8</v>
      </c>
      <c r="H7554" s="7" t="n">
        <v>2</v>
      </c>
      <c r="I7554" s="7" t="n">
        <v>0</v>
      </c>
    </row>
    <row r="7555" spans="1:8">
      <c r="A7555" t="s">
        <v>4</v>
      </c>
      <c r="B7555" s="4" t="s">
        <v>5</v>
      </c>
      <c r="C7555" s="4" t="s">
        <v>7</v>
      </c>
      <c r="D7555" s="4" t="s">
        <v>7</v>
      </c>
      <c r="E7555" s="4" t="s">
        <v>15</v>
      </c>
      <c r="F7555" s="4" t="s">
        <v>15</v>
      </c>
      <c r="G7555" s="4" t="s">
        <v>15</v>
      </c>
      <c r="H7555" s="4" t="s">
        <v>11</v>
      </c>
    </row>
    <row r="7556" spans="1:8">
      <c r="A7556" t="n">
        <v>59257</v>
      </c>
      <c r="B7556" s="61" t="n">
        <v>45</v>
      </c>
      <c r="C7556" s="7" t="n">
        <v>2</v>
      </c>
      <c r="D7556" s="7" t="n">
        <v>3</v>
      </c>
      <c r="E7556" s="7" t="n">
        <v>-33.1500015258789</v>
      </c>
      <c r="F7556" s="7" t="n">
        <v>1.0900000333786</v>
      </c>
      <c r="G7556" s="7" t="n">
        <v>-57.1199989318848</v>
      </c>
      <c r="H7556" s="7" t="n">
        <v>2000</v>
      </c>
    </row>
    <row r="7557" spans="1:8">
      <c r="A7557" t="s">
        <v>4</v>
      </c>
      <c r="B7557" s="4" t="s">
        <v>5</v>
      </c>
      <c r="C7557" s="4" t="s">
        <v>7</v>
      </c>
      <c r="D7557" s="4" t="s">
        <v>7</v>
      </c>
      <c r="E7557" s="4" t="s">
        <v>15</v>
      </c>
      <c r="F7557" s="4" t="s">
        <v>15</v>
      </c>
      <c r="G7557" s="4" t="s">
        <v>15</v>
      </c>
      <c r="H7557" s="4" t="s">
        <v>11</v>
      </c>
      <c r="I7557" s="4" t="s">
        <v>7</v>
      </c>
    </row>
    <row r="7558" spans="1:8">
      <c r="A7558" t="n">
        <v>59274</v>
      </c>
      <c r="B7558" s="61" t="n">
        <v>45</v>
      </c>
      <c r="C7558" s="7" t="n">
        <v>4</v>
      </c>
      <c r="D7558" s="7" t="n">
        <v>3</v>
      </c>
      <c r="E7558" s="7" t="n">
        <v>9.63000011444092</v>
      </c>
      <c r="F7558" s="7" t="n">
        <v>216.410003662109</v>
      </c>
      <c r="G7558" s="7" t="n">
        <v>0</v>
      </c>
      <c r="H7558" s="7" t="n">
        <v>2000</v>
      </c>
      <c r="I7558" s="7" t="n">
        <v>0</v>
      </c>
    </row>
    <row r="7559" spans="1:8">
      <c r="A7559" t="s">
        <v>4</v>
      </c>
      <c r="B7559" s="4" t="s">
        <v>5</v>
      </c>
      <c r="C7559" s="4" t="s">
        <v>7</v>
      </c>
      <c r="D7559" s="4" t="s">
        <v>7</v>
      </c>
      <c r="E7559" s="4" t="s">
        <v>15</v>
      </c>
      <c r="F7559" s="4" t="s">
        <v>11</v>
      </c>
    </row>
    <row r="7560" spans="1:8">
      <c r="A7560" t="n">
        <v>59292</v>
      </c>
      <c r="B7560" s="61" t="n">
        <v>45</v>
      </c>
      <c r="C7560" s="7" t="n">
        <v>5</v>
      </c>
      <c r="D7560" s="7" t="n">
        <v>3</v>
      </c>
      <c r="E7560" s="7" t="n">
        <v>1.5</v>
      </c>
      <c r="F7560" s="7" t="n">
        <v>2000</v>
      </c>
    </row>
    <row r="7561" spans="1:8">
      <c r="A7561" t="s">
        <v>4</v>
      </c>
      <c r="B7561" s="4" t="s">
        <v>5</v>
      </c>
      <c r="C7561" s="4" t="s">
        <v>7</v>
      </c>
      <c r="D7561" s="4" t="s">
        <v>7</v>
      </c>
      <c r="E7561" s="4" t="s">
        <v>15</v>
      </c>
      <c r="F7561" s="4" t="s">
        <v>11</v>
      </c>
    </row>
    <row r="7562" spans="1:8">
      <c r="A7562" t="n">
        <v>59301</v>
      </c>
      <c r="B7562" s="61" t="n">
        <v>45</v>
      </c>
      <c r="C7562" s="7" t="n">
        <v>11</v>
      </c>
      <c r="D7562" s="7" t="n">
        <v>3</v>
      </c>
      <c r="E7562" s="7" t="n">
        <v>23</v>
      </c>
      <c r="F7562" s="7" t="n">
        <v>2000</v>
      </c>
    </row>
    <row r="7563" spans="1:8">
      <c r="A7563" t="s">
        <v>4</v>
      </c>
      <c r="B7563" s="4" t="s">
        <v>5</v>
      </c>
      <c r="C7563" s="4" t="s">
        <v>11</v>
      </c>
      <c r="D7563" s="4" t="s">
        <v>7</v>
      </c>
      <c r="E7563" s="4" t="s">
        <v>8</v>
      </c>
      <c r="F7563" s="4" t="s">
        <v>15</v>
      </c>
      <c r="G7563" s="4" t="s">
        <v>15</v>
      </c>
      <c r="H7563" s="4" t="s">
        <v>15</v>
      </c>
    </row>
    <row r="7564" spans="1:8">
      <c r="A7564" t="n">
        <v>59310</v>
      </c>
      <c r="B7564" s="40" t="n">
        <v>48</v>
      </c>
      <c r="C7564" s="7" t="n">
        <v>0</v>
      </c>
      <c r="D7564" s="7" t="n">
        <v>0</v>
      </c>
      <c r="E7564" s="7" t="s">
        <v>212</v>
      </c>
      <c r="F7564" s="7" t="n">
        <v>-1</v>
      </c>
      <c r="G7564" s="7" t="n">
        <v>1</v>
      </c>
      <c r="H7564" s="7" t="n">
        <v>0</v>
      </c>
    </row>
    <row r="7565" spans="1:8">
      <c r="A7565" t="s">
        <v>4</v>
      </c>
      <c r="B7565" s="4" t="s">
        <v>5</v>
      </c>
      <c r="C7565" s="4" t="s">
        <v>11</v>
      </c>
      <c r="D7565" s="4" t="s">
        <v>7</v>
      </c>
      <c r="E7565" s="4" t="s">
        <v>8</v>
      </c>
      <c r="F7565" s="4" t="s">
        <v>15</v>
      </c>
      <c r="G7565" s="4" t="s">
        <v>15</v>
      </c>
      <c r="H7565" s="4" t="s">
        <v>15</v>
      </c>
    </row>
    <row r="7566" spans="1:8">
      <c r="A7566" t="n">
        <v>59336</v>
      </c>
      <c r="B7566" s="40" t="n">
        <v>48</v>
      </c>
      <c r="C7566" s="7" t="n">
        <v>9</v>
      </c>
      <c r="D7566" s="7" t="n">
        <v>0</v>
      </c>
      <c r="E7566" s="7" t="s">
        <v>212</v>
      </c>
      <c r="F7566" s="7" t="n">
        <v>-1</v>
      </c>
      <c r="G7566" s="7" t="n">
        <v>1</v>
      </c>
      <c r="H7566" s="7" t="n">
        <v>0</v>
      </c>
    </row>
    <row r="7567" spans="1:8">
      <c r="A7567" t="s">
        <v>4</v>
      </c>
      <c r="B7567" s="4" t="s">
        <v>5</v>
      </c>
      <c r="C7567" s="4" t="s">
        <v>11</v>
      </c>
    </row>
    <row r="7568" spans="1:8">
      <c r="A7568" t="n">
        <v>59362</v>
      </c>
      <c r="B7568" s="26" t="n">
        <v>16</v>
      </c>
      <c r="C7568" s="7" t="n">
        <v>400</v>
      </c>
    </row>
    <row r="7569" spans="1:9">
      <c r="A7569" t="s">
        <v>4</v>
      </c>
      <c r="B7569" s="4" t="s">
        <v>5</v>
      </c>
      <c r="C7569" s="4" t="s">
        <v>7</v>
      </c>
      <c r="D7569" s="4" t="s">
        <v>11</v>
      </c>
      <c r="E7569" s="4" t="s">
        <v>15</v>
      </c>
      <c r="F7569" s="4" t="s">
        <v>11</v>
      </c>
      <c r="G7569" s="4" t="s">
        <v>17</v>
      </c>
      <c r="H7569" s="4" t="s">
        <v>17</v>
      </c>
      <c r="I7569" s="4" t="s">
        <v>11</v>
      </c>
      <c r="J7569" s="4" t="s">
        <v>11</v>
      </c>
      <c r="K7569" s="4" t="s">
        <v>17</v>
      </c>
      <c r="L7569" s="4" t="s">
        <v>17</v>
      </c>
      <c r="M7569" s="4" t="s">
        <v>17</v>
      </c>
      <c r="N7569" s="4" t="s">
        <v>17</v>
      </c>
      <c r="O7569" s="4" t="s">
        <v>8</v>
      </c>
    </row>
    <row r="7570" spans="1:9">
      <c r="A7570" t="n">
        <v>59365</v>
      </c>
      <c r="B7570" s="34" t="n">
        <v>50</v>
      </c>
      <c r="C7570" s="7" t="n">
        <v>0</v>
      </c>
      <c r="D7570" s="7" t="n">
        <v>2003</v>
      </c>
      <c r="E7570" s="7" t="n">
        <v>1</v>
      </c>
      <c r="F7570" s="7" t="n">
        <v>0</v>
      </c>
      <c r="G7570" s="7" t="n">
        <v>0</v>
      </c>
      <c r="H7570" s="7" t="n">
        <v>0</v>
      </c>
      <c r="I7570" s="7" t="n">
        <v>0</v>
      </c>
      <c r="J7570" s="7" t="n">
        <v>65533</v>
      </c>
      <c r="K7570" s="7" t="n">
        <v>0</v>
      </c>
      <c r="L7570" s="7" t="n">
        <v>0</v>
      </c>
      <c r="M7570" s="7" t="n">
        <v>0</v>
      </c>
      <c r="N7570" s="7" t="n">
        <v>0</v>
      </c>
      <c r="O7570" s="7" t="s">
        <v>18</v>
      </c>
    </row>
    <row r="7571" spans="1:9">
      <c r="A7571" t="s">
        <v>4</v>
      </c>
      <c r="B7571" s="4" t="s">
        <v>5</v>
      </c>
      <c r="C7571" s="4" t="s">
        <v>11</v>
      </c>
    </row>
    <row r="7572" spans="1:9">
      <c r="A7572" t="n">
        <v>59404</v>
      </c>
      <c r="B7572" s="26" t="n">
        <v>16</v>
      </c>
      <c r="C7572" s="7" t="n">
        <v>600</v>
      </c>
    </row>
    <row r="7573" spans="1:9">
      <c r="A7573" t="s">
        <v>4</v>
      </c>
      <c r="B7573" s="4" t="s">
        <v>5</v>
      </c>
      <c r="C7573" s="4" t="s">
        <v>11</v>
      </c>
      <c r="D7573" s="4" t="s">
        <v>7</v>
      </c>
    </row>
    <row r="7574" spans="1:9">
      <c r="A7574" t="n">
        <v>59407</v>
      </c>
      <c r="B7574" s="33" t="n">
        <v>89</v>
      </c>
      <c r="C7574" s="7" t="n">
        <v>9</v>
      </c>
      <c r="D7574" s="7" t="n">
        <v>0</v>
      </c>
    </row>
    <row r="7575" spans="1:9">
      <c r="A7575" t="s">
        <v>4</v>
      </c>
      <c r="B7575" s="4" t="s">
        <v>5</v>
      </c>
      <c r="C7575" s="4" t="s">
        <v>7</v>
      </c>
      <c r="D7575" s="4" t="s">
        <v>11</v>
      </c>
      <c r="E7575" s="4" t="s">
        <v>8</v>
      </c>
      <c r="F7575" s="4" t="s">
        <v>8</v>
      </c>
      <c r="G7575" s="4" t="s">
        <v>8</v>
      </c>
      <c r="H7575" s="4" t="s">
        <v>8</v>
      </c>
    </row>
    <row r="7576" spans="1:9">
      <c r="A7576" t="n">
        <v>59411</v>
      </c>
      <c r="B7576" s="30" t="n">
        <v>51</v>
      </c>
      <c r="C7576" s="7" t="n">
        <v>3</v>
      </c>
      <c r="D7576" s="7" t="n">
        <v>9</v>
      </c>
      <c r="E7576" s="7" t="s">
        <v>455</v>
      </c>
      <c r="F7576" s="7" t="s">
        <v>541</v>
      </c>
      <c r="G7576" s="7" t="s">
        <v>61</v>
      </c>
      <c r="H7576" s="7" t="s">
        <v>62</v>
      </c>
    </row>
    <row r="7577" spans="1:9">
      <c r="A7577" t="s">
        <v>4</v>
      </c>
      <c r="B7577" s="4" t="s">
        <v>5</v>
      </c>
      <c r="C7577" s="4" t="s">
        <v>11</v>
      </c>
    </row>
    <row r="7578" spans="1:9">
      <c r="A7578" t="n">
        <v>59424</v>
      </c>
      <c r="B7578" s="26" t="n">
        <v>16</v>
      </c>
      <c r="C7578" s="7" t="n">
        <v>500</v>
      </c>
    </row>
    <row r="7579" spans="1:9">
      <c r="A7579" t="s">
        <v>4</v>
      </c>
      <c r="B7579" s="4" t="s">
        <v>5</v>
      </c>
      <c r="C7579" s="4" t="s">
        <v>7</v>
      </c>
      <c r="D7579" s="4" t="s">
        <v>11</v>
      </c>
      <c r="E7579" s="4" t="s">
        <v>11</v>
      </c>
      <c r="F7579" s="4" t="s">
        <v>7</v>
      </c>
    </row>
    <row r="7580" spans="1:9">
      <c r="A7580" t="n">
        <v>59427</v>
      </c>
      <c r="B7580" s="22" t="n">
        <v>25</v>
      </c>
      <c r="C7580" s="7" t="n">
        <v>1</v>
      </c>
      <c r="D7580" s="7" t="n">
        <v>160</v>
      </c>
      <c r="E7580" s="7" t="n">
        <v>350</v>
      </c>
      <c r="F7580" s="7" t="n">
        <v>2</v>
      </c>
    </row>
    <row r="7581" spans="1:9">
      <c r="A7581" t="s">
        <v>4</v>
      </c>
      <c r="B7581" s="4" t="s">
        <v>5</v>
      </c>
      <c r="C7581" s="4" t="s">
        <v>7</v>
      </c>
      <c r="D7581" s="4" t="s">
        <v>11</v>
      </c>
      <c r="E7581" s="4" t="s">
        <v>8</v>
      </c>
    </row>
    <row r="7582" spans="1:9">
      <c r="A7582" t="n">
        <v>59434</v>
      </c>
      <c r="B7582" s="30" t="n">
        <v>51</v>
      </c>
      <c r="C7582" s="7" t="n">
        <v>4</v>
      </c>
      <c r="D7582" s="7" t="n">
        <v>0</v>
      </c>
      <c r="E7582" s="7" t="s">
        <v>542</v>
      </c>
    </row>
    <row r="7583" spans="1:9">
      <c r="A7583" t="s">
        <v>4</v>
      </c>
      <c r="B7583" s="4" t="s">
        <v>5</v>
      </c>
      <c r="C7583" s="4" t="s">
        <v>11</v>
      </c>
    </row>
    <row r="7584" spans="1:9">
      <c r="A7584" t="n">
        <v>59449</v>
      </c>
      <c r="B7584" s="26" t="n">
        <v>16</v>
      </c>
      <c r="C7584" s="7" t="n">
        <v>0</v>
      </c>
    </row>
    <row r="7585" spans="1:15">
      <c r="A7585" t="s">
        <v>4</v>
      </c>
      <c r="B7585" s="4" t="s">
        <v>5</v>
      </c>
      <c r="C7585" s="4" t="s">
        <v>11</v>
      </c>
      <c r="D7585" s="4" t="s">
        <v>7</v>
      </c>
      <c r="E7585" s="4" t="s">
        <v>17</v>
      </c>
      <c r="F7585" s="4" t="s">
        <v>42</v>
      </c>
      <c r="G7585" s="4" t="s">
        <v>7</v>
      </c>
      <c r="H7585" s="4" t="s">
        <v>7</v>
      </c>
      <c r="I7585" s="4" t="s">
        <v>7</v>
      </c>
    </row>
    <row r="7586" spans="1:15">
      <c r="A7586" t="n">
        <v>59452</v>
      </c>
      <c r="B7586" s="31" t="n">
        <v>26</v>
      </c>
      <c r="C7586" s="7" t="n">
        <v>0</v>
      </c>
      <c r="D7586" s="7" t="n">
        <v>17</v>
      </c>
      <c r="E7586" s="7" t="n">
        <v>65052</v>
      </c>
      <c r="F7586" s="7" t="s">
        <v>543</v>
      </c>
      <c r="G7586" s="7" t="n">
        <v>8</v>
      </c>
      <c r="H7586" s="7" t="n">
        <v>2</v>
      </c>
      <c r="I7586" s="7" t="n">
        <v>0</v>
      </c>
    </row>
    <row r="7587" spans="1:15">
      <c r="A7587" t="s">
        <v>4</v>
      </c>
      <c r="B7587" s="4" t="s">
        <v>5</v>
      </c>
      <c r="C7587" s="4" t="s">
        <v>11</v>
      </c>
    </row>
    <row r="7588" spans="1:15">
      <c r="A7588" t="n">
        <v>59475</v>
      </c>
      <c r="B7588" s="26" t="n">
        <v>16</v>
      </c>
      <c r="C7588" s="7" t="n">
        <v>1500</v>
      </c>
    </row>
    <row r="7589" spans="1:15">
      <c r="A7589" t="s">
        <v>4</v>
      </c>
      <c r="B7589" s="4" t="s">
        <v>5</v>
      </c>
      <c r="C7589" s="4" t="s">
        <v>11</v>
      </c>
      <c r="D7589" s="4" t="s">
        <v>7</v>
      </c>
    </row>
    <row r="7590" spans="1:15">
      <c r="A7590" t="n">
        <v>59478</v>
      </c>
      <c r="B7590" s="33" t="n">
        <v>89</v>
      </c>
      <c r="C7590" s="7" t="n">
        <v>0</v>
      </c>
      <c r="D7590" s="7" t="n">
        <v>0</v>
      </c>
    </row>
    <row r="7591" spans="1:15">
      <c r="A7591" t="s">
        <v>4</v>
      </c>
      <c r="B7591" s="4" t="s">
        <v>5</v>
      </c>
      <c r="C7591" s="4" t="s">
        <v>11</v>
      </c>
      <c r="D7591" s="4" t="s">
        <v>7</v>
      </c>
    </row>
    <row r="7592" spans="1:15">
      <c r="A7592" t="n">
        <v>59482</v>
      </c>
      <c r="B7592" s="33" t="n">
        <v>89</v>
      </c>
      <c r="C7592" s="7" t="n">
        <v>65533</v>
      </c>
      <c r="D7592" s="7" t="n">
        <v>1</v>
      </c>
    </row>
    <row r="7593" spans="1:15">
      <c r="A7593" t="s">
        <v>4</v>
      </c>
      <c r="B7593" s="4" t="s">
        <v>5</v>
      </c>
      <c r="C7593" s="4" t="s">
        <v>7</v>
      </c>
      <c r="D7593" s="4" t="s">
        <v>11</v>
      </c>
      <c r="E7593" s="4" t="s">
        <v>11</v>
      </c>
      <c r="F7593" s="4" t="s">
        <v>7</v>
      </c>
    </row>
    <row r="7594" spans="1:15">
      <c r="A7594" t="n">
        <v>59486</v>
      </c>
      <c r="B7594" s="22" t="n">
        <v>25</v>
      </c>
      <c r="C7594" s="7" t="n">
        <v>1</v>
      </c>
      <c r="D7594" s="7" t="n">
        <v>65535</v>
      </c>
      <c r="E7594" s="7" t="n">
        <v>65535</v>
      </c>
      <c r="F7594" s="7" t="n">
        <v>0</v>
      </c>
    </row>
    <row r="7595" spans="1:15">
      <c r="A7595" t="s">
        <v>4</v>
      </c>
      <c r="B7595" s="4" t="s">
        <v>5</v>
      </c>
      <c r="C7595" s="4" t="s">
        <v>17</v>
      </c>
    </row>
    <row r="7596" spans="1:15">
      <c r="A7596" t="n">
        <v>59493</v>
      </c>
      <c r="B7596" s="32" t="n">
        <v>15</v>
      </c>
      <c r="C7596" s="7" t="n">
        <v>256</v>
      </c>
    </row>
    <row r="7597" spans="1:15">
      <c r="A7597" t="s">
        <v>4</v>
      </c>
      <c r="B7597" s="4" t="s">
        <v>5</v>
      </c>
      <c r="C7597" s="4" t="s">
        <v>7</v>
      </c>
      <c r="D7597" s="4" t="s">
        <v>11</v>
      </c>
      <c r="E7597" s="4" t="s">
        <v>15</v>
      </c>
    </row>
    <row r="7598" spans="1:15">
      <c r="A7598" t="n">
        <v>59498</v>
      </c>
      <c r="B7598" s="28" t="n">
        <v>58</v>
      </c>
      <c r="C7598" s="7" t="n">
        <v>101</v>
      </c>
      <c r="D7598" s="7" t="n">
        <v>500</v>
      </c>
      <c r="E7598" s="7" t="n">
        <v>1</v>
      </c>
    </row>
    <row r="7599" spans="1:15">
      <c r="A7599" t="s">
        <v>4</v>
      </c>
      <c r="B7599" s="4" t="s">
        <v>5</v>
      </c>
      <c r="C7599" s="4" t="s">
        <v>7</v>
      </c>
      <c r="D7599" s="4" t="s">
        <v>11</v>
      </c>
    </row>
    <row r="7600" spans="1:15">
      <c r="A7600" t="n">
        <v>59506</v>
      </c>
      <c r="B7600" s="28" t="n">
        <v>58</v>
      </c>
      <c r="C7600" s="7" t="n">
        <v>254</v>
      </c>
      <c r="D7600" s="7" t="n">
        <v>0</v>
      </c>
    </row>
    <row r="7601" spans="1:9">
      <c r="A7601" t="s">
        <v>4</v>
      </c>
      <c r="B7601" s="4" t="s">
        <v>5</v>
      </c>
      <c r="C7601" s="4" t="s">
        <v>7</v>
      </c>
      <c r="D7601" s="4" t="s">
        <v>11</v>
      </c>
      <c r="E7601" s="4" t="s">
        <v>8</v>
      </c>
      <c r="F7601" s="4" t="s">
        <v>8</v>
      </c>
      <c r="G7601" s="4" t="s">
        <v>8</v>
      </c>
      <c r="H7601" s="4" t="s">
        <v>8</v>
      </c>
    </row>
    <row r="7602" spans="1:9">
      <c r="A7602" t="n">
        <v>59510</v>
      </c>
      <c r="B7602" s="30" t="n">
        <v>51</v>
      </c>
      <c r="C7602" s="7" t="n">
        <v>3</v>
      </c>
      <c r="D7602" s="7" t="n">
        <v>9</v>
      </c>
      <c r="E7602" s="7" t="s">
        <v>287</v>
      </c>
      <c r="F7602" s="7" t="s">
        <v>62</v>
      </c>
      <c r="G7602" s="7" t="s">
        <v>61</v>
      </c>
      <c r="H7602" s="7" t="s">
        <v>62</v>
      </c>
    </row>
    <row r="7603" spans="1:9">
      <c r="A7603" t="s">
        <v>4</v>
      </c>
      <c r="B7603" s="4" t="s">
        <v>5</v>
      </c>
      <c r="C7603" s="4" t="s">
        <v>7</v>
      </c>
      <c r="D7603" s="4" t="s">
        <v>7</v>
      </c>
      <c r="E7603" s="4" t="s">
        <v>15</v>
      </c>
      <c r="F7603" s="4" t="s">
        <v>15</v>
      </c>
      <c r="G7603" s="4" t="s">
        <v>15</v>
      </c>
      <c r="H7603" s="4" t="s">
        <v>11</v>
      </c>
    </row>
    <row r="7604" spans="1:9">
      <c r="A7604" t="n">
        <v>59523</v>
      </c>
      <c r="B7604" s="61" t="n">
        <v>45</v>
      </c>
      <c r="C7604" s="7" t="n">
        <v>2</v>
      </c>
      <c r="D7604" s="7" t="n">
        <v>3</v>
      </c>
      <c r="E7604" s="7" t="n">
        <v>-32.9900016784668</v>
      </c>
      <c r="F7604" s="7" t="n">
        <v>1.25999999046326</v>
      </c>
      <c r="G7604" s="7" t="n">
        <v>-57.0200004577637</v>
      </c>
      <c r="H7604" s="7" t="n">
        <v>0</v>
      </c>
    </row>
    <row r="7605" spans="1:9">
      <c r="A7605" t="s">
        <v>4</v>
      </c>
      <c r="B7605" s="4" t="s">
        <v>5</v>
      </c>
      <c r="C7605" s="4" t="s">
        <v>7</v>
      </c>
      <c r="D7605" s="4" t="s">
        <v>7</v>
      </c>
      <c r="E7605" s="4" t="s">
        <v>15</v>
      </c>
      <c r="F7605" s="4" t="s">
        <v>15</v>
      </c>
      <c r="G7605" s="4" t="s">
        <v>15</v>
      </c>
      <c r="H7605" s="4" t="s">
        <v>11</v>
      </c>
      <c r="I7605" s="4" t="s">
        <v>7</v>
      </c>
    </row>
    <row r="7606" spans="1:9">
      <c r="A7606" t="n">
        <v>59540</v>
      </c>
      <c r="B7606" s="61" t="n">
        <v>45</v>
      </c>
      <c r="C7606" s="7" t="n">
        <v>4</v>
      </c>
      <c r="D7606" s="7" t="n">
        <v>3</v>
      </c>
      <c r="E7606" s="7" t="n">
        <v>356.829986572266</v>
      </c>
      <c r="F7606" s="7" t="n">
        <v>142.330001831055</v>
      </c>
      <c r="G7606" s="7" t="n">
        <v>0</v>
      </c>
      <c r="H7606" s="7" t="n">
        <v>0</v>
      </c>
      <c r="I7606" s="7" t="n">
        <v>0</v>
      </c>
    </row>
    <row r="7607" spans="1:9">
      <c r="A7607" t="s">
        <v>4</v>
      </c>
      <c r="B7607" s="4" t="s">
        <v>5</v>
      </c>
      <c r="C7607" s="4" t="s">
        <v>7</v>
      </c>
      <c r="D7607" s="4" t="s">
        <v>7</v>
      </c>
      <c r="E7607" s="4" t="s">
        <v>15</v>
      </c>
      <c r="F7607" s="4" t="s">
        <v>11</v>
      </c>
    </row>
    <row r="7608" spans="1:9">
      <c r="A7608" t="n">
        <v>59558</v>
      </c>
      <c r="B7608" s="61" t="n">
        <v>45</v>
      </c>
      <c r="C7608" s="7" t="n">
        <v>5</v>
      </c>
      <c r="D7608" s="7" t="n">
        <v>3</v>
      </c>
      <c r="E7608" s="7" t="n">
        <v>2</v>
      </c>
      <c r="F7608" s="7" t="n">
        <v>0</v>
      </c>
    </row>
    <row r="7609" spans="1:9">
      <c r="A7609" t="s">
        <v>4</v>
      </c>
      <c r="B7609" s="4" t="s">
        <v>5</v>
      </c>
      <c r="C7609" s="4" t="s">
        <v>7</v>
      </c>
      <c r="D7609" s="4" t="s">
        <v>7</v>
      </c>
      <c r="E7609" s="4" t="s">
        <v>15</v>
      </c>
      <c r="F7609" s="4" t="s">
        <v>11</v>
      </c>
    </row>
    <row r="7610" spans="1:9">
      <c r="A7610" t="n">
        <v>59567</v>
      </c>
      <c r="B7610" s="61" t="n">
        <v>45</v>
      </c>
      <c r="C7610" s="7" t="n">
        <v>11</v>
      </c>
      <c r="D7610" s="7" t="n">
        <v>3</v>
      </c>
      <c r="E7610" s="7" t="n">
        <v>23</v>
      </c>
      <c r="F7610" s="7" t="n">
        <v>0</v>
      </c>
    </row>
    <row r="7611" spans="1:9">
      <c r="A7611" t="s">
        <v>4</v>
      </c>
      <c r="B7611" s="4" t="s">
        <v>5</v>
      </c>
      <c r="C7611" s="4" t="s">
        <v>7</v>
      </c>
      <c r="D7611" s="4" t="s">
        <v>11</v>
      </c>
    </row>
    <row r="7612" spans="1:9">
      <c r="A7612" t="n">
        <v>59576</v>
      </c>
      <c r="B7612" s="28" t="n">
        <v>58</v>
      </c>
      <c r="C7612" s="7" t="n">
        <v>255</v>
      </c>
      <c r="D7612" s="7" t="n">
        <v>0</v>
      </c>
    </row>
    <row r="7613" spans="1:9">
      <c r="A7613" t="s">
        <v>4</v>
      </c>
      <c r="B7613" s="4" t="s">
        <v>5</v>
      </c>
      <c r="C7613" s="4" t="s">
        <v>11</v>
      </c>
    </row>
    <row r="7614" spans="1:9">
      <c r="A7614" t="n">
        <v>59580</v>
      </c>
      <c r="B7614" s="26" t="n">
        <v>16</v>
      </c>
      <c r="C7614" s="7" t="n">
        <v>500</v>
      </c>
    </row>
    <row r="7615" spans="1:9">
      <c r="A7615" t="s">
        <v>4</v>
      </c>
      <c r="B7615" s="4" t="s">
        <v>5</v>
      </c>
      <c r="C7615" s="4" t="s">
        <v>7</v>
      </c>
      <c r="D7615" s="4" t="s">
        <v>11</v>
      </c>
      <c r="E7615" s="4" t="s">
        <v>8</v>
      </c>
    </row>
    <row r="7616" spans="1:9">
      <c r="A7616" t="n">
        <v>59583</v>
      </c>
      <c r="B7616" s="30" t="n">
        <v>51</v>
      </c>
      <c r="C7616" s="7" t="n">
        <v>4</v>
      </c>
      <c r="D7616" s="7" t="n">
        <v>0</v>
      </c>
      <c r="E7616" s="7" t="s">
        <v>292</v>
      </c>
    </row>
    <row r="7617" spans="1:9">
      <c r="A7617" t="s">
        <v>4</v>
      </c>
      <c r="B7617" s="4" t="s">
        <v>5</v>
      </c>
      <c r="C7617" s="4" t="s">
        <v>11</v>
      </c>
    </row>
    <row r="7618" spans="1:9">
      <c r="A7618" t="n">
        <v>59597</v>
      </c>
      <c r="B7618" s="26" t="n">
        <v>16</v>
      </c>
      <c r="C7618" s="7" t="n">
        <v>0</v>
      </c>
    </row>
    <row r="7619" spans="1:9">
      <c r="A7619" t="s">
        <v>4</v>
      </c>
      <c r="B7619" s="4" t="s">
        <v>5</v>
      </c>
      <c r="C7619" s="4" t="s">
        <v>11</v>
      </c>
      <c r="D7619" s="4" t="s">
        <v>7</v>
      </c>
      <c r="E7619" s="4" t="s">
        <v>17</v>
      </c>
      <c r="F7619" s="4" t="s">
        <v>42</v>
      </c>
      <c r="G7619" s="4" t="s">
        <v>7</v>
      </c>
      <c r="H7619" s="4" t="s">
        <v>7</v>
      </c>
    </row>
    <row r="7620" spans="1:9">
      <c r="A7620" t="n">
        <v>59600</v>
      </c>
      <c r="B7620" s="31" t="n">
        <v>26</v>
      </c>
      <c r="C7620" s="7" t="n">
        <v>0</v>
      </c>
      <c r="D7620" s="7" t="n">
        <v>17</v>
      </c>
      <c r="E7620" s="7" t="n">
        <v>65053</v>
      </c>
      <c r="F7620" s="7" t="s">
        <v>544</v>
      </c>
      <c r="G7620" s="7" t="n">
        <v>2</v>
      </c>
      <c r="H7620" s="7" t="n">
        <v>0</v>
      </c>
    </row>
    <row r="7621" spans="1:9">
      <c r="A7621" t="s">
        <v>4</v>
      </c>
      <c r="B7621" s="4" t="s">
        <v>5</v>
      </c>
    </row>
    <row r="7622" spans="1:9">
      <c r="A7622" t="n">
        <v>59640</v>
      </c>
      <c r="B7622" s="24" t="n">
        <v>28</v>
      </c>
    </row>
    <row r="7623" spans="1:9">
      <c r="A7623" t="s">
        <v>4</v>
      </c>
      <c r="B7623" s="4" t="s">
        <v>5</v>
      </c>
      <c r="C7623" s="4" t="s">
        <v>11</v>
      </c>
      <c r="D7623" s="4" t="s">
        <v>7</v>
      </c>
    </row>
    <row r="7624" spans="1:9">
      <c r="A7624" t="n">
        <v>59641</v>
      </c>
      <c r="B7624" s="33" t="n">
        <v>89</v>
      </c>
      <c r="C7624" s="7" t="n">
        <v>65533</v>
      </c>
      <c r="D7624" s="7" t="n">
        <v>1</v>
      </c>
    </row>
    <row r="7625" spans="1:9">
      <c r="A7625" t="s">
        <v>4</v>
      </c>
      <c r="B7625" s="4" t="s">
        <v>5</v>
      </c>
      <c r="C7625" s="4" t="s">
        <v>7</v>
      </c>
      <c r="D7625" s="4" t="s">
        <v>11</v>
      </c>
      <c r="E7625" s="4" t="s">
        <v>11</v>
      </c>
      <c r="F7625" s="4" t="s">
        <v>7</v>
      </c>
    </row>
    <row r="7626" spans="1:9">
      <c r="A7626" t="n">
        <v>59645</v>
      </c>
      <c r="B7626" s="22" t="n">
        <v>25</v>
      </c>
      <c r="C7626" s="7" t="n">
        <v>1</v>
      </c>
      <c r="D7626" s="7" t="n">
        <v>220</v>
      </c>
      <c r="E7626" s="7" t="n">
        <v>450</v>
      </c>
      <c r="F7626" s="7" t="n">
        <v>0</v>
      </c>
    </row>
    <row r="7627" spans="1:9">
      <c r="A7627" t="s">
        <v>4</v>
      </c>
      <c r="B7627" s="4" t="s">
        <v>5</v>
      </c>
      <c r="C7627" s="4" t="s">
        <v>7</v>
      </c>
      <c r="D7627" s="4" t="s">
        <v>11</v>
      </c>
      <c r="E7627" s="4" t="s">
        <v>8</v>
      </c>
    </row>
    <row r="7628" spans="1:9">
      <c r="A7628" t="n">
        <v>59652</v>
      </c>
      <c r="B7628" s="30" t="n">
        <v>51</v>
      </c>
      <c r="C7628" s="7" t="n">
        <v>4</v>
      </c>
      <c r="D7628" s="7" t="n">
        <v>9</v>
      </c>
      <c r="E7628" s="7" t="s">
        <v>545</v>
      </c>
    </row>
    <row r="7629" spans="1:9">
      <c r="A7629" t="s">
        <v>4</v>
      </c>
      <c r="B7629" s="4" t="s">
        <v>5</v>
      </c>
      <c r="C7629" s="4" t="s">
        <v>11</v>
      </c>
    </row>
    <row r="7630" spans="1:9">
      <c r="A7630" t="n">
        <v>59666</v>
      </c>
      <c r="B7630" s="26" t="n">
        <v>16</v>
      </c>
      <c r="C7630" s="7" t="n">
        <v>0</v>
      </c>
    </row>
    <row r="7631" spans="1:9">
      <c r="A7631" t="s">
        <v>4</v>
      </c>
      <c r="B7631" s="4" t="s">
        <v>5</v>
      </c>
      <c r="C7631" s="4" t="s">
        <v>11</v>
      </c>
      <c r="D7631" s="4" t="s">
        <v>7</v>
      </c>
      <c r="E7631" s="4" t="s">
        <v>17</v>
      </c>
      <c r="F7631" s="4" t="s">
        <v>42</v>
      </c>
      <c r="G7631" s="4" t="s">
        <v>7</v>
      </c>
      <c r="H7631" s="4" t="s">
        <v>7</v>
      </c>
      <c r="I7631" s="4" t="s">
        <v>7</v>
      </c>
      <c r="J7631" s="4" t="s">
        <v>17</v>
      </c>
      <c r="K7631" s="4" t="s">
        <v>42</v>
      </c>
      <c r="L7631" s="4" t="s">
        <v>7</v>
      </c>
      <c r="M7631" s="4" t="s">
        <v>7</v>
      </c>
    </row>
    <row r="7632" spans="1:9">
      <c r="A7632" t="n">
        <v>59669</v>
      </c>
      <c r="B7632" s="31" t="n">
        <v>26</v>
      </c>
      <c r="C7632" s="7" t="n">
        <v>9</v>
      </c>
      <c r="D7632" s="7" t="n">
        <v>17</v>
      </c>
      <c r="E7632" s="7" t="n">
        <v>5444</v>
      </c>
      <c r="F7632" s="7" t="s">
        <v>546</v>
      </c>
      <c r="G7632" s="7" t="n">
        <v>2</v>
      </c>
      <c r="H7632" s="7" t="n">
        <v>3</v>
      </c>
      <c r="I7632" s="7" t="n">
        <v>17</v>
      </c>
      <c r="J7632" s="7" t="n">
        <v>5445</v>
      </c>
      <c r="K7632" s="7" t="s">
        <v>547</v>
      </c>
      <c r="L7632" s="7" t="n">
        <v>2</v>
      </c>
      <c r="M7632" s="7" t="n">
        <v>0</v>
      </c>
    </row>
    <row r="7633" spans="1:13">
      <c r="A7633" t="s">
        <v>4</v>
      </c>
      <c r="B7633" s="4" t="s">
        <v>5</v>
      </c>
    </row>
    <row r="7634" spans="1:13">
      <c r="A7634" t="n">
        <v>59757</v>
      </c>
      <c r="B7634" s="24" t="n">
        <v>28</v>
      </c>
    </row>
    <row r="7635" spans="1:13">
      <c r="A7635" t="s">
        <v>4</v>
      </c>
      <c r="B7635" s="4" t="s">
        <v>5</v>
      </c>
      <c r="C7635" s="4" t="s">
        <v>11</v>
      </c>
      <c r="D7635" s="4" t="s">
        <v>7</v>
      </c>
    </row>
    <row r="7636" spans="1:13">
      <c r="A7636" t="n">
        <v>59758</v>
      </c>
      <c r="B7636" s="33" t="n">
        <v>89</v>
      </c>
      <c r="C7636" s="7" t="n">
        <v>65533</v>
      </c>
      <c r="D7636" s="7" t="n">
        <v>1</v>
      </c>
    </row>
    <row r="7637" spans="1:13">
      <c r="A7637" t="s">
        <v>4</v>
      </c>
      <c r="B7637" s="4" t="s">
        <v>5</v>
      </c>
      <c r="C7637" s="4" t="s">
        <v>7</v>
      </c>
      <c r="D7637" s="4" t="s">
        <v>11</v>
      </c>
      <c r="E7637" s="4" t="s">
        <v>11</v>
      </c>
      <c r="F7637" s="4" t="s">
        <v>7</v>
      </c>
    </row>
    <row r="7638" spans="1:13">
      <c r="A7638" t="n">
        <v>59762</v>
      </c>
      <c r="B7638" s="22" t="n">
        <v>25</v>
      </c>
      <c r="C7638" s="7" t="n">
        <v>1</v>
      </c>
      <c r="D7638" s="7" t="n">
        <v>65535</v>
      </c>
      <c r="E7638" s="7" t="n">
        <v>65535</v>
      </c>
      <c r="F7638" s="7" t="n">
        <v>0</v>
      </c>
    </row>
    <row r="7639" spans="1:13">
      <c r="A7639" t="s">
        <v>4</v>
      </c>
      <c r="B7639" s="4" t="s">
        <v>5</v>
      </c>
      <c r="C7639" s="4" t="s">
        <v>7</v>
      </c>
      <c r="D7639" s="4" t="s">
        <v>11</v>
      </c>
      <c r="E7639" s="4" t="s">
        <v>8</v>
      </c>
    </row>
    <row r="7640" spans="1:13">
      <c r="A7640" t="n">
        <v>59769</v>
      </c>
      <c r="B7640" s="30" t="n">
        <v>51</v>
      </c>
      <c r="C7640" s="7" t="n">
        <v>4</v>
      </c>
      <c r="D7640" s="7" t="n">
        <v>0</v>
      </c>
      <c r="E7640" s="7" t="s">
        <v>334</v>
      </c>
    </row>
    <row r="7641" spans="1:13">
      <c r="A7641" t="s">
        <v>4</v>
      </c>
      <c r="B7641" s="4" t="s">
        <v>5</v>
      </c>
      <c r="C7641" s="4" t="s">
        <v>11</v>
      </c>
    </row>
    <row r="7642" spans="1:13">
      <c r="A7642" t="n">
        <v>59782</v>
      </c>
      <c r="B7642" s="26" t="n">
        <v>16</v>
      </c>
      <c r="C7642" s="7" t="n">
        <v>0</v>
      </c>
    </row>
    <row r="7643" spans="1:13">
      <c r="A7643" t="s">
        <v>4</v>
      </c>
      <c r="B7643" s="4" t="s">
        <v>5</v>
      </c>
      <c r="C7643" s="4" t="s">
        <v>11</v>
      </c>
      <c r="D7643" s="4" t="s">
        <v>7</v>
      </c>
      <c r="E7643" s="4" t="s">
        <v>17</v>
      </c>
      <c r="F7643" s="4" t="s">
        <v>42</v>
      </c>
      <c r="G7643" s="4" t="s">
        <v>7</v>
      </c>
      <c r="H7643" s="4" t="s">
        <v>7</v>
      </c>
    </row>
    <row r="7644" spans="1:13">
      <c r="A7644" t="n">
        <v>59785</v>
      </c>
      <c r="B7644" s="31" t="n">
        <v>26</v>
      </c>
      <c r="C7644" s="7" t="n">
        <v>0</v>
      </c>
      <c r="D7644" s="7" t="n">
        <v>17</v>
      </c>
      <c r="E7644" s="7" t="n">
        <v>65054</v>
      </c>
      <c r="F7644" s="7" t="s">
        <v>548</v>
      </c>
      <c r="G7644" s="7" t="n">
        <v>2</v>
      </c>
      <c r="H7644" s="7" t="n">
        <v>0</v>
      </c>
    </row>
    <row r="7645" spans="1:13">
      <c r="A7645" t="s">
        <v>4</v>
      </c>
      <c r="B7645" s="4" t="s">
        <v>5</v>
      </c>
    </row>
    <row r="7646" spans="1:13">
      <c r="A7646" t="n">
        <v>59804</v>
      </c>
      <c r="B7646" s="24" t="n">
        <v>28</v>
      </c>
    </row>
    <row r="7647" spans="1:13">
      <c r="A7647" t="s">
        <v>4</v>
      </c>
      <c r="B7647" s="4" t="s">
        <v>5</v>
      </c>
      <c r="C7647" s="4" t="s">
        <v>11</v>
      </c>
      <c r="D7647" s="4" t="s">
        <v>7</v>
      </c>
    </row>
    <row r="7648" spans="1:13">
      <c r="A7648" t="n">
        <v>59805</v>
      </c>
      <c r="B7648" s="33" t="n">
        <v>89</v>
      </c>
      <c r="C7648" s="7" t="n">
        <v>65533</v>
      </c>
      <c r="D7648" s="7" t="n">
        <v>1</v>
      </c>
    </row>
    <row r="7649" spans="1:8">
      <c r="A7649" t="s">
        <v>4</v>
      </c>
      <c r="B7649" s="4" t="s">
        <v>5</v>
      </c>
      <c r="C7649" s="4" t="s">
        <v>7</v>
      </c>
      <c r="D7649" s="4" t="s">
        <v>11</v>
      </c>
      <c r="E7649" s="4" t="s">
        <v>8</v>
      </c>
      <c r="F7649" s="4" t="s">
        <v>8</v>
      </c>
      <c r="G7649" s="4" t="s">
        <v>8</v>
      </c>
      <c r="H7649" s="4" t="s">
        <v>8</v>
      </c>
    </row>
    <row r="7650" spans="1:8">
      <c r="A7650" t="n">
        <v>59809</v>
      </c>
      <c r="B7650" s="30" t="n">
        <v>51</v>
      </c>
      <c r="C7650" s="7" t="n">
        <v>3</v>
      </c>
      <c r="D7650" s="7" t="n">
        <v>0</v>
      </c>
      <c r="E7650" s="7" t="s">
        <v>450</v>
      </c>
      <c r="F7650" s="7" t="s">
        <v>287</v>
      </c>
      <c r="G7650" s="7" t="s">
        <v>61</v>
      </c>
      <c r="H7650" s="7" t="s">
        <v>62</v>
      </c>
    </row>
    <row r="7651" spans="1:8">
      <c r="A7651" t="s">
        <v>4</v>
      </c>
      <c r="B7651" s="4" t="s">
        <v>5</v>
      </c>
      <c r="C7651" s="4" t="s">
        <v>11</v>
      </c>
      <c r="D7651" s="4" t="s">
        <v>7</v>
      </c>
      <c r="E7651" s="4" t="s">
        <v>8</v>
      </c>
      <c r="F7651" s="4" t="s">
        <v>15</v>
      </c>
      <c r="G7651" s="4" t="s">
        <v>15</v>
      </c>
      <c r="H7651" s="4" t="s">
        <v>15</v>
      </c>
    </row>
    <row r="7652" spans="1:8">
      <c r="A7652" t="n">
        <v>59822</v>
      </c>
      <c r="B7652" s="40" t="n">
        <v>48</v>
      </c>
      <c r="C7652" s="7" t="n">
        <v>0</v>
      </c>
      <c r="D7652" s="7" t="n">
        <v>0</v>
      </c>
      <c r="E7652" s="7" t="s">
        <v>213</v>
      </c>
      <c r="F7652" s="7" t="n">
        <v>-1</v>
      </c>
      <c r="G7652" s="7" t="n">
        <v>1</v>
      </c>
      <c r="H7652" s="7" t="n">
        <v>0</v>
      </c>
    </row>
    <row r="7653" spans="1:8">
      <c r="A7653" t="s">
        <v>4</v>
      </c>
      <c r="B7653" s="4" t="s">
        <v>5</v>
      </c>
      <c r="C7653" s="4" t="s">
        <v>11</v>
      </c>
      <c r="D7653" s="4" t="s">
        <v>7</v>
      </c>
      <c r="E7653" s="4" t="s">
        <v>8</v>
      </c>
      <c r="F7653" s="4" t="s">
        <v>15</v>
      </c>
      <c r="G7653" s="4" t="s">
        <v>15</v>
      </c>
      <c r="H7653" s="4" t="s">
        <v>15</v>
      </c>
    </row>
    <row r="7654" spans="1:8">
      <c r="A7654" t="n">
        <v>59848</v>
      </c>
      <c r="B7654" s="40" t="n">
        <v>48</v>
      </c>
      <c r="C7654" s="7" t="n">
        <v>9</v>
      </c>
      <c r="D7654" s="7" t="n">
        <v>0</v>
      </c>
      <c r="E7654" s="7" t="s">
        <v>213</v>
      </c>
      <c r="F7654" s="7" t="n">
        <v>-1</v>
      </c>
      <c r="G7654" s="7" t="n">
        <v>1</v>
      </c>
      <c r="H7654" s="7" t="n">
        <v>0</v>
      </c>
    </row>
    <row r="7655" spans="1:8">
      <c r="A7655" t="s">
        <v>4</v>
      </c>
      <c r="B7655" s="4" t="s">
        <v>5</v>
      </c>
      <c r="C7655" s="4" t="s">
        <v>11</v>
      </c>
    </row>
    <row r="7656" spans="1:8">
      <c r="A7656" t="n">
        <v>59874</v>
      </c>
      <c r="B7656" s="26" t="n">
        <v>16</v>
      </c>
      <c r="C7656" s="7" t="n">
        <v>500</v>
      </c>
    </row>
    <row r="7657" spans="1:8">
      <c r="A7657" t="s">
        <v>4</v>
      </c>
      <c r="B7657" s="4" t="s">
        <v>5</v>
      </c>
      <c r="C7657" s="4" t="s">
        <v>7</v>
      </c>
      <c r="D7657" s="4" t="s">
        <v>11</v>
      </c>
      <c r="E7657" s="4" t="s">
        <v>15</v>
      </c>
      <c r="F7657" s="4" t="s">
        <v>11</v>
      </c>
      <c r="G7657" s="4" t="s">
        <v>17</v>
      </c>
      <c r="H7657" s="4" t="s">
        <v>17</v>
      </c>
      <c r="I7657" s="4" t="s">
        <v>11</v>
      </c>
      <c r="J7657" s="4" t="s">
        <v>11</v>
      </c>
      <c r="K7657" s="4" t="s">
        <v>17</v>
      </c>
      <c r="L7657" s="4" t="s">
        <v>17</v>
      </c>
      <c r="M7657" s="4" t="s">
        <v>17</v>
      </c>
      <c r="N7657" s="4" t="s">
        <v>17</v>
      </c>
      <c r="O7657" s="4" t="s">
        <v>8</v>
      </c>
    </row>
    <row r="7658" spans="1:8">
      <c r="A7658" t="n">
        <v>59877</v>
      </c>
      <c r="B7658" s="34" t="n">
        <v>50</v>
      </c>
      <c r="C7658" s="7" t="n">
        <v>0</v>
      </c>
      <c r="D7658" s="7" t="n">
        <v>2004</v>
      </c>
      <c r="E7658" s="7" t="n">
        <v>0.400000005960464</v>
      </c>
      <c r="F7658" s="7" t="n">
        <v>300</v>
      </c>
      <c r="G7658" s="7" t="n">
        <v>0</v>
      </c>
      <c r="H7658" s="7" t="n">
        <v>1065353216</v>
      </c>
      <c r="I7658" s="7" t="n">
        <v>0</v>
      </c>
      <c r="J7658" s="7" t="n">
        <v>65533</v>
      </c>
      <c r="K7658" s="7" t="n">
        <v>0</v>
      </c>
      <c r="L7658" s="7" t="n">
        <v>0</v>
      </c>
      <c r="M7658" s="7" t="n">
        <v>0</v>
      </c>
      <c r="N7658" s="7" t="n">
        <v>0</v>
      </c>
      <c r="O7658" s="7" t="s">
        <v>18</v>
      </c>
    </row>
    <row r="7659" spans="1:8">
      <c r="A7659" t="s">
        <v>4</v>
      </c>
      <c r="B7659" s="4" t="s">
        <v>5</v>
      </c>
      <c r="C7659" s="4" t="s">
        <v>11</v>
      </c>
    </row>
    <row r="7660" spans="1:8">
      <c r="A7660" t="n">
        <v>59916</v>
      </c>
      <c r="B7660" s="26" t="n">
        <v>16</v>
      </c>
      <c r="C7660" s="7" t="n">
        <v>500</v>
      </c>
    </row>
    <row r="7661" spans="1:8">
      <c r="A7661" t="s">
        <v>4</v>
      </c>
      <c r="B7661" s="4" t="s">
        <v>5</v>
      </c>
      <c r="C7661" s="4" t="s">
        <v>7</v>
      </c>
      <c r="D7661" s="4" t="s">
        <v>11</v>
      </c>
      <c r="E7661" s="4" t="s">
        <v>8</v>
      </c>
    </row>
    <row r="7662" spans="1:8">
      <c r="A7662" t="n">
        <v>59919</v>
      </c>
      <c r="B7662" s="30" t="n">
        <v>51</v>
      </c>
      <c r="C7662" s="7" t="n">
        <v>4</v>
      </c>
      <c r="D7662" s="7" t="n">
        <v>0</v>
      </c>
      <c r="E7662" s="7" t="s">
        <v>433</v>
      </c>
    </row>
    <row r="7663" spans="1:8">
      <c r="A7663" t="s">
        <v>4</v>
      </c>
      <c r="B7663" s="4" t="s">
        <v>5</v>
      </c>
      <c r="C7663" s="4" t="s">
        <v>11</v>
      </c>
    </row>
    <row r="7664" spans="1:8">
      <c r="A7664" t="n">
        <v>59933</v>
      </c>
      <c r="B7664" s="26" t="n">
        <v>16</v>
      </c>
      <c r="C7664" s="7" t="n">
        <v>0</v>
      </c>
    </row>
    <row r="7665" spans="1:15">
      <c r="A7665" t="s">
        <v>4</v>
      </c>
      <c r="B7665" s="4" t="s">
        <v>5</v>
      </c>
      <c r="C7665" s="4" t="s">
        <v>11</v>
      </c>
      <c r="D7665" s="4" t="s">
        <v>7</v>
      </c>
      <c r="E7665" s="4" t="s">
        <v>17</v>
      </c>
      <c r="F7665" s="4" t="s">
        <v>42</v>
      </c>
      <c r="G7665" s="4" t="s">
        <v>7</v>
      </c>
      <c r="H7665" s="4" t="s">
        <v>7</v>
      </c>
      <c r="I7665" s="4" t="s">
        <v>7</v>
      </c>
      <c r="J7665" s="4" t="s">
        <v>17</v>
      </c>
      <c r="K7665" s="4" t="s">
        <v>42</v>
      </c>
      <c r="L7665" s="4" t="s">
        <v>7</v>
      </c>
      <c r="M7665" s="4" t="s">
        <v>7</v>
      </c>
    </row>
    <row r="7666" spans="1:15">
      <c r="A7666" t="n">
        <v>59936</v>
      </c>
      <c r="B7666" s="31" t="n">
        <v>26</v>
      </c>
      <c r="C7666" s="7" t="n">
        <v>0</v>
      </c>
      <c r="D7666" s="7" t="n">
        <v>17</v>
      </c>
      <c r="E7666" s="7" t="n">
        <v>65055</v>
      </c>
      <c r="F7666" s="7" t="s">
        <v>549</v>
      </c>
      <c r="G7666" s="7" t="n">
        <v>2</v>
      </c>
      <c r="H7666" s="7" t="n">
        <v>3</v>
      </c>
      <c r="I7666" s="7" t="n">
        <v>17</v>
      </c>
      <c r="J7666" s="7" t="n">
        <v>65056</v>
      </c>
      <c r="K7666" s="7" t="s">
        <v>550</v>
      </c>
      <c r="L7666" s="7" t="n">
        <v>2</v>
      </c>
      <c r="M7666" s="7" t="n">
        <v>0</v>
      </c>
    </row>
    <row r="7667" spans="1:15">
      <c r="A7667" t="s">
        <v>4</v>
      </c>
      <c r="B7667" s="4" t="s">
        <v>5</v>
      </c>
    </row>
    <row r="7668" spans="1:15">
      <c r="A7668" t="n">
        <v>60071</v>
      </c>
      <c r="B7668" s="24" t="n">
        <v>28</v>
      </c>
    </row>
    <row r="7669" spans="1:15">
      <c r="A7669" t="s">
        <v>4</v>
      </c>
      <c r="B7669" s="4" t="s">
        <v>5</v>
      </c>
      <c r="C7669" s="4" t="s">
        <v>11</v>
      </c>
    </row>
    <row r="7670" spans="1:15">
      <c r="A7670" t="n">
        <v>60072</v>
      </c>
      <c r="B7670" s="26" t="n">
        <v>16</v>
      </c>
      <c r="C7670" s="7" t="n">
        <v>300</v>
      </c>
    </row>
    <row r="7671" spans="1:15">
      <c r="A7671" t="s">
        <v>4</v>
      </c>
      <c r="B7671" s="4" t="s">
        <v>5</v>
      </c>
      <c r="C7671" s="4" t="s">
        <v>7</v>
      </c>
      <c r="D7671" s="4" t="s">
        <v>15</v>
      </c>
      <c r="E7671" s="4" t="s">
        <v>15</v>
      </c>
      <c r="F7671" s="4" t="s">
        <v>15</v>
      </c>
    </row>
    <row r="7672" spans="1:15">
      <c r="A7672" t="n">
        <v>60075</v>
      </c>
      <c r="B7672" s="61" t="n">
        <v>45</v>
      </c>
      <c r="C7672" s="7" t="n">
        <v>9</v>
      </c>
      <c r="D7672" s="7" t="n">
        <v>0.0500000007450581</v>
      </c>
      <c r="E7672" s="7" t="n">
        <v>0.0500000007450581</v>
      </c>
      <c r="F7672" s="7" t="n">
        <v>0.200000002980232</v>
      </c>
    </row>
    <row r="7673" spans="1:15">
      <c r="A7673" t="s">
        <v>4</v>
      </c>
      <c r="B7673" s="4" t="s">
        <v>5</v>
      </c>
      <c r="C7673" s="4" t="s">
        <v>7</v>
      </c>
      <c r="D7673" s="4" t="s">
        <v>11</v>
      </c>
      <c r="E7673" s="4" t="s">
        <v>11</v>
      </c>
      <c r="F7673" s="4" t="s">
        <v>7</v>
      </c>
    </row>
    <row r="7674" spans="1:15">
      <c r="A7674" t="n">
        <v>60089</v>
      </c>
      <c r="B7674" s="22" t="n">
        <v>25</v>
      </c>
      <c r="C7674" s="7" t="n">
        <v>1</v>
      </c>
      <c r="D7674" s="7" t="n">
        <v>220</v>
      </c>
      <c r="E7674" s="7" t="n">
        <v>450</v>
      </c>
      <c r="F7674" s="7" t="n">
        <v>0</v>
      </c>
    </row>
    <row r="7675" spans="1:15">
      <c r="A7675" t="s">
        <v>4</v>
      </c>
      <c r="B7675" s="4" t="s">
        <v>5</v>
      </c>
      <c r="C7675" s="4" t="s">
        <v>7</v>
      </c>
      <c r="D7675" s="4" t="s">
        <v>11</v>
      </c>
      <c r="E7675" s="4" t="s">
        <v>8</v>
      </c>
    </row>
    <row r="7676" spans="1:15">
      <c r="A7676" t="n">
        <v>60096</v>
      </c>
      <c r="B7676" s="30" t="n">
        <v>51</v>
      </c>
      <c r="C7676" s="7" t="n">
        <v>4</v>
      </c>
      <c r="D7676" s="7" t="n">
        <v>9</v>
      </c>
      <c r="E7676" s="7" t="s">
        <v>267</v>
      </c>
    </row>
    <row r="7677" spans="1:15">
      <c r="A7677" t="s">
        <v>4</v>
      </c>
      <c r="B7677" s="4" t="s">
        <v>5</v>
      </c>
      <c r="C7677" s="4" t="s">
        <v>11</v>
      </c>
    </row>
    <row r="7678" spans="1:15">
      <c r="A7678" t="n">
        <v>60110</v>
      </c>
      <c r="B7678" s="26" t="n">
        <v>16</v>
      </c>
      <c r="C7678" s="7" t="n">
        <v>0</v>
      </c>
    </row>
    <row r="7679" spans="1:15">
      <c r="A7679" t="s">
        <v>4</v>
      </c>
      <c r="B7679" s="4" t="s">
        <v>5</v>
      </c>
      <c r="C7679" s="4" t="s">
        <v>11</v>
      </c>
      <c r="D7679" s="4" t="s">
        <v>7</v>
      </c>
      <c r="E7679" s="4" t="s">
        <v>17</v>
      </c>
      <c r="F7679" s="4" t="s">
        <v>42</v>
      </c>
      <c r="G7679" s="4" t="s">
        <v>7</v>
      </c>
      <c r="H7679" s="4" t="s">
        <v>7</v>
      </c>
    </row>
    <row r="7680" spans="1:15">
      <c r="A7680" t="n">
        <v>60113</v>
      </c>
      <c r="B7680" s="31" t="n">
        <v>26</v>
      </c>
      <c r="C7680" s="7" t="n">
        <v>9</v>
      </c>
      <c r="D7680" s="7" t="n">
        <v>17</v>
      </c>
      <c r="E7680" s="7" t="n">
        <v>5446</v>
      </c>
      <c r="F7680" s="7" t="s">
        <v>551</v>
      </c>
      <c r="G7680" s="7" t="n">
        <v>2</v>
      </c>
      <c r="H7680" s="7" t="n">
        <v>0</v>
      </c>
    </row>
    <row r="7681" spans="1:13">
      <c r="A7681" t="s">
        <v>4</v>
      </c>
      <c r="B7681" s="4" t="s">
        <v>5</v>
      </c>
    </row>
    <row r="7682" spans="1:13">
      <c r="A7682" t="n">
        <v>60138</v>
      </c>
      <c r="B7682" s="24" t="n">
        <v>28</v>
      </c>
    </row>
    <row r="7683" spans="1:13">
      <c r="A7683" t="s">
        <v>4</v>
      </c>
      <c r="B7683" s="4" t="s">
        <v>5</v>
      </c>
      <c r="C7683" s="4" t="s">
        <v>11</v>
      </c>
      <c r="D7683" s="4" t="s">
        <v>7</v>
      </c>
    </row>
    <row r="7684" spans="1:13">
      <c r="A7684" t="n">
        <v>60139</v>
      </c>
      <c r="B7684" s="33" t="n">
        <v>89</v>
      </c>
      <c r="C7684" s="7" t="n">
        <v>65533</v>
      </c>
      <c r="D7684" s="7" t="n">
        <v>1</v>
      </c>
    </row>
    <row r="7685" spans="1:13">
      <c r="A7685" t="s">
        <v>4</v>
      </c>
      <c r="B7685" s="4" t="s">
        <v>5</v>
      </c>
      <c r="C7685" s="4" t="s">
        <v>7</v>
      </c>
      <c r="D7685" s="4" t="s">
        <v>11</v>
      </c>
      <c r="E7685" s="4" t="s">
        <v>11</v>
      </c>
      <c r="F7685" s="4" t="s">
        <v>7</v>
      </c>
    </row>
    <row r="7686" spans="1:13">
      <c r="A7686" t="n">
        <v>60143</v>
      </c>
      <c r="B7686" s="22" t="n">
        <v>25</v>
      </c>
      <c r="C7686" s="7" t="n">
        <v>1</v>
      </c>
      <c r="D7686" s="7" t="n">
        <v>65535</v>
      </c>
      <c r="E7686" s="7" t="n">
        <v>65535</v>
      </c>
      <c r="F7686" s="7" t="n">
        <v>0</v>
      </c>
    </row>
    <row r="7687" spans="1:13">
      <c r="A7687" t="s">
        <v>4</v>
      </c>
      <c r="B7687" s="4" t="s">
        <v>5</v>
      </c>
      <c r="C7687" s="4" t="s">
        <v>7</v>
      </c>
      <c r="D7687" s="4" t="s">
        <v>11</v>
      </c>
      <c r="E7687" s="4" t="s">
        <v>8</v>
      </c>
    </row>
    <row r="7688" spans="1:13">
      <c r="A7688" t="n">
        <v>60150</v>
      </c>
      <c r="B7688" s="30" t="n">
        <v>51</v>
      </c>
      <c r="C7688" s="7" t="n">
        <v>4</v>
      </c>
      <c r="D7688" s="7" t="n">
        <v>0</v>
      </c>
      <c r="E7688" s="7" t="s">
        <v>334</v>
      </c>
    </row>
    <row r="7689" spans="1:13">
      <c r="A7689" t="s">
        <v>4</v>
      </c>
      <c r="B7689" s="4" t="s">
        <v>5</v>
      </c>
      <c r="C7689" s="4" t="s">
        <v>11</v>
      </c>
    </row>
    <row r="7690" spans="1:13">
      <c r="A7690" t="n">
        <v>60163</v>
      </c>
      <c r="B7690" s="26" t="n">
        <v>16</v>
      </c>
      <c r="C7690" s="7" t="n">
        <v>0</v>
      </c>
    </row>
    <row r="7691" spans="1:13">
      <c r="A7691" t="s">
        <v>4</v>
      </c>
      <c r="B7691" s="4" t="s">
        <v>5</v>
      </c>
      <c r="C7691" s="4" t="s">
        <v>11</v>
      </c>
      <c r="D7691" s="4" t="s">
        <v>7</v>
      </c>
      <c r="E7691" s="4" t="s">
        <v>17</v>
      </c>
      <c r="F7691" s="4" t="s">
        <v>42</v>
      </c>
      <c r="G7691" s="4" t="s">
        <v>7</v>
      </c>
      <c r="H7691" s="4" t="s">
        <v>7</v>
      </c>
    </row>
    <row r="7692" spans="1:13">
      <c r="A7692" t="n">
        <v>60166</v>
      </c>
      <c r="B7692" s="31" t="n">
        <v>26</v>
      </c>
      <c r="C7692" s="7" t="n">
        <v>0</v>
      </c>
      <c r="D7692" s="7" t="n">
        <v>17</v>
      </c>
      <c r="E7692" s="7" t="n">
        <v>65057</v>
      </c>
      <c r="F7692" s="7" t="s">
        <v>552</v>
      </c>
      <c r="G7692" s="7" t="n">
        <v>2</v>
      </c>
      <c r="H7692" s="7" t="n">
        <v>0</v>
      </c>
    </row>
    <row r="7693" spans="1:13">
      <c r="A7693" t="s">
        <v>4</v>
      </c>
      <c r="B7693" s="4" t="s">
        <v>5</v>
      </c>
    </row>
    <row r="7694" spans="1:13">
      <c r="A7694" t="n">
        <v>60257</v>
      </c>
      <c r="B7694" s="24" t="n">
        <v>28</v>
      </c>
    </row>
    <row r="7695" spans="1:13">
      <c r="A7695" t="s">
        <v>4</v>
      </c>
      <c r="B7695" s="4" t="s">
        <v>5</v>
      </c>
      <c r="C7695" s="4" t="s">
        <v>7</v>
      </c>
      <c r="D7695" s="4" t="s">
        <v>7</v>
      </c>
      <c r="E7695" s="4" t="s">
        <v>15</v>
      </c>
      <c r="F7695" s="4" t="s">
        <v>11</v>
      </c>
    </row>
    <row r="7696" spans="1:13">
      <c r="A7696" t="n">
        <v>60258</v>
      </c>
      <c r="B7696" s="61" t="n">
        <v>45</v>
      </c>
      <c r="C7696" s="7" t="n">
        <v>5</v>
      </c>
      <c r="D7696" s="7" t="n">
        <v>3</v>
      </c>
      <c r="E7696" s="7" t="n">
        <v>2.90000009536743</v>
      </c>
      <c r="F7696" s="7" t="n">
        <v>5000</v>
      </c>
    </row>
    <row r="7697" spans="1:8">
      <c r="A7697" t="s">
        <v>4</v>
      </c>
      <c r="B7697" s="4" t="s">
        <v>5</v>
      </c>
      <c r="C7697" s="4" t="s">
        <v>11</v>
      </c>
    </row>
    <row r="7698" spans="1:8">
      <c r="A7698" t="n">
        <v>60267</v>
      </c>
      <c r="B7698" s="26" t="n">
        <v>16</v>
      </c>
      <c r="C7698" s="7" t="n">
        <v>2000</v>
      </c>
    </row>
    <row r="7699" spans="1:8">
      <c r="A7699" t="s">
        <v>4</v>
      </c>
      <c r="B7699" s="4" t="s">
        <v>5</v>
      </c>
      <c r="C7699" s="4" t="s">
        <v>7</v>
      </c>
      <c r="D7699" s="4" t="s">
        <v>11</v>
      </c>
      <c r="E7699" s="4" t="s">
        <v>7</v>
      </c>
    </row>
    <row r="7700" spans="1:8">
      <c r="A7700" t="n">
        <v>60270</v>
      </c>
      <c r="B7700" s="15" t="n">
        <v>49</v>
      </c>
      <c r="C7700" s="7" t="n">
        <v>1</v>
      </c>
      <c r="D7700" s="7" t="n">
        <v>4000</v>
      </c>
      <c r="E7700" s="7" t="n">
        <v>0</v>
      </c>
    </row>
    <row r="7701" spans="1:8">
      <c r="A7701" t="s">
        <v>4</v>
      </c>
      <c r="B7701" s="4" t="s">
        <v>5</v>
      </c>
      <c r="C7701" s="4" t="s">
        <v>7</v>
      </c>
      <c r="D7701" s="4" t="s">
        <v>11</v>
      </c>
      <c r="E7701" s="4" t="s">
        <v>15</v>
      </c>
    </row>
    <row r="7702" spans="1:8">
      <c r="A7702" t="n">
        <v>60275</v>
      </c>
      <c r="B7702" s="28" t="n">
        <v>58</v>
      </c>
      <c r="C7702" s="7" t="n">
        <v>0</v>
      </c>
      <c r="D7702" s="7" t="n">
        <v>2000</v>
      </c>
      <c r="E7702" s="7" t="n">
        <v>1</v>
      </c>
    </row>
    <row r="7703" spans="1:8">
      <c r="A7703" t="s">
        <v>4</v>
      </c>
      <c r="B7703" s="4" t="s">
        <v>5</v>
      </c>
      <c r="C7703" s="4" t="s">
        <v>7</v>
      </c>
      <c r="D7703" s="4" t="s">
        <v>11</v>
      </c>
    </row>
    <row r="7704" spans="1:8">
      <c r="A7704" t="n">
        <v>60283</v>
      </c>
      <c r="B7704" s="28" t="n">
        <v>58</v>
      </c>
      <c r="C7704" s="7" t="n">
        <v>255</v>
      </c>
      <c r="D7704" s="7" t="n">
        <v>0</v>
      </c>
    </row>
    <row r="7705" spans="1:8">
      <c r="A7705" t="s">
        <v>4</v>
      </c>
      <c r="B7705" s="4" t="s">
        <v>5</v>
      </c>
      <c r="C7705" s="4" t="s">
        <v>11</v>
      </c>
      <c r="D7705" s="4" t="s">
        <v>11</v>
      </c>
      <c r="E7705" s="4" t="s">
        <v>11</v>
      </c>
    </row>
    <row r="7706" spans="1:8">
      <c r="A7706" t="n">
        <v>60287</v>
      </c>
      <c r="B7706" s="42" t="n">
        <v>61</v>
      </c>
      <c r="C7706" s="7" t="n">
        <v>9</v>
      </c>
      <c r="D7706" s="7" t="n">
        <v>65533</v>
      </c>
      <c r="E7706" s="7" t="n">
        <v>0</v>
      </c>
    </row>
    <row r="7707" spans="1:8">
      <c r="A7707" t="s">
        <v>4</v>
      </c>
      <c r="B7707" s="4" t="s">
        <v>5</v>
      </c>
      <c r="C7707" s="4" t="s">
        <v>11</v>
      </c>
      <c r="D7707" s="4" t="s">
        <v>17</v>
      </c>
    </row>
    <row r="7708" spans="1:8">
      <c r="A7708" t="n">
        <v>60294</v>
      </c>
      <c r="B7708" s="41" t="n">
        <v>43</v>
      </c>
      <c r="C7708" s="7" t="n">
        <v>9</v>
      </c>
      <c r="D7708" s="7" t="n">
        <v>128</v>
      </c>
    </row>
    <row r="7709" spans="1:8">
      <c r="A7709" t="s">
        <v>4</v>
      </c>
      <c r="B7709" s="4" t="s">
        <v>5</v>
      </c>
      <c r="C7709" s="4" t="s">
        <v>11</v>
      </c>
      <c r="D7709" s="4" t="s">
        <v>17</v>
      </c>
    </row>
    <row r="7710" spans="1:8">
      <c r="A7710" t="n">
        <v>60301</v>
      </c>
      <c r="B7710" s="41" t="n">
        <v>43</v>
      </c>
      <c r="C7710" s="7" t="n">
        <v>9</v>
      </c>
      <c r="D7710" s="7" t="n">
        <v>32</v>
      </c>
    </row>
    <row r="7711" spans="1:8">
      <c r="A7711" t="s">
        <v>4</v>
      </c>
      <c r="B7711" s="4" t="s">
        <v>5</v>
      </c>
      <c r="C7711" s="4" t="s">
        <v>7</v>
      </c>
      <c r="D7711" s="4" t="s">
        <v>11</v>
      </c>
      <c r="E7711" s="4" t="s">
        <v>7</v>
      </c>
      <c r="F7711" s="4" t="s">
        <v>11</v>
      </c>
      <c r="G7711" s="4" t="s">
        <v>7</v>
      </c>
      <c r="H7711" s="4" t="s">
        <v>7</v>
      </c>
      <c r="I7711" s="4" t="s">
        <v>11</v>
      </c>
      <c r="J7711" s="4" t="s">
        <v>7</v>
      </c>
      <c r="K7711" s="4" t="s">
        <v>7</v>
      </c>
      <c r="L7711" s="4" t="s">
        <v>11</v>
      </c>
      <c r="M7711" s="4" t="s">
        <v>7</v>
      </c>
      <c r="N7711" s="4" t="s">
        <v>7</v>
      </c>
      <c r="O7711" s="4" t="s">
        <v>11</v>
      </c>
      <c r="P7711" s="4" t="s">
        <v>7</v>
      </c>
      <c r="Q7711" s="4" t="s">
        <v>7</v>
      </c>
      <c r="R7711" s="4" t="s">
        <v>13</v>
      </c>
    </row>
    <row r="7712" spans="1:8">
      <c r="A7712" t="n">
        <v>60308</v>
      </c>
      <c r="B7712" s="9" t="n">
        <v>5</v>
      </c>
      <c r="C7712" s="7" t="n">
        <v>30</v>
      </c>
      <c r="D7712" s="7" t="n">
        <v>10805</v>
      </c>
      <c r="E7712" s="7" t="n">
        <v>30</v>
      </c>
      <c r="F7712" s="7" t="n">
        <v>10817</v>
      </c>
      <c r="G7712" s="7" t="n">
        <v>11</v>
      </c>
      <c r="H7712" s="7" t="n">
        <v>30</v>
      </c>
      <c r="I7712" s="7" t="n">
        <v>10829</v>
      </c>
      <c r="J7712" s="7" t="n">
        <v>11</v>
      </c>
      <c r="K7712" s="7" t="n">
        <v>30</v>
      </c>
      <c r="L7712" s="7" t="n">
        <v>10841</v>
      </c>
      <c r="M7712" s="7" t="n">
        <v>11</v>
      </c>
      <c r="N7712" s="7" t="n">
        <v>30</v>
      </c>
      <c r="O7712" s="7" t="n">
        <v>10853</v>
      </c>
      <c r="P7712" s="7" t="n">
        <v>11</v>
      </c>
      <c r="Q7712" s="7" t="n">
        <v>1</v>
      </c>
      <c r="R7712" s="11" t="n">
        <f t="normal" ca="1">A7738</f>
        <v>0</v>
      </c>
    </row>
    <row r="7713" spans="1:18">
      <c r="A7713" t="s">
        <v>4</v>
      </c>
      <c r="B7713" s="4" t="s">
        <v>5</v>
      </c>
      <c r="C7713" s="4" t="s">
        <v>7</v>
      </c>
    </row>
    <row r="7714" spans="1:18">
      <c r="A7714" t="n">
        <v>60333</v>
      </c>
      <c r="B7714" s="61" t="n">
        <v>45</v>
      </c>
      <c r="C7714" s="7" t="n">
        <v>0</v>
      </c>
    </row>
    <row r="7715" spans="1:18">
      <c r="A7715" t="s">
        <v>4</v>
      </c>
      <c r="B7715" s="4" t="s">
        <v>5</v>
      </c>
      <c r="C7715" s="4" t="s">
        <v>11</v>
      </c>
    </row>
    <row r="7716" spans="1:18">
      <c r="A7716" t="n">
        <v>60335</v>
      </c>
      <c r="B7716" s="26" t="n">
        <v>16</v>
      </c>
      <c r="C7716" s="7" t="n">
        <v>2000</v>
      </c>
    </row>
    <row r="7717" spans="1:18">
      <c r="A7717" t="s">
        <v>4</v>
      </c>
      <c r="B7717" s="4" t="s">
        <v>5</v>
      </c>
      <c r="C7717" s="4" t="s">
        <v>7</v>
      </c>
      <c r="D7717" s="4" t="s">
        <v>11</v>
      </c>
      <c r="E7717" s="4" t="s">
        <v>11</v>
      </c>
      <c r="F7717" s="4" t="s">
        <v>11</v>
      </c>
      <c r="G7717" s="4" t="s">
        <v>11</v>
      </c>
      <c r="H7717" s="4" t="s">
        <v>7</v>
      </c>
    </row>
    <row r="7718" spans="1:18">
      <c r="A7718" t="n">
        <v>60338</v>
      </c>
      <c r="B7718" s="22" t="n">
        <v>25</v>
      </c>
      <c r="C7718" s="7" t="n">
        <v>5</v>
      </c>
      <c r="D7718" s="7" t="n">
        <v>65535</v>
      </c>
      <c r="E7718" s="7" t="n">
        <v>500</v>
      </c>
      <c r="F7718" s="7" t="n">
        <v>800</v>
      </c>
      <c r="G7718" s="7" t="n">
        <v>140</v>
      </c>
      <c r="H7718" s="7" t="n">
        <v>0</v>
      </c>
    </row>
    <row r="7719" spans="1:18">
      <c r="A7719" t="s">
        <v>4</v>
      </c>
      <c r="B7719" s="4" t="s">
        <v>5</v>
      </c>
      <c r="C7719" s="4" t="s">
        <v>11</v>
      </c>
      <c r="D7719" s="4" t="s">
        <v>7</v>
      </c>
      <c r="E7719" s="4" t="s">
        <v>42</v>
      </c>
      <c r="F7719" s="4" t="s">
        <v>7</v>
      </c>
      <c r="G7719" s="4" t="s">
        <v>7</v>
      </c>
    </row>
    <row r="7720" spans="1:18">
      <c r="A7720" t="n">
        <v>60349</v>
      </c>
      <c r="B7720" s="23" t="n">
        <v>24</v>
      </c>
      <c r="C7720" s="7" t="n">
        <v>65533</v>
      </c>
      <c r="D7720" s="7" t="n">
        <v>11</v>
      </c>
      <c r="E7720" s="7" t="s">
        <v>553</v>
      </c>
      <c r="F7720" s="7" t="n">
        <v>2</v>
      </c>
      <c r="G7720" s="7" t="n">
        <v>0</v>
      </c>
    </row>
    <row r="7721" spans="1:18">
      <c r="A7721" t="s">
        <v>4</v>
      </c>
      <c r="B7721" s="4" t="s">
        <v>5</v>
      </c>
    </row>
    <row r="7722" spans="1:18">
      <c r="A7722" t="n">
        <v>60439</v>
      </c>
      <c r="B7722" s="24" t="n">
        <v>28</v>
      </c>
    </row>
    <row r="7723" spans="1:18">
      <c r="A7723" t="s">
        <v>4</v>
      </c>
      <c r="B7723" s="4" t="s">
        <v>5</v>
      </c>
      <c r="C7723" s="4" t="s">
        <v>11</v>
      </c>
      <c r="D7723" s="4" t="s">
        <v>7</v>
      </c>
      <c r="E7723" s="4" t="s">
        <v>42</v>
      </c>
      <c r="F7723" s="4" t="s">
        <v>7</v>
      </c>
      <c r="G7723" s="4" t="s">
        <v>7</v>
      </c>
    </row>
    <row r="7724" spans="1:18">
      <c r="A7724" t="n">
        <v>60440</v>
      </c>
      <c r="B7724" s="23" t="n">
        <v>24</v>
      </c>
      <c r="C7724" s="7" t="n">
        <v>65533</v>
      </c>
      <c r="D7724" s="7" t="n">
        <v>11</v>
      </c>
      <c r="E7724" s="7" t="s">
        <v>554</v>
      </c>
      <c r="F7724" s="7" t="n">
        <v>2</v>
      </c>
      <c r="G7724" s="7" t="n">
        <v>0</v>
      </c>
    </row>
    <row r="7725" spans="1:18">
      <c r="A7725" t="s">
        <v>4</v>
      </c>
      <c r="B7725" s="4" t="s">
        <v>5</v>
      </c>
    </row>
    <row r="7726" spans="1:18">
      <c r="A7726" t="n">
        <v>60533</v>
      </c>
      <c r="B7726" s="24" t="n">
        <v>28</v>
      </c>
    </row>
    <row r="7727" spans="1:18">
      <c r="A7727" t="s">
        <v>4</v>
      </c>
      <c r="B7727" s="4" t="s">
        <v>5</v>
      </c>
      <c r="C7727" s="4" t="s">
        <v>7</v>
      </c>
    </row>
    <row r="7728" spans="1:18">
      <c r="A7728" t="n">
        <v>60534</v>
      </c>
      <c r="B7728" s="25" t="n">
        <v>27</v>
      </c>
      <c r="C7728" s="7" t="n">
        <v>0</v>
      </c>
    </row>
    <row r="7729" spans="1:8">
      <c r="A7729" t="s">
        <v>4</v>
      </c>
      <c r="B7729" s="4" t="s">
        <v>5</v>
      </c>
      <c r="C7729" s="4" t="s">
        <v>7</v>
      </c>
    </row>
    <row r="7730" spans="1:8">
      <c r="A7730" t="n">
        <v>60536</v>
      </c>
      <c r="B7730" s="25" t="n">
        <v>27</v>
      </c>
      <c r="C7730" s="7" t="n">
        <v>1</v>
      </c>
    </row>
    <row r="7731" spans="1:8">
      <c r="A7731" t="s">
        <v>4</v>
      </c>
      <c r="B7731" s="4" t="s">
        <v>5</v>
      </c>
      <c r="C7731" s="4" t="s">
        <v>7</v>
      </c>
      <c r="D7731" s="4" t="s">
        <v>11</v>
      </c>
      <c r="E7731" s="4" t="s">
        <v>11</v>
      </c>
      <c r="F7731" s="4" t="s">
        <v>11</v>
      </c>
      <c r="G7731" s="4" t="s">
        <v>11</v>
      </c>
      <c r="H7731" s="4" t="s">
        <v>7</v>
      </c>
    </row>
    <row r="7732" spans="1:8">
      <c r="A7732" t="n">
        <v>60538</v>
      </c>
      <c r="B7732" s="22" t="n">
        <v>25</v>
      </c>
      <c r="C7732" s="7" t="n">
        <v>5</v>
      </c>
      <c r="D7732" s="7" t="n">
        <v>65535</v>
      </c>
      <c r="E7732" s="7" t="n">
        <v>65535</v>
      </c>
      <c r="F7732" s="7" t="n">
        <v>65535</v>
      </c>
      <c r="G7732" s="7" t="n">
        <v>65535</v>
      </c>
      <c r="H7732" s="7" t="n">
        <v>0</v>
      </c>
    </row>
    <row r="7733" spans="1:8">
      <c r="A7733" t="s">
        <v>4</v>
      </c>
      <c r="B7733" s="4" t="s">
        <v>5</v>
      </c>
      <c r="C7733" s="4" t="s">
        <v>7</v>
      </c>
      <c r="D7733" s="4" t="s">
        <v>7</v>
      </c>
    </row>
    <row r="7734" spans="1:8">
      <c r="A7734" t="n">
        <v>60549</v>
      </c>
      <c r="B7734" s="15" t="n">
        <v>49</v>
      </c>
      <c r="C7734" s="7" t="n">
        <v>2</v>
      </c>
      <c r="D7734" s="7" t="n">
        <v>0</v>
      </c>
    </row>
    <row r="7735" spans="1:8">
      <c r="A7735" t="s">
        <v>4</v>
      </c>
      <c r="B7735" s="4" t="s">
        <v>5</v>
      </c>
      <c r="C7735" s="4" t="s">
        <v>13</v>
      </c>
    </row>
    <row r="7736" spans="1:8">
      <c r="A7736" t="n">
        <v>60552</v>
      </c>
      <c r="B7736" s="19" t="n">
        <v>3</v>
      </c>
      <c r="C7736" s="11" t="n">
        <f t="normal" ca="1">A7840</f>
        <v>0</v>
      </c>
    </row>
    <row r="7737" spans="1:8">
      <c r="A7737" t="s">
        <v>4</v>
      </c>
      <c r="B7737" s="4" t="s">
        <v>5</v>
      </c>
      <c r="C7737" s="4" t="s">
        <v>7</v>
      </c>
      <c r="D7737" s="4" t="s">
        <v>11</v>
      </c>
      <c r="E7737" s="4" t="s">
        <v>7</v>
      </c>
      <c r="F7737" s="4" t="s">
        <v>11</v>
      </c>
      <c r="G7737" s="4" t="s">
        <v>7</v>
      </c>
      <c r="H7737" s="4" t="s">
        <v>7</v>
      </c>
      <c r="I7737" s="4" t="s">
        <v>11</v>
      </c>
      <c r="J7737" s="4" t="s">
        <v>7</v>
      </c>
      <c r="K7737" s="4" t="s">
        <v>7</v>
      </c>
      <c r="L7737" s="4" t="s">
        <v>11</v>
      </c>
      <c r="M7737" s="4" t="s">
        <v>7</v>
      </c>
      <c r="N7737" s="4" t="s">
        <v>7</v>
      </c>
      <c r="O7737" s="4" t="s">
        <v>13</v>
      </c>
    </row>
    <row r="7738" spans="1:8">
      <c r="A7738" t="n">
        <v>60557</v>
      </c>
      <c r="B7738" s="9" t="n">
        <v>5</v>
      </c>
      <c r="C7738" s="7" t="n">
        <v>30</v>
      </c>
      <c r="D7738" s="7" t="n">
        <v>10811</v>
      </c>
      <c r="E7738" s="7" t="n">
        <v>30</v>
      </c>
      <c r="F7738" s="7" t="n">
        <v>10823</v>
      </c>
      <c r="G7738" s="7" t="n">
        <v>11</v>
      </c>
      <c r="H7738" s="7" t="n">
        <v>30</v>
      </c>
      <c r="I7738" s="7" t="n">
        <v>10835</v>
      </c>
      <c r="J7738" s="7" t="n">
        <v>11</v>
      </c>
      <c r="K7738" s="7" t="n">
        <v>30</v>
      </c>
      <c r="L7738" s="7" t="n">
        <v>10847</v>
      </c>
      <c r="M7738" s="7" t="n">
        <v>11</v>
      </c>
      <c r="N7738" s="7" t="n">
        <v>1</v>
      </c>
      <c r="O7738" s="11" t="n">
        <f t="normal" ca="1">A7764</f>
        <v>0</v>
      </c>
    </row>
    <row r="7739" spans="1:8">
      <c r="A7739" t="s">
        <v>4</v>
      </c>
      <c r="B7739" s="4" t="s">
        <v>5</v>
      </c>
      <c r="C7739" s="4" t="s">
        <v>7</v>
      </c>
    </row>
    <row r="7740" spans="1:8">
      <c r="A7740" t="n">
        <v>60578</v>
      </c>
      <c r="B7740" s="61" t="n">
        <v>45</v>
      </c>
      <c r="C7740" s="7" t="n">
        <v>0</v>
      </c>
    </row>
    <row r="7741" spans="1:8">
      <c r="A7741" t="s">
        <v>4</v>
      </c>
      <c r="B7741" s="4" t="s">
        <v>5</v>
      </c>
      <c r="C7741" s="4" t="s">
        <v>11</v>
      </c>
    </row>
    <row r="7742" spans="1:8">
      <c r="A7742" t="n">
        <v>60580</v>
      </c>
      <c r="B7742" s="26" t="n">
        <v>16</v>
      </c>
      <c r="C7742" s="7" t="n">
        <v>2000</v>
      </c>
    </row>
    <row r="7743" spans="1:8">
      <c r="A7743" t="s">
        <v>4</v>
      </c>
      <c r="B7743" s="4" t="s">
        <v>5</v>
      </c>
      <c r="C7743" s="4" t="s">
        <v>7</v>
      </c>
      <c r="D7743" s="4" t="s">
        <v>11</v>
      </c>
      <c r="E7743" s="4" t="s">
        <v>11</v>
      </c>
      <c r="F7743" s="4" t="s">
        <v>11</v>
      </c>
      <c r="G7743" s="4" t="s">
        <v>11</v>
      </c>
      <c r="H7743" s="4" t="s">
        <v>7</v>
      </c>
    </row>
    <row r="7744" spans="1:8">
      <c r="A7744" t="n">
        <v>60583</v>
      </c>
      <c r="B7744" s="22" t="n">
        <v>25</v>
      </c>
      <c r="C7744" s="7" t="n">
        <v>5</v>
      </c>
      <c r="D7744" s="7" t="n">
        <v>65535</v>
      </c>
      <c r="E7744" s="7" t="n">
        <v>500</v>
      </c>
      <c r="F7744" s="7" t="n">
        <v>800</v>
      </c>
      <c r="G7744" s="7" t="n">
        <v>140</v>
      </c>
      <c r="H7744" s="7" t="n">
        <v>0</v>
      </c>
    </row>
    <row r="7745" spans="1:15">
      <c r="A7745" t="s">
        <v>4</v>
      </c>
      <c r="B7745" s="4" t="s">
        <v>5</v>
      </c>
      <c r="C7745" s="4" t="s">
        <v>11</v>
      </c>
      <c r="D7745" s="4" t="s">
        <v>7</v>
      </c>
      <c r="E7745" s="4" t="s">
        <v>42</v>
      </c>
      <c r="F7745" s="4" t="s">
        <v>7</v>
      </c>
      <c r="G7745" s="4" t="s">
        <v>7</v>
      </c>
    </row>
    <row r="7746" spans="1:15">
      <c r="A7746" t="n">
        <v>60594</v>
      </c>
      <c r="B7746" s="23" t="n">
        <v>24</v>
      </c>
      <c r="C7746" s="7" t="n">
        <v>65533</v>
      </c>
      <c r="D7746" s="7" t="n">
        <v>11</v>
      </c>
      <c r="E7746" s="7" t="s">
        <v>553</v>
      </c>
      <c r="F7746" s="7" t="n">
        <v>2</v>
      </c>
      <c r="G7746" s="7" t="n">
        <v>0</v>
      </c>
    </row>
    <row r="7747" spans="1:15">
      <c r="A7747" t="s">
        <v>4</v>
      </c>
      <c r="B7747" s="4" t="s">
        <v>5</v>
      </c>
    </row>
    <row r="7748" spans="1:15">
      <c r="A7748" t="n">
        <v>60684</v>
      </c>
      <c r="B7748" s="24" t="n">
        <v>28</v>
      </c>
    </row>
    <row r="7749" spans="1:15">
      <c r="A7749" t="s">
        <v>4</v>
      </c>
      <c r="B7749" s="4" t="s">
        <v>5</v>
      </c>
      <c r="C7749" s="4" t="s">
        <v>11</v>
      </c>
      <c r="D7749" s="4" t="s">
        <v>7</v>
      </c>
      <c r="E7749" s="4" t="s">
        <v>42</v>
      </c>
      <c r="F7749" s="4" t="s">
        <v>7</v>
      </c>
      <c r="G7749" s="4" t="s">
        <v>7</v>
      </c>
    </row>
    <row r="7750" spans="1:15">
      <c r="A7750" t="n">
        <v>60685</v>
      </c>
      <c r="B7750" s="23" t="n">
        <v>24</v>
      </c>
      <c r="C7750" s="7" t="n">
        <v>65533</v>
      </c>
      <c r="D7750" s="7" t="n">
        <v>11</v>
      </c>
      <c r="E7750" s="7" t="s">
        <v>554</v>
      </c>
      <c r="F7750" s="7" t="n">
        <v>2</v>
      </c>
      <c r="G7750" s="7" t="n">
        <v>0</v>
      </c>
    </row>
    <row r="7751" spans="1:15">
      <c r="A7751" t="s">
        <v>4</v>
      </c>
      <c r="B7751" s="4" t="s">
        <v>5</v>
      </c>
    </row>
    <row r="7752" spans="1:15">
      <c r="A7752" t="n">
        <v>60778</v>
      </c>
      <c r="B7752" s="24" t="n">
        <v>28</v>
      </c>
    </row>
    <row r="7753" spans="1:15">
      <c r="A7753" t="s">
        <v>4</v>
      </c>
      <c r="B7753" s="4" t="s">
        <v>5</v>
      </c>
      <c r="C7753" s="4" t="s">
        <v>7</v>
      </c>
    </row>
    <row r="7754" spans="1:15">
      <c r="A7754" t="n">
        <v>60779</v>
      </c>
      <c r="B7754" s="25" t="n">
        <v>27</v>
      </c>
      <c r="C7754" s="7" t="n">
        <v>0</v>
      </c>
    </row>
    <row r="7755" spans="1:15">
      <c r="A7755" t="s">
        <v>4</v>
      </c>
      <c r="B7755" s="4" t="s">
        <v>5</v>
      </c>
      <c r="C7755" s="4" t="s">
        <v>7</v>
      </c>
    </row>
    <row r="7756" spans="1:15">
      <c r="A7756" t="n">
        <v>60781</v>
      </c>
      <c r="B7756" s="25" t="n">
        <v>27</v>
      </c>
      <c r="C7756" s="7" t="n">
        <v>1</v>
      </c>
    </row>
    <row r="7757" spans="1:15">
      <c r="A7757" t="s">
        <v>4</v>
      </c>
      <c r="B7757" s="4" t="s">
        <v>5</v>
      </c>
      <c r="C7757" s="4" t="s">
        <v>7</v>
      </c>
      <c r="D7757" s="4" t="s">
        <v>11</v>
      </c>
      <c r="E7757" s="4" t="s">
        <v>11</v>
      </c>
      <c r="F7757" s="4" t="s">
        <v>11</v>
      </c>
      <c r="G7757" s="4" t="s">
        <v>11</v>
      </c>
      <c r="H7757" s="4" t="s">
        <v>7</v>
      </c>
    </row>
    <row r="7758" spans="1:15">
      <c r="A7758" t="n">
        <v>60783</v>
      </c>
      <c r="B7758" s="22" t="n">
        <v>25</v>
      </c>
      <c r="C7758" s="7" t="n">
        <v>5</v>
      </c>
      <c r="D7758" s="7" t="n">
        <v>65535</v>
      </c>
      <c r="E7758" s="7" t="n">
        <v>65535</v>
      </c>
      <c r="F7758" s="7" t="n">
        <v>65535</v>
      </c>
      <c r="G7758" s="7" t="n">
        <v>65535</v>
      </c>
      <c r="H7758" s="7" t="n">
        <v>0</v>
      </c>
    </row>
    <row r="7759" spans="1:15">
      <c r="A7759" t="s">
        <v>4</v>
      </c>
      <c r="B7759" s="4" t="s">
        <v>5</v>
      </c>
      <c r="C7759" s="4" t="s">
        <v>7</v>
      </c>
      <c r="D7759" s="4" t="s">
        <v>7</v>
      </c>
    </row>
    <row r="7760" spans="1:15">
      <c r="A7760" t="n">
        <v>60794</v>
      </c>
      <c r="B7760" s="15" t="n">
        <v>49</v>
      </c>
      <c r="C7760" s="7" t="n">
        <v>2</v>
      </c>
      <c r="D7760" s="7" t="n">
        <v>0</v>
      </c>
    </row>
    <row r="7761" spans="1:8">
      <c r="A7761" t="s">
        <v>4</v>
      </c>
      <c r="B7761" s="4" t="s">
        <v>5</v>
      </c>
      <c r="C7761" s="4" t="s">
        <v>13</v>
      </c>
    </row>
    <row r="7762" spans="1:8">
      <c r="A7762" t="n">
        <v>60797</v>
      </c>
      <c r="B7762" s="19" t="n">
        <v>3</v>
      </c>
      <c r="C7762" s="11" t="n">
        <f t="normal" ca="1">A7840</f>
        <v>0</v>
      </c>
    </row>
    <row r="7763" spans="1:8">
      <c r="A7763" t="s">
        <v>4</v>
      </c>
      <c r="B7763" s="4" t="s">
        <v>5</v>
      </c>
      <c r="C7763" s="4" t="s">
        <v>7</v>
      </c>
      <c r="D7763" s="4" t="s">
        <v>11</v>
      </c>
      <c r="E7763" s="4" t="s">
        <v>7</v>
      </c>
      <c r="F7763" s="4" t="s">
        <v>11</v>
      </c>
      <c r="G7763" s="4" t="s">
        <v>7</v>
      </c>
      <c r="H7763" s="4" t="s">
        <v>7</v>
      </c>
      <c r="I7763" s="4" t="s">
        <v>13</v>
      </c>
    </row>
    <row r="7764" spans="1:8">
      <c r="A7764" t="n">
        <v>60802</v>
      </c>
      <c r="B7764" s="9" t="n">
        <v>5</v>
      </c>
      <c r="C7764" s="7" t="n">
        <v>30</v>
      </c>
      <c r="D7764" s="7" t="n">
        <v>10863</v>
      </c>
      <c r="E7764" s="7" t="n">
        <v>30</v>
      </c>
      <c r="F7764" s="7" t="n">
        <v>10867</v>
      </c>
      <c r="G7764" s="7" t="n">
        <v>11</v>
      </c>
      <c r="H7764" s="7" t="n">
        <v>1</v>
      </c>
      <c r="I7764" s="11" t="n">
        <f t="normal" ca="1">A7832</f>
        <v>0</v>
      </c>
    </row>
    <row r="7765" spans="1:8">
      <c r="A7765" t="s">
        <v>4</v>
      </c>
      <c r="B7765" s="4" t="s">
        <v>5</v>
      </c>
      <c r="C7765" s="4" t="s">
        <v>7</v>
      </c>
      <c r="D7765" s="4" t="s">
        <v>11</v>
      </c>
      <c r="E7765" s="4" t="s">
        <v>8</v>
      </c>
      <c r="F7765" s="4" t="s">
        <v>8</v>
      </c>
      <c r="G7765" s="4" t="s">
        <v>8</v>
      </c>
      <c r="H7765" s="4" t="s">
        <v>8</v>
      </c>
    </row>
    <row r="7766" spans="1:8">
      <c r="A7766" t="n">
        <v>60815</v>
      </c>
      <c r="B7766" s="30" t="n">
        <v>51</v>
      </c>
      <c r="C7766" s="7" t="n">
        <v>3</v>
      </c>
      <c r="D7766" s="7" t="n">
        <v>0</v>
      </c>
      <c r="E7766" s="7" t="s">
        <v>357</v>
      </c>
      <c r="F7766" s="7" t="s">
        <v>286</v>
      </c>
      <c r="G7766" s="7" t="s">
        <v>61</v>
      </c>
      <c r="H7766" s="7" t="s">
        <v>62</v>
      </c>
    </row>
    <row r="7767" spans="1:8">
      <c r="A7767" t="s">
        <v>4</v>
      </c>
      <c r="B7767" s="4" t="s">
        <v>5</v>
      </c>
      <c r="C7767" s="4" t="s">
        <v>11</v>
      </c>
      <c r="D7767" s="4" t="s">
        <v>7</v>
      </c>
      <c r="E7767" s="4" t="s">
        <v>15</v>
      </c>
      <c r="F7767" s="4" t="s">
        <v>11</v>
      </c>
    </row>
    <row r="7768" spans="1:8">
      <c r="A7768" t="n">
        <v>60828</v>
      </c>
      <c r="B7768" s="51" t="n">
        <v>59</v>
      </c>
      <c r="C7768" s="7" t="n">
        <v>0</v>
      </c>
      <c r="D7768" s="7" t="n">
        <v>13</v>
      </c>
      <c r="E7768" s="7" t="n">
        <v>0.150000005960464</v>
      </c>
      <c r="F7768" s="7" t="n">
        <v>0</v>
      </c>
    </row>
    <row r="7769" spans="1:8">
      <c r="A7769" t="s">
        <v>4</v>
      </c>
      <c r="B7769" s="4" t="s">
        <v>5</v>
      </c>
      <c r="C7769" s="4" t="s">
        <v>11</v>
      </c>
    </row>
    <row r="7770" spans="1:8">
      <c r="A7770" t="n">
        <v>60838</v>
      </c>
      <c r="B7770" s="26" t="n">
        <v>16</v>
      </c>
      <c r="C7770" s="7" t="n">
        <v>1000</v>
      </c>
    </row>
    <row r="7771" spans="1:8">
      <c r="A7771" t="s">
        <v>4</v>
      </c>
      <c r="B7771" s="4" t="s">
        <v>5</v>
      </c>
      <c r="C7771" s="4" t="s">
        <v>7</v>
      </c>
      <c r="D7771" s="4" t="s">
        <v>11</v>
      </c>
      <c r="E7771" s="4" t="s">
        <v>8</v>
      </c>
    </row>
    <row r="7772" spans="1:8">
      <c r="A7772" t="n">
        <v>60841</v>
      </c>
      <c r="B7772" s="30" t="n">
        <v>51</v>
      </c>
      <c r="C7772" s="7" t="n">
        <v>4</v>
      </c>
      <c r="D7772" s="7" t="n">
        <v>0</v>
      </c>
      <c r="E7772" s="7" t="s">
        <v>379</v>
      </c>
    </row>
    <row r="7773" spans="1:8">
      <c r="A7773" t="s">
        <v>4</v>
      </c>
      <c r="B7773" s="4" t="s">
        <v>5</v>
      </c>
      <c r="C7773" s="4" t="s">
        <v>11</v>
      </c>
    </row>
    <row r="7774" spans="1:8">
      <c r="A7774" t="n">
        <v>60855</v>
      </c>
      <c r="B7774" s="26" t="n">
        <v>16</v>
      </c>
      <c r="C7774" s="7" t="n">
        <v>0</v>
      </c>
    </row>
    <row r="7775" spans="1:8">
      <c r="A7775" t="s">
        <v>4</v>
      </c>
      <c r="B7775" s="4" t="s">
        <v>5</v>
      </c>
      <c r="C7775" s="4" t="s">
        <v>11</v>
      </c>
      <c r="D7775" s="4" t="s">
        <v>7</v>
      </c>
      <c r="E7775" s="4" t="s">
        <v>17</v>
      </c>
      <c r="F7775" s="4" t="s">
        <v>42</v>
      </c>
      <c r="G7775" s="4" t="s">
        <v>7</v>
      </c>
      <c r="H7775" s="4" t="s">
        <v>7</v>
      </c>
    </row>
    <row r="7776" spans="1:8">
      <c r="A7776" t="n">
        <v>60858</v>
      </c>
      <c r="B7776" s="31" t="n">
        <v>26</v>
      </c>
      <c r="C7776" s="7" t="n">
        <v>0</v>
      </c>
      <c r="D7776" s="7" t="n">
        <v>17</v>
      </c>
      <c r="E7776" s="7" t="n">
        <v>65058</v>
      </c>
      <c r="F7776" s="7" t="s">
        <v>555</v>
      </c>
      <c r="G7776" s="7" t="n">
        <v>2</v>
      </c>
      <c r="H7776" s="7" t="n">
        <v>0</v>
      </c>
    </row>
    <row r="7777" spans="1:9">
      <c r="A7777" t="s">
        <v>4</v>
      </c>
      <c r="B7777" s="4" t="s">
        <v>5</v>
      </c>
    </row>
    <row r="7778" spans="1:9">
      <c r="A7778" t="n">
        <v>60907</v>
      </c>
      <c r="B7778" s="24" t="n">
        <v>28</v>
      </c>
    </row>
    <row r="7779" spans="1:9">
      <c r="A7779" t="s">
        <v>4</v>
      </c>
      <c r="B7779" s="4" t="s">
        <v>5</v>
      </c>
      <c r="C7779" s="4" t="s">
        <v>7</v>
      </c>
      <c r="D7779" s="4" t="s">
        <v>7</v>
      </c>
      <c r="E7779" s="4" t="s">
        <v>7</v>
      </c>
      <c r="F7779" s="4" t="s">
        <v>15</v>
      </c>
      <c r="G7779" s="4" t="s">
        <v>15</v>
      </c>
      <c r="H7779" s="4" t="s">
        <v>15</v>
      </c>
      <c r="I7779" s="4" t="s">
        <v>15</v>
      </c>
      <c r="J7779" s="4" t="s">
        <v>15</v>
      </c>
    </row>
    <row r="7780" spans="1:9">
      <c r="A7780" t="n">
        <v>60908</v>
      </c>
      <c r="B7780" s="58" t="n">
        <v>76</v>
      </c>
      <c r="C7780" s="7" t="n">
        <v>9</v>
      </c>
      <c r="D7780" s="7" t="n">
        <v>3</v>
      </c>
      <c r="E7780" s="7" t="n">
        <v>0</v>
      </c>
      <c r="F7780" s="7" t="n">
        <v>1</v>
      </c>
      <c r="G7780" s="7" t="n">
        <v>1</v>
      </c>
      <c r="H7780" s="7" t="n">
        <v>1</v>
      </c>
      <c r="I7780" s="7" t="n">
        <v>1</v>
      </c>
      <c r="J7780" s="7" t="n">
        <v>1000</v>
      </c>
    </row>
    <row r="7781" spans="1:9">
      <c r="A7781" t="s">
        <v>4</v>
      </c>
      <c r="B7781" s="4" t="s">
        <v>5</v>
      </c>
      <c r="C7781" s="4" t="s">
        <v>7</v>
      </c>
      <c r="D7781" s="4" t="s">
        <v>7</v>
      </c>
    </row>
    <row r="7782" spans="1:9">
      <c r="A7782" t="n">
        <v>60932</v>
      </c>
      <c r="B7782" s="62" t="n">
        <v>77</v>
      </c>
      <c r="C7782" s="7" t="n">
        <v>9</v>
      </c>
      <c r="D7782" s="7" t="n">
        <v>3</v>
      </c>
    </row>
    <row r="7783" spans="1:9">
      <c r="A7783" t="s">
        <v>4</v>
      </c>
      <c r="B7783" s="4" t="s">
        <v>5</v>
      </c>
      <c r="C7783" s="4" t="s">
        <v>7</v>
      </c>
      <c r="D7783" s="4" t="s">
        <v>11</v>
      </c>
      <c r="E7783" s="4" t="s">
        <v>8</v>
      </c>
      <c r="F7783" s="4" t="s">
        <v>8</v>
      </c>
      <c r="G7783" s="4" t="s">
        <v>8</v>
      </c>
      <c r="H7783" s="4" t="s">
        <v>8</v>
      </c>
    </row>
    <row r="7784" spans="1:9">
      <c r="A7784" t="n">
        <v>60935</v>
      </c>
      <c r="B7784" s="30" t="n">
        <v>51</v>
      </c>
      <c r="C7784" s="7" t="n">
        <v>3</v>
      </c>
      <c r="D7784" s="7" t="n">
        <v>0</v>
      </c>
      <c r="E7784" s="7" t="s">
        <v>450</v>
      </c>
      <c r="F7784" s="7" t="s">
        <v>287</v>
      </c>
      <c r="G7784" s="7" t="s">
        <v>61</v>
      </c>
      <c r="H7784" s="7" t="s">
        <v>62</v>
      </c>
    </row>
    <row r="7785" spans="1:9">
      <c r="A7785" t="s">
        <v>4</v>
      </c>
      <c r="B7785" s="4" t="s">
        <v>5</v>
      </c>
      <c r="C7785" s="4" t="s">
        <v>11</v>
      </c>
    </row>
    <row r="7786" spans="1:9">
      <c r="A7786" t="n">
        <v>60948</v>
      </c>
      <c r="B7786" s="26" t="n">
        <v>16</v>
      </c>
      <c r="C7786" s="7" t="n">
        <v>2000</v>
      </c>
    </row>
    <row r="7787" spans="1:9">
      <c r="A7787" t="s">
        <v>4</v>
      </c>
      <c r="B7787" s="4" t="s">
        <v>5</v>
      </c>
      <c r="C7787" s="4" t="s">
        <v>7</v>
      </c>
      <c r="D7787" s="4" t="s">
        <v>7</v>
      </c>
      <c r="E7787" s="4" t="s">
        <v>7</v>
      </c>
      <c r="F7787" s="4" t="s">
        <v>15</v>
      </c>
      <c r="G7787" s="4" t="s">
        <v>15</v>
      </c>
      <c r="H7787" s="4" t="s">
        <v>15</v>
      </c>
      <c r="I7787" s="4" t="s">
        <v>15</v>
      </c>
      <c r="J7787" s="4" t="s">
        <v>15</v>
      </c>
    </row>
    <row r="7788" spans="1:9">
      <c r="A7788" t="n">
        <v>60951</v>
      </c>
      <c r="B7788" s="58" t="n">
        <v>76</v>
      </c>
      <c r="C7788" s="7" t="n">
        <v>9</v>
      </c>
      <c r="D7788" s="7" t="n">
        <v>3</v>
      </c>
      <c r="E7788" s="7" t="n">
        <v>0</v>
      </c>
      <c r="F7788" s="7" t="n">
        <v>1</v>
      </c>
      <c r="G7788" s="7" t="n">
        <v>1</v>
      </c>
      <c r="H7788" s="7" t="n">
        <v>1</v>
      </c>
      <c r="I7788" s="7" t="n">
        <v>0</v>
      </c>
      <c r="J7788" s="7" t="n">
        <v>1000</v>
      </c>
    </row>
    <row r="7789" spans="1:9">
      <c r="A7789" t="s">
        <v>4</v>
      </c>
      <c r="B7789" s="4" t="s">
        <v>5</v>
      </c>
      <c r="C7789" s="4" t="s">
        <v>7</v>
      </c>
      <c r="D7789" s="4" t="s">
        <v>7</v>
      </c>
    </row>
    <row r="7790" spans="1:9">
      <c r="A7790" t="n">
        <v>60975</v>
      </c>
      <c r="B7790" s="62" t="n">
        <v>77</v>
      </c>
      <c r="C7790" s="7" t="n">
        <v>9</v>
      </c>
      <c r="D7790" s="7" t="n">
        <v>3</v>
      </c>
    </row>
    <row r="7791" spans="1:9">
      <c r="A7791" t="s">
        <v>4</v>
      </c>
      <c r="B7791" s="4" t="s">
        <v>5</v>
      </c>
      <c r="C7791" s="4" t="s">
        <v>11</v>
      </c>
      <c r="D7791" s="4" t="s">
        <v>7</v>
      </c>
      <c r="E7791" s="4" t="s">
        <v>15</v>
      </c>
      <c r="F7791" s="4" t="s">
        <v>11</v>
      </c>
    </row>
    <row r="7792" spans="1:9">
      <c r="A7792" t="n">
        <v>60978</v>
      </c>
      <c r="B7792" s="51" t="n">
        <v>59</v>
      </c>
      <c r="C7792" s="7" t="n">
        <v>0</v>
      </c>
      <c r="D7792" s="7" t="n">
        <v>8</v>
      </c>
      <c r="E7792" s="7" t="n">
        <v>0.150000005960464</v>
      </c>
      <c r="F7792" s="7" t="n">
        <v>0</v>
      </c>
    </row>
    <row r="7793" spans="1:10">
      <c r="A7793" t="s">
        <v>4</v>
      </c>
      <c r="B7793" s="4" t="s">
        <v>5</v>
      </c>
      <c r="C7793" s="4" t="s">
        <v>11</v>
      </c>
    </row>
    <row r="7794" spans="1:10">
      <c r="A7794" t="n">
        <v>60988</v>
      </c>
      <c r="B7794" s="26" t="n">
        <v>16</v>
      </c>
      <c r="C7794" s="7" t="n">
        <v>1800</v>
      </c>
    </row>
    <row r="7795" spans="1:10">
      <c r="A7795" t="s">
        <v>4</v>
      </c>
      <c r="B7795" s="4" t="s">
        <v>5</v>
      </c>
      <c r="C7795" s="4" t="s">
        <v>11</v>
      </c>
      <c r="D7795" s="4" t="s">
        <v>7</v>
      </c>
      <c r="E7795" s="4" t="s">
        <v>15</v>
      </c>
      <c r="F7795" s="4" t="s">
        <v>11</v>
      </c>
    </row>
    <row r="7796" spans="1:10">
      <c r="A7796" t="n">
        <v>60991</v>
      </c>
      <c r="B7796" s="51" t="n">
        <v>59</v>
      </c>
      <c r="C7796" s="7" t="n">
        <v>0</v>
      </c>
      <c r="D7796" s="7" t="n">
        <v>255</v>
      </c>
      <c r="E7796" s="7" t="n">
        <v>0</v>
      </c>
      <c r="F7796" s="7" t="n">
        <v>0</v>
      </c>
    </row>
    <row r="7797" spans="1:10">
      <c r="A7797" t="s">
        <v>4</v>
      </c>
      <c r="B7797" s="4" t="s">
        <v>5</v>
      </c>
      <c r="C7797" s="4" t="s">
        <v>11</v>
      </c>
    </row>
    <row r="7798" spans="1:10">
      <c r="A7798" t="n">
        <v>61001</v>
      </c>
      <c r="B7798" s="26" t="n">
        <v>16</v>
      </c>
      <c r="C7798" s="7" t="n">
        <v>300</v>
      </c>
    </row>
    <row r="7799" spans="1:10">
      <c r="A7799" t="s">
        <v>4</v>
      </c>
      <c r="B7799" s="4" t="s">
        <v>5</v>
      </c>
      <c r="C7799" s="4" t="s">
        <v>7</v>
      </c>
      <c r="D7799" s="4" t="s">
        <v>11</v>
      </c>
      <c r="E7799" s="4" t="s">
        <v>7</v>
      </c>
      <c r="F7799" s="4" t="s">
        <v>13</v>
      </c>
    </row>
    <row r="7800" spans="1:10">
      <c r="A7800" t="n">
        <v>61004</v>
      </c>
      <c r="B7800" s="9" t="n">
        <v>5</v>
      </c>
      <c r="C7800" s="7" t="n">
        <v>30</v>
      </c>
      <c r="D7800" s="7" t="n">
        <v>10863</v>
      </c>
      <c r="E7800" s="7" t="n">
        <v>1</v>
      </c>
      <c r="F7800" s="11" t="n">
        <f t="normal" ca="1">A7812</f>
        <v>0</v>
      </c>
    </row>
    <row r="7801" spans="1:10">
      <c r="A7801" t="s">
        <v>4</v>
      </c>
      <c r="B7801" s="4" t="s">
        <v>5</v>
      </c>
      <c r="C7801" s="4" t="s">
        <v>7</v>
      </c>
      <c r="D7801" s="4" t="s">
        <v>11</v>
      </c>
      <c r="E7801" s="4" t="s">
        <v>8</v>
      </c>
    </row>
    <row r="7802" spans="1:10">
      <c r="A7802" t="n">
        <v>61013</v>
      </c>
      <c r="B7802" s="30" t="n">
        <v>51</v>
      </c>
      <c r="C7802" s="7" t="n">
        <v>4</v>
      </c>
      <c r="D7802" s="7" t="n">
        <v>0</v>
      </c>
      <c r="E7802" s="7" t="s">
        <v>556</v>
      </c>
    </row>
    <row r="7803" spans="1:10">
      <c r="A7803" t="s">
        <v>4</v>
      </c>
      <c r="B7803" s="4" t="s">
        <v>5</v>
      </c>
      <c r="C7803" s="4" t="s">
        <v>11</v>
      </c>
    </row>
    <row r="7804" spans="1:10">
      <c r="A7804" t="n">
        <v>61028</v>
      </c>
      <c r="B7804" s="26" t="n">
        <v>16</v>
      </c>
      <c r="C7804" s="7" t="n">
        <v>0</v>
      </c>
    </row>
    <row r="7805" spans="1:10">
      <c r="A7805" t="s">
        <v>4</v>
      </c>
      <c r="B7805" s="4" t="s">
        <v>5</v>
      </c>
      <c r="C7805" s="4" t="s">
        <v>11</v>
      </c>
      <c r="D7805" s="4" t="s">
        <v>7</v>
      </c>
      <c r="E7805" s="4" t="s">
        <v>17</v>
      </c>
      <c r="F7805" s="4" t="s">
        <v>42</v>
      </c>
      <c r="G7805" s="4" t="s">
        <v>7</v>
      </c>
      <c r="H7805" s="4" t="s">
        <v>7</v>
      </c>
      <c r="I7805" s="4" t="s">
        <v>7</v>
      </c>
      <c r="J7805" s="4" t="s">
        <v>17</v>
      </c>
      <c r="K7805" s="4" t="s">
        <v>42</v>
      </c>
      <c r="L7805" s="4" t="s">
        <v>7</v>
      </c>
      <c r="M7805" s="4" t="s">
        <v>7</v>
      </c>
    </row>
    <row r="7806" spans="1:10">
      <c r="A7806" t="n">
        <v>61031</v>
      </c>
      <c r="B7806" s="31" t="n">
        <v>26</v>
      </c>
      <c r="C7806" s="7" t="n">
        <v>0</v>
      </c>
      <c r="D7806" s="7" t="n">
        <v>17</v>
      </c>
      <c r="E7806" s="7" t="n">
        <v>65059</v>
      </c>
      <c r="F7806" s="7" t="s">
        <v>557</v>
      </c>
      <c r="G7806" s="7" t="n">
        <v>2</v>
      </c>
      <c r="H7806" s="7" t="n">
        <v>3</v>
      </c>
      <c r="I7806" s="7" t="n">
        <v>17</v>
      </c>
      <c r="J7806" s="7" t="n">
        <v>65060</v>
      </c>
      <c r="K7806" s="7" t="s">
        <v>558</v>
      </c>
      <c r="L7806" s="7" t="n">
        <v>2</v>
      </c>
      <c r="M7806" s="7" t="n">
        <v>0</v>
      </c>
    </row>
    <row r="7807" spans="1:10">
      <c r="A7807" t="s">
        <v>4</v>
      </c>
      <c r="B7807" s="4" t="s">
        <v>5</v>
      </c>
    </row>
    <row r="7808" spans="1:10">
      <c r="A7808" t="n">
        <v>61165</v>
      </c>
      <c r="B7808" s="24" t="n">
        <v>28</v>
      </c>
    </row>
    <row r="7809" spans="1:13">
      <c r="A7809" t="s">
        <v>4</v>
      </c>
      <c r="B7809" s="4" t="s">
        <v>5</v>
      </c>
      <c r="C7809" s="4" t="s">
        <v>13</v>
      </c>
    </row>
    <row r="7810" spans="1:13">
      <c r="A7810" t="n">
        <v>61166</v>
      </c>
      <c r="B7810" s="19" t="n">
        <v>3</v>
      </c>
      <c r="C7810" s="11" t="n">
        <f t="normal" ca="1">A7822</f>
        <v>0</v>
      </c>
    </row>
    <row r="7811" spans="1:13">
      <c r="A7811" t="s">
        <v>4</v>
      </c>
      <c r="B7811" s="4" t="s">
        <v>5</v>
      </c>
      <c r="C7811" s="4" t="s">
        <v>7</v>
      </c>
      <c r="D7811" s="4" t="s">
        <v>11</v>
      </c>
      <c r="E7811" s="4" t="s">
        <v>7</v>
      </c>
      <c r="F7811" s="4" t="s">
        <v>13</v>
      </c>
    </row>
    <row r="7812" spans="1:13">
      <c r="A7812" t="n">
        <v>61171</v>
      </c>
      <c r="B7812" s="9" t="n">
        <v>5</v>
      </c>
      <c r="C7812" s="7" t="n">
        <v>30</v>
      </c>
      <c r="D7812" s="7" t="n">
        <v>10867</v>
      </c>
      <c r="E7812" s="7" t="n">
        <v>1</v>
      </c>
      <c r="F7812" s="11" t="n">
        <f t="normal" ca="1">A7822</f>
        <v>0</v>
      </c>
    </row>
    <row r="7813" spans="1:13">
      <c r="A7813" t="s">
        <v>4</v>
      </c>
      <c r="B7813" s="4" t="s">
        <v>5</v>
      </c>
      <c r="C7813" s="4" t="s">
        <v>7</v>
      </c>
      <c r="D7813" s="4" t="s">
        <v>11</v>
      </c>
      <c r="E7813" s="4" t="s">
        <v>8</v>
      </c>
    </row>
    <row r="7814" spans="1:13">
      <c r="A7814" t="n">
        <v>61180</v>
      </c>
      <c r="B7814" s="30" t="n">
        <v>51</v>
      </c>
      <c r="C7814" s="7" t="n">
        <v>4</v>
      </c>
      <c r="D7814" s="7" t="n">
        <v>0</v>
      </c>
      <c r="E7814" s="7" t="s">
        <v>556</v>
      </c>
    </row>
    <row r="7815" spans="1:13">
      <c r="A7815" t="s">
        <v>4</v>
      </c>
      <c r="B7815" s="4" t="s">
        <v>5</v>
      </c>
      <c r="C7815" s="4" t="s">
        <v>11</v>
      </c>
    </row>
    <row r="7816" spans="1:13">
      <c r="A7816" t="n">
        <v>61195</v>
      </c>
      <c r="B7816" s="26" t="n">
        <v>16</v>
      </c>
      <c r="C7816" s="7" t="n">
        <v>0</v>
      </c>
    </row>
    <row r="7817" spans="1:13">
      <c r="A7817" t="s">
        <v>4</v>
      </c>
      <c r="B7817" s="4" t="s">
        <v>5</v>
      </c>
      <c r="C7817" s="4" t="s">
        <v>11</v>
      </c>
      <c r="D7817" s="4" t="s">
        <v>7</v>
      </c>
      <c r="E7817" s="4" t="s">
        <v>17</v>
      </c>
      <c r="F7817" s="4" t="s">
        <v>42</v>
      </c>
      <c r="G7817" s="4" t="s">
        <v>7</v>
      </c>
      <c r="H7817" s="4" t="s">
        <v>7</v>
      </c>
      <c r="I7817" s="4" t="s">
        <v>7</v>
      </c>
      <c r="J7817" s="4" t="s">
        <v>17</v>
      </c>
      <c r="K7817" s="4" t="s">
        <v>42</v>
      </c>
      <c r="L7817" s="4" t="s">
        <v>7</v>
      </c>
      <c r="M7817" s="4" t="s">
        <v>7</v>
      </c>
    </row>
    <row r="7818" spans="1:13">
      <c r="A7818" t="n">
        <v>61198</v>
      </c>
      <c r="B7818" s="31" t="n">
        <v>26</v>
      </c>
      <c r="C7818" s="7" t="n">
        <v>0</v>
      </c>
      <c r="D7818" s="7" t="n">
        <v>17</v>
      </c>
      <c r="E7818" s="7" t="n">
        <v>65061</v>
      </c>
      <c r="F7818" s="7" t="s">
        <v>559</v>
      </c>
      <c r="G7818" s="7" t="n">
        <v>2</v>
      </c>
      <c r="H7818" s="7" t="n">
        <v>3</v>
      </c>
      <c r="I7818" s="7" t="n">
        <v>17</v>
      </c>
      <c r="J7818" s="7" t="n">
        <v>65062</v>
      </c>
      <c r="K7818" s="7" t="s">
        <v>560</v>
      </c>
      <c r="L7818" s="7" t="n">
        <v>2</v>
      </c>
      <c r="M7818" s="7" t="n">
        <v>0</v>
      </c>
    </row>
    <row r="7819" spans="1:13">
      <c r="A7819" t="s">
        <v>4</v>
      </c>
      <c r="B7819" s="4" t="s">
        <v>5</v>
      </c>
    </row>
    <row r="7820" spans="1:13">
      <c r="A7820" t="n">
        <v>61367</v>
      </c>
      <c r="B7820" s="24" t="n">
        <v>28</v>
      </c>
    </row>
    <row r="7821" spans="1:13">
      <c r="A7821" t="s">
        <v>4</v>
      </c>
      <c r="B7821" s="4" t="s">
        <v>5</v>
      </c>
      <c r="C7821" s="4" t="s">
        <v>7</v>
      </c>
      <c r="D7821" s="4" t="s">
        <v>11</v>
      </c>
      <c r="E7821" s="4" t="s">
        <v>7</v>
      </c>
    </row>
    <row r="7822" spans="1:13">
      <c r="A7822" t="n">
        <v>61368</v>
      </c>
      <c r="B7822" s="15" t="n">
        <v>49</v>
      </c>
      <c r="C7822" s="7" t="n">
        <v>1</v>
      </c>
      <c r="D7822" s="7" t="n">
        <v>4000</v>
      </c>
      <c r="E7822" s="7" t="n">
        <v>0</v>
      </c>
    </row>
    <row r="7823" spans="1:13">
      <c r="A7823" t="s">
        <v>4</v>
      </c>
      <c r="B7823" s="4" t="s">
        <v>5</v>
      </c>
      <c r="C7823" s="4" t="s">
        <v>7</v>
      </c>
      <c r="D7823" s="4" t="s">
        <v>11</v>
      </c>
      <c r="E7823" s="4" t="s">
        <v>15</v>
      </c>
    </row>
    <row r="7824" spans="1:13">
      <c r="A7824" t="n">
        <v>61373</v>
      </c>
      <c r="B7824" s="28" t="n">
        <v>58</v>
      </c>
      <c r="C7824" s="7" t="n">
        <v>0</v>
      </c>
      <c r="D7824" s="7" t="n">
        <v>1000</v>
      </c>
      <c r="E7824" s="7" t="n">
        <v>1</v>
      </c>
    </row>
    <row r="7825" spans="1:13">
      <c r="A7825" t="s">
        <v>4</v>
      </c>
      <c r="B7825" s="4" t="s">
        <v>5</v>
      </c>
      <c r="C7825" s="4" t="s">
        <v>7</v>
      </c>
      <c r="D7825" s="4" t="s">
        <v>11</v>
      </c>
    </row>
    <row r="7826" spans="1:13">
      <c r="A7826" t="n">
        <v>61381</v>
      </c>
      <c r="B7826" s="28" t="n">
        <v>58</v>
      </c>
      <c r="C7826" s="7" t="n">
        <v>255</v>
      </c>
      <c r="D7826" s="7" t="n">
        <v>0</v>
      </c>
    </row>
    <row r="7827" spans="1:13">
      <c r="A7827" t="s">
        <v>4</v>
      </c>
      <c r="B7827" s="4" t="s">
        <v>5</v>
      </c>
      <c r="C7827" s="4" t="s">
        <v>7</v>
      </c>
      <c r="D7827" s="4" t="s">
        <v>7</v>
      </c>
    </row>
    <row r="7828" spans="1:13">
      <c r="A7828" t="n">
        <v>61385</v>
      </c>
      <c r="B7828" s="15" t="n">
        <v>49</v>
      </c>
      <c r="C7828" s="7" t="n">
        <v>2</v>
      </c>
      <c r="D7828" s="7" t="n">
        <v>0</v>
      </c>
    </row>
    <row r="7829" spans="1:13">
      <c r="A7829" t="s">
        <v>4</v>
      </c>
      <c r="B7829" s="4" t="s">
        <v>5</v>
      </c>
      <c r="C7829" s="4" t="s">
        <v>13</v>
      </c>
    </row>
    <row r="7830" spans="1:13">
      <c r="A7830" t="n">
        <v>61388</v>
      </c>
      <c r="B7830" s="19" t="n">
        <v>3</v>
      </c>
      <c r="C7830" s="11" t="n">
        <f t="normal" ca="1">A7840</f>
        <v>0</v>
      </c>
    </row>
    <row r="7831" spans="1:13">
      <c r="A7831" t="s">
        <v>4</v>
      </c>
      <c r="B7831" s="4" t="s">
        <v>5</v>
      </c>
      <c r="C7831" s="4" t="s">
        <v>7</v>
      </c>
      <c r="D7831" s="4" t="s">
        <v>11</v>
      </c>
      <c r="E7831" s="4" t="s">
        <v>7</v>
      </c>
    </row>
    <row r="7832" spans="1:13">
      <c r="A7832" t="n">
        <v>61393</v>
      </c>
      <c r="B7832" s="15" t="n">
        <v>49</v>
      </c>
      <c r="C7832" s="7" t="n">
        <v>1</v>
      </c>
      <c r="D7832" s="7" t="n">
        <v>4000</v>
      </c>
      <c r="E7832" s="7" t="n">
        <v>0</v>
      </c>
    </row>
    <row r="7833" spans="1:13">
      <c r="A7833" t="s">
        <v>4</v>
      </c>
      <c r="B7833" s="4" t="s">
        <v>5</v>
      </c>
      <c r="C7833" s="4" t="s">
        <v>7</v>
      </c>
      <c r="D7833" s="4" t="s">
        <v>11</v>
      </c>
      <c r="E7833" s="4" t="s">
        <v>15</v>
      </c>
    </row>
    <row r="7834" spans="1:13">
      <c r="A7834" t="n">
        <v>61398</v>
      </c>
      <c r="B7834" s="28" t="n">
        <v>58</v>
      </c>
      <c r="C7834" s="7" t="n">
        <v>0</v>
      </c>
      <c r="D7834" s="7" t="n">
        <v>1000</v>
      </c>
      <c r="E7834" s="7" t="n">
        <v>1</v>
      </c>
    </row>
    <row r="7835" spans="1:13">
      <c r="A7835" t="s">
        <v>4</v>
      </c>
      <c r="B7835" s="4" t="s">
        <v>5</v>
      </c>
      <c r="C7835" s="4" t="s">
        <v>7</v>
      </c>
      <c r="D7835" s="4" t="s">
        <v>11</v>
      </c>
    </row>
    <row r="7836" spans="1:13">
      <c r="A7836" t="n">
        <v>61406</v>
      </c>
      <c r="B7836" s="28" t="n">
        <v>58</v>
      </c>
      <c r="C7836" s="7" t="n">
        <v>255</v>
      </c>
      <c r="D7836" s="7" t="n">
        <v>0</v>
      </c>
    </row>
    <row r="7837" spans="1:13">
      <c r="A7837" t="s">
        <v>4</v>
      </c>
      <c r="B7837" s="4" t="s">
        <v>5</v>
      </c>
      <c r="C7837" s="4" t="s">
        <v>7</v>
      </c>
      <c r="D7837" s="4" t="s">
        <v>7</v>
      </c>
    </row>
    <row r="7838" spans="1:13">
      <c r="A7838" t="n">
        <v>61410</v>
      </c>
      <c r="B7838" s="15" t="n">
        <v>49</v>
      </c>
      <c r="C7838" s="7" t="n">
        <v>2</v>
      </c>
      <c r="D7838" s="7" t="n">
        <v>0</v>
      </c>
    </row>
    <row r="7839" spans="1:13">
      <c r="A7839" t="s">
        <v>4</v>
      </c>
      <c r="B7839" s="4" t="s">
        <v>5</v>
      </c>
      <c r="C7839" s="4" t="s">
        <v>7</v>
      </c>
      <c r="D7839" s="4" t="s">
        <v>8</v>
      </c>
      <c r="E7839" s="4" t="s">
        <v>15</v>
      </c>
      <c r="F7839" s="4" t="s">
        <v>15</v>
      </c>
      <c r="G7839" s="4" t="s">
        <v>15</v>
      </c>
    </row>
    <row r="7840" spans="1:13">
      <c r="A7840" t="n">
        <v>61413</v>
      </c>
      <c r="B7840" s="17" t="n">
        <v>94</v>
      </c>
      <c r="C7840" s="7" t="n">
        <v>2</v>
      </c>
      <c r="D7840" s="7" t="s">
        <v>215</v>
      </c>
      <c r="E7840" s="7" t="n">
        <v>-30</v>
      </c>
      <c r="F7840" s="7" t="n">
        <v>0</v>
      </c>
      <c r="G7840" s="7" t="n">
        <v>-58.375</v>
      </c>
    </row>
    <row r="7841" spans="1:7">
      <c r="A7841" t="s">
        <v>4</v>
      </c>
      <c r="B7841" s="4" t="s">
        <v>5</v>
      </c>
      <c r="C7841" s="4" t="s">
        <v>7</v>
      </c>
      <c r="D7841" s="4" t="s">
        <v>8</v>
      </c>
      <c r="E7841" s="4" t="s">
        <v>15</v>
      </c>
      <c r="F7841" s="4" t="s">
        <v>15</v>
      </c>
      <c r="G7841" s="4" t="s">
        <v>15</v>
      </c>
    </row>
    <row r="7842" spans="1:7">
      <c r="A7842" t="n">
        <v>61436</v>
      </c>
      <c r="B7842" s="17" t="n">
        <v>94</v>
      </c>
      <c r="C7842" s="7" t="n">
        <v>2</v>
      </c>
      <c r="D7842" s="7" t="s">
        <v>216</v>
      </c>
      <c r="E7842" s="7" t="n">
        <v>-28.2000007629395</v>
      </c>
      <c r="F7842" s="7" t="n">
        <v>0</v>
      </c>
      <c r="G7842" s="7" t="n">
        <v>-52</v>
      </c>
    </row>
    <row r="7843" spans="1:7">
      <c r="A7843" t="s">
        <v>4</v>
      </c>
      <c r="B7843" s="4" t="s">
        <v>5</v>
      </c>
      <c r="C7843" s="4" t="s">
        <v>7</v>
      </c>
      <c r="D7843" s="4" t="s">
        <v>8</v>
      </c>
      <c r="E7843" s="4" t="s">
        <v>15</v>
      </c>
      <c r="F7843" s="4" t="s">
        <v>15</v>
      </c>
      <c r="G7843" s="4" t="s">
        <v>15</v>
      </c>
    </row>
    <row r="7844" spans="1:7">
      <c r="A7844" t="n">
        <v>61459</v>
      </c>
      <c r="B7844" s="17" t="n">
        <v>94</v>
      </c>
      <c r="C7844" s="7" t="n">
        <v>2</v>
      </c>
      <c r="D7844" s="7" t="s">
        <v>217</v>
      </c>
      <c r="E7844" s="7" t="n">
        <v>-30</v>
      </c>
      <c r="F7844" s="7" t="n">
        <v>0</v>
      </c>
      <c r="G7844" s="7" t="n">
        <v>-52</v>
      </c>
    </row>
    <row r="7845" spans="1:7">
      <c r="A7845" t="s">
        <v>4</v>
      </c>
      <c r="B7845" s="4" t="s">
        <v>5</v>
      </c>
      <c r="C7845" s="4" t="s">
        <v>7</v>
      </c>
      <c r="D7845" s="4" t="s">
        <v>8</v>
      </c>
      <c r="E7845" s="4" t="s">
        <v>15</v>
      </c>
      <c r="F7845" s="4" t="s">
        <v>15</v>
      </c>
      <c r="G7845" s="4" t="s">
        <v>15</v>
      </c>
    </row>
    <row r="7846" spans="1:7">
      <c r="A7846" t="n">
        <v>61482</v>
      </c>
      <c r="B7846" s="17" t="n">
        <v>94</v>
      </c>
      <c r="C7846" s="7" t="n">
        <v>2</v>
      </c>
      <c r="D7846" s="7" t="s">
        <v>218</v>
      </c>
      <c r="E7846" s="7" t="n">
        <v>-26.3999996185303</v>
      </c>
      <c r="F7846" s="7" t="n">
        <v>0</v>
      </c>
      <c r="G7846" s="7" t="n">
        <v>-55</v>
      </c>
    </row>
    <row r="7847" spans="1:7">
      <c r="A7847" t="s">
        <v>4</v>
      </c>
      <c r="B7847" s="4" t="s">
        <v>5</v>
      </c>
      <c r="C7847" s="4" t="s">
        <v>7</v>
      </c>
      <c r="D7847" s="4" t="s">
        <v>8</v>
      </c>
      <c r="E7847" s="4" t="s">
        <v>15</v>
      </c>
      <c r="F7847" s="4" t="s">
        <v>15</v>
      </c>
      <c r="G7847" s="4" t="s">
        <v>15</v>
      </c>
    </row>
    <row r="7848" spans="1:7">
      <c r="A7848" t="n">
        <v>61505</v>
      </c>
      <c r="B7848" s="17" t="n">
        <v>94</v>
      </c>
      <c r="C7848" s="7" t="n">
        <v>2</v>
      </c>
      <c r="D7848" s="7" t="s">
        <v>219</v>
      </c>
      <c r="E7848" s="7" t="n">
        <v>-31.7999992370605</v>
      </c>
      <c r="F7848" s="7" t="n">
        <v>0</v>
      </c>
      <c r="G7848" s="7" t="n">
        <v>-52</v>
      </c>
    </row>
    <row r="7849" spans="1:7">
      <c r="A7849" t="s">
        <v>4</v>
      </c>
      <c r="B7849" s="4" t="s">
        <v>5</v>
      </c>
      <c r="C7849" s="4" t="s">
        <v>7</v>
      </c>
      <c r="D7849" s="4" t="s">
        <v>8</v>
      </c>
      <c r="E7849" s="4" t="s">
        <v>15</v>
      </c>
      <c r="F7849" s="4" t="s">
        <v>15</v>
      </c>
      <c r="G7849" s="4" t="s">
        <v>15</v>
      </c>
    </row>
    <row r="7850" spans="1:7">
      <c r="A7850" t="n">
        <v>61528</v>
      </c>
      <c r="B7850" s="17" t="n">
        <v>94</v>
      </c>
      <c r="C7850" s="7" t="n">
        <v>2</v>
      </c>
      <c r="D7850" s="7" t="s">
        <v>220</v>
      </c>
      <c r="E7850" s="7" t="n">
        <v>-33.5999984741211</v>
      </c>
      <c r="F7850" s="7" t="n">
        <v>0</v>
      </c>
      <c r="G7850" s="7" t="n">
        <v>-52</v>
      </c>
    </row>
    <row r="7851" spans="1:7">
      <c r="A7851" t="s">
        <v>4</v>
      </c>
      <c r="B7851" s="4" t="s">
        <v>5</v>
      </c>
      <c r="C7851" s="4" t="s">
        <v>7</v>
      </c>
      <c r="D7851" s="4" t="s">
        <v>8</v>
      </c>
      <c r="E7851" s="4" t="s">
        <v>15</v>
      </c>
      <c r="F7851" s="4" t="s">
        <v>15</v>
      </c>
      <c r="G7851" s="4" t="s">
        <v>15</v>
      </c>
    </row>
    <row r="7852" spans="1:7">
      <c r="A7852" t="n">
        <v>61551</v>
      </c>
      <c r="B7852" s="17" t="n">
        <v>94</v>
      </c>
      <c r="C7852" s="7" t="n">
        <v>2</v>
      </c>
      <c r="D7852" s="7" t="s">
        <v>221</v>
      </c>
      <c r="E7852" s="7" t="n">
        <v>-33.5999984741211</v>
      </c>
      <c r="F7852" s="7" t="n">
        <v>0</v>
      </c>
      <c r="G7852" s="7" t="n">
        <v>-49</v>
      </c>
    </row>
    <row r="7853" spans="1:7">
      <c r="A7853" t="s">
        <v>4</v>
      </c>
      <c r="B7853" s="4" t="s">
        <v>5</v>
      </c>
      <c r="C7853" s="4" t="s">
        <v>7</v>
      </c>
      <c r="D7853" s="4" t="s">
        <v>8</v>
      </c>
      <c r="E7853" s="4" t="s">
        <v>15</v>
      </c>
      <c r="F7853" s="4" t="s">
        <v>15</v>
      </c>
      <c r="G7853" s="4" t="s">
        <v>15</v>
      </c>
    </row>
    <row r="7854" spans="1:7">
      <c r="A7854" t="n">
        <v>61574</v>
      </c>
      <c r="B7854" s="17" t="n">
        <v>94</v>
      </c>
      <c r="C7854" s="7" t="n">
        <v>2</v>
      </c>
      <c r="D7854" s="7" t="s">
        <v>222</v>
      </c>
      <c r="E7854" s="7" t="n">
        <v>-26.3999996185303</v>
      </c>
      <c r="F7854" s="7" t="n">
        <v>0</v>
      </c>
      <c r="G7854" s="7" t="n">
        <v>-52</v>
      </c>
    </row>
    <row r="7855" spans="1:7">
      <c r="A7855" t="s">
        <v>4</v>
      </c>
      <c r="B7855" s="4" t="s">
        <v>5</v>
      </c>
      <c r="C7855" s="4" t="s">
        <v>7</v>
      </c>
      <c r="D7855" s="4" t="s">
        <v>8</v>
      </c>
      <c r="E7855" s="4" t="s">
        <v>15</v>
      </c>
      <c r="F7855" s="4" t="s">
        <v>15</v>
      </c>
      <c r="G7855" s="4" t="s">
        <v>15</v>
      </c>
    </row>
    <row r="7856" spans="1:7">
      <c r="A7856" t="n">
        <v>61597</v>
      </c>
      <c r="B7856" s="17" t="n">
        <v>94</v>
      </c>
      <c r="C7856" s="7" t="n">
        <v>2</v>
      </c>
      <c r="D7856" s="7" t="s">
        <v>223</v>
      </c>
      <c r="E7856" s="7" t="n">
        <v>-28.2000007629395</v>
      </c>
      <c r="F7856" s="7" t="n">
        <v>0</v>
      </c>
      <c r="G7856" s="7" t="n">
        <v>-55</v>
      </c>
    </row>
    <row r="7857" spans="1:7">
      <c r="A7857" t="s">
        <v>4</v>
      </c>
      <c r="B7857" s="4" t="s">
        <v>5</v>
      </c>
      <c r="C7857" s="4" t="s">
        <v>7</v>
      </c>
      <c r="D7857" s="4" t="s">
        <v>8</v>
      </c>
      <c r="E7857" s="4" t="s">
        <v>15</v>
      </c>
      <c r="F7857" s="4" t="s">
        <v>15</v>
      </c>
      <c r="G7857" s="4" t="s">
        <v>15</v>
      </c>
    </row>
    <row r="7858" spans="1:7">
      <c r="A7858" t="n">
        <v>61620</v>
      </c>
      <c r="B7858" s="17" t="n">
        <v>94</v>
      </c>
      <c r="C7858" s="7" t="n">
        <v>2</v>
      </c>
      <c r="D7858" s="7" t="s">
        <v>224</v>
      </c>
      <c r="E7858" s="7" t="n">
        <v>-30</v>
      </c>
      <c r="F7858" s="7" t="n">
        <v>0</v>
      </c>
      <c r="G7858" s="7" t="n">
        <v>-55</v>
      </c>
    </row>
    <row r="7859" spans="1:7">
      <c r="A7859" t="s">
        <v>4</v>
      </c>
      <c r="B7859" s="4" t="s">
        <v>5</v>
      </c>
      <c r="C7859" s="4" t="s">
        <v>7</v>
      </c>
      <c r="D7859" s="4" t="s">
        <v>8</v>
      </c>
      <c r="E7859" s="4" t="s">
        <v>15</v>
      </c>
      <c r="F7859" s="4" t="s">
        <v>15</v>
      </c>
      <c r="G7859" s="4" t="s">
        <v>15</v>
      </c>
    </row>
    <row r="7860" spans="1:7">
      <c r="A7860" t="n">
        <v>61643</v>
      </c>
      <c r="B7860" s="17" t="n">
        <v>94</v>
      </c>
      <c r="C7860" s="7" t="n">
        <v>2</v>
      </c>
      <c r="D7860" s="7" t="s">
        <v>225</v>
      </c>
      <c r="E7860" s="7" t="n">
        <v>-31.7999992370605</v>
      </c>
      <c r="F7860" s="7" t="n">
        <v>0</v>
      </c>
      <c r="G7860" s="7" t="n">
        <v>-55</v>
      </c>
    </row>
    <row r="7861" spans="1:7">
      <c r="A7861" t="s">
        <v>4</v>
      </c>
      <c r="B7861" s="4" t="s">
        <v>5</v>
      </c>
      <c r="C7861" s="4" t="s">
        <v>7</v>
      </c>
      <c r="D7861" s="4" t="s">
        <v>8</v>
      </c>
      <c r="E7861" s="4" t="s">
        <v>15</v>
      </c>
      <c r="F7861" s="4" t="s">
        <v>15</v>
      </c>
      <c r="G7861" s="4" t="s">
        <v>15</v>
      </c>
    </row>
    <row r="7862" spans="1:7">
      <c r="A7862" t="n">
        <v>61666</v>
      </c>
      <c r="B7862" s="17" t="n">
        <v>94</v>
      </c>
      <c r="C7862" s="7" t="n">
        <v>2</v>
      </c>
      <c r="D7862" s="7" t="s">
        <v>226</v>
      </c>
      <c r="E7862" s="7" t="n">
        <v>-33.5999984741211</v>
      </c>
      <c r="F7862" s="7" t="n">
        <v>0</v>
      </c>
      <c r="G7862" s="7" t="n">
        <v>-55</v>
      </c>
    </row>
    <row r="7863" spans="1:7">
      <c r="A7863" t="s">
        <v>4</v>
      </c>
      <c r="B7863" s="4" t="s">
        <v>5</v>
      </c>
      <c r="C7863" s="4" t="s">
        <v>7</v>
      </c>
      <c r="D7863" s="4" t="s">
        <v>8</v>
      </c>
      <c r="E7863" s="4" t="s">
        <v>15</v>
      </c>
      <c r="F7863" s="4" t="s">
        <v>15</v>
      </c>
      <c r="G7863" s="4" t="s">
        <v>15</v>
      </c>
    </row>
    <row r="7864" spans="1:7">
      <c r="A7864" t="n">
        <v>61689</v>
      </c>
      <c r="B7864" s="17" t="n">
        <v>94</v>
      </c>
      <c r="C7864" s="7" t="n">
        <v>2</v>
      </c>
      <c r="D7864" s="7" t="s">
        <v>227</v>
      </c>
      <c r="E7864" s="7" t="n">
        <v>-28.2000007629395</v>
      </c>
      <c r="F7864" s="7" t="n">
        <v>0</v>
      </c>
      <c r="G7864" s="7" t="n">
        <v>-51.2999992370605</v>
      </c>
    </row>
    <row r="7865" spans="1:7">
      <c r="A7865" t="s">
        <v>4</v>
      </c>
      <c r="B7865" s="4" t="s">
        <v>5</v>
      </c>
      <c r="C7865" s="4" t="s">
        <v>7</v>
      </c>
      <c r="D7865" s="4" t="s">
        <v>8</v>
      </c>
      <c r="E7865" s="4" t="s">
        <v>15</v>
      </c>
      <c r="F7865" s="4" t="s">
        <v>15</v>
      </c>
      <c r="G7865" s="4" t="s">
        <v>15</v>
      </c>
    </row>
    <row r="7866" spans="1:7">
      <c r="A7866" t="n">
        <v>61713</v>
      </c>
      <c r="B7866" s="17" t="n">
        <v>94</v>
      </c>
      <c r="C7866" s="7" t="n">
        <v>2</v>
      </c>
      <c r="D7866" s="7" t="s">
        <v>228</v>
      </c>
      <c r="E7866" s="7" t="n">
        <v>-30</v>
      </c>
      <c r="F7866" s="7" t="n">
        <v>0</v>
      </c>
      <c r="G7866" s="7" t="n">
        <v>-51.2999992370605</v>
      </c>
    </row>
    <row r="7867" spans="1:7">
      <c r="A7867" t="s">
        <v>4</v>
      </c>
      <c r="B7867" s="4" t="s">
        <v>5</v>
      </c>
      <c r="C7867" s="4" t="s">
        <v>7</v>
      </c>
      <c r="D7867" s="4" t="s">
        <v>8</v>
      </c>
      <c r="E7867" s="4" t="s">
        <v>15</v>
      </c>
      <c r="F7867" s="4" t="s">
        <v>15</v>
      </c>
      <c r="G7867" s="4" t="s">
        <v>15</v>
      </c>
    </row>
    <row r="7868" spans="1:7">
      <c r="A7868" t="n">
        <v>61737</v>
      </c>
      <c r="B7868" s="17" t="n">
        <v>94</v>
      </c>
      <c r="C7868" s="7" t="n">
        <v>2</v>
      </c>
      <c r="D7868" s="7" t="s">
        <v>229</v>
      </c>
      <c r="E7868" s="7" t="n">
        <v>-26.3999996185303</v>
      </c>
      <c r="F7868" s="7" t="n">
        <v>0</v>
      </c>
      <c r="G7868" s="7" t="n">
        <v>-54.2999992370605</v>
      </c>
    </row>
    <row r="7869" spans="1:7">
      <c r="A7869" t="s">
        <v>4</v>
      </c>
      <c r="B7869" s="4" t="s">
        <v>5</v>
      </c>
      <c r="C7869" s="4" t="s">
        <v>7</v>
      </c>
      <c r="D7869" s="4" t="s">
        <v>8</v>
      </c>
      <c r="E7869" s="4" t="s">
        <v>15</v>
      </c>
      <c r="F7869" s="4" t="s">
        <v>15</v>
      </c>
      <c r="G7869" s="4" t="s">
        <v>15</v>
      </c>
    </row>
    <row r="7870" spans="1:7">
      <c r="A7870" t="n">
        <v>61761</v>
      </c>
      <c r="B7870" s="17" t="n">
        <v>94</v>
      </c>
      <c r="C7870" s="7" t="n">
        <v>2</v>
      </c>
      <c r="D7870" s="7" t="s">
        <v>230</v>
      </c>
      <c r="E7870" s="7" t="n">
        <v>-31.7999992370605</v>
      </c>
      <c r="F7870" s="7" t="n">
        <v>0</v>
      </c>
      <c r="G7870" s="7" t="n">
        <v>-51.2999992370605</v>
      </c>
    </row>
    <row r="7871" spans="1:7">
      <c r="A7871" t="s">
        <v>4</v>
      </c>
      <c r="B7871" s="4" t="s">
        <v>5</v>
      </c>
      <c r="C7871" s="4" t="s">
        <v>7</v>
      </c>
      <c r="D7871" s="4" t="s">
        <v>8</v>
      </c>
      <c r="E7871" s="4" t="s">
        <v>15</v>
      </c>
      <c r="F7871" s="4" t="s">
        <v>15</v>
      </c>
      <c r="G7871" s="4" t="s">
        <v>15</v>
      </c>
    </row>
    <row r="7872" spans="1:7">
      <c r="A7872" t="n">
        <v>61785</v>
      </c>
      <c r="B7872" s="17" t="n">
        <v>94</v>
      </c>
      <c r="C7872" s="7" t="n">
        <v>2</v>
      </c>
      <c r="D7872" s="7" t="s">
        <v>231</v>
      </c>
      <c r="E7872" s="7" t="n">
        <v>-33.5999984741211</v>
      </c>
      <c r="F7872" s="7" t="n">
        <v>0</v>
      </c>
      <c r="G7872" s="7" t="n">
        <v>-51.2999992370605</v>
      </c>
    </row>
    <row r="7873" spans="1:7">
      <c r="A7873" t="s">
        <v>4</v>
      </c>
      <c r="B7873" s="4" t="s">
        <v>5</v>
      </c>
      <c r="C7873" s="4" t="s">
        <v>7</v>
      </c>
      <c r="D7873" s="4" t="s">
        <v>8</v>
      </c>
      <c r="E7873" s="4" t="s">
        <v>15</v>
      </c>
      <c r="F7873" s="4" t="s">
        <v>15</v>
      </c>
      <c r="G7873" s="4" t="s">
        <v>15</v>
      </c>
    </row>
    <row r="7874" spans="1:7">
      <c r="A7874" t="n">
        <v>61809</v>
      </c>
      <c r="B7874" s="17" t="n">
        <v>94</v>
      </c>
      <c r="C7874" s="7" t="n">
        <v>2</v>
      </c>
      <c r="D7874" s="7" t="s">
        <v>232</v>
      </c>
      <c r="E7874" s="7" t="n">
        <v>-33.5999984741211</v>
      </c>
      <c r="F7874" s="7" t="n">
        <v>0</v>
      </c>
      <c r="G7874" s="7" t="n">
        <v>-48.2999992370605</v>
      </c>
    </row>
    <row r="7875" spans="1:7">
      <c r="A7875" t="s">
        <v>4</v>
      </c>
      <c r="B7875" s="4" t="s">
        <v>5</v>
      </c>
      <c r="C7875" s="4" t="s">
        <v>7</v>
      </c>
      <c r="D7875" s="4" t="s">
        <v>8</v>
      </c>
      <c r="E7875" s="4" t="s">
        <v>15</v>
      </c>
      <c r="F7875" s="4" t="s">
        <v>15</v>
      </c>
      <c r="G7875" s="4" t="s">
        <v>15</v>
      </c>
    </row>
    <row r="7876" spans="1:7">
      <c r="A7876" t="n">
        <v>61833</v>
      </c>
      <c r="B7876" s="17" t="n">
        <v>94</v>
      </c>
      <c r="C7876" s="7" t="n">
        <v>2</v>
      </c>
      <c r="D7876" s="7" t="s">
        <v>233</v>
      </c>
      <c r="E7876" s="7" t="n">
        <v>-26.3999996185303</v>
      </c>
      <c r="F7876" s="7" t="n">
        <v>0</v>
      </c>
      <c r="G7876" s="7" t="n">
        <v>-51.2999992370605</v>
      </c>
    </row>
    <row r="7877" spans="1:7">
      <c r="A7877" t="s">
        <v>4</v>
      </c>
      <c r="B7877" s="4" t="s">
        <v>5</v>
      </c>
      <c r="C7877" s="4" t="s">
        <v>7</v>
      </c>
      <c r="D7877" s="4" t="s">
        <v>8</v>
      </c>
      <c r="E7877" s="4" t="s">
        <v>15</v>
      </c>
      <c r="F7877" s="4" t="s">
        <v>15</v>
      </c>
      <c r="G7877" s="4" t="s">
        <v>15</v>
      </c>
    </row>
    <row r="7878" spans="1:7">
      <c r="A7878" t="n">
        <v>61857</v>
      </c>
      <c r="B7878" s="17" t="n">
        <v>94</v>
      </c>
      <c r="C7878" s="7" t="n">
        <v>2</v>
      </c>
      <c r="D7878" s="7" t="s">
        <v>234</v>
      </c>
      <c r="E7878" s="7" t="n">
        <v>-28.2000007629395</v>
      </c>
      <c r="F7878" s="7" t="n">
        <v>0</v>
      </c>
      <c r="G7878" s="7" t="n">
        <v>-54.2999992370605</v>
      </c>
    </row>
    <row r="7879" spans="1:7">
      <c r="A7879" t="s">
        <v>4</v>
      </c>
      <c r="B7879" s="4" t="s">
        <v>5</v>
      </c>
      <c r="C7879" s="4" t="s">
        <v>7</v>
      </c>
      <c r="D7879" s="4" t="s">
        <v>8</v>
      </c>
      <c r="E7879" s="4" t="s">
        <v>15</v>
      </c>
      <c r="F7879" s="4" t="s">
        <v>15</v>
      </c>
      <c r="G7879" s="4" t="s">
        <v>15</v>
      </c>
    </row>
    <row r="7880" spans="1:7">
      <c r="A7880" t="n">
        <v>61881</v>
      </c>
      <c r="B7880" s="17" t="n">
        <v>94</v>
      </c>
      <c r="C7880" s="7" t="n">
        <v>2</v>
      </c>
      <c r="D7880" s="7" t="s">
        <v>235</v>
      </c>
      <c r="E7880" s="7" t="n">
        <v>-30</v>
      </c>
      <c r="F7880" s="7" t="n">
        <v>0</v>
      </c>
      <c r="G7880" s="7" t="n">
        <v>-54.2999992370605</v>
      </c>
    </row>
    <row r="7881" spans="1:7">
      <c r="A7881" t="s">
        <v>4</v>
      </c>
      <c r="B7881" s="4" t="s">
        <v>5</v>
      </c>
      <c r="C7881" s="4" t="s">
        <v>7</v>
      </c>
      <c r="D7881" s="4" t="s">
        <v>8</v>
      </c>
      <c r="E7881" s="4" t="s">
        <v>15</v>
      </c>
      <c r="F7881" s="4" t="s">
        <v>15</v>
      </c>
      <c r="G7881" s="4" t="s">
        <v>15</v>
      </c>
    </row>
    <row r="7882" spans="1:7">
      <c r="A7882" t="n">
        <v>61905</v>
      </c>
      <c r="B7882" s="17" t="n">
        <v>94</v>
      </c>
      <c r="C7882" s="7" t="n">
        <v>2</v>
      </c>
      <c r="D7882" s="7" t="s">
        <v>236</v>
      </c>
      <c r="E7882" s="7" t="n">
        <v>-31.7999992370605</v>
      </c>
      <c r="F7882" s="7" t="n">
        <v>0</v>
      </c>
      <c r="G7882" s="7" t="n">
        <v>-54.2999992370605</v>
      </c>
    </row>
    <row r="7883" spans="1:7">
      <c r="A7883" t="s">
        <v>4</v>
      </c>
      <c r="B7883" s="4" t="s">
        <v>5</v>
      </c>
      <c r="C7883" s="4" t="s">
        <v>7</v>
      </c>
      <c r="D7883" s="4" t="s">
        <v>8</v>
      </c>
      <c r="E7883" s="4" t="s">
        <v>15</v>
      </c>
      <c r="F7883" s="4" t="s">
        <v>15</v>
      </c>
      <c r="G7883" s="4" t="s">
        <v>15</v>
      </c>
    </row>
    <row r="7884" spans="1:7">
      <c r="A7884" t="n">
        <v>61929</v>
      </c>
      <c r="B7884" s="17" t="n">
        <v>94</v>
      </c>
      <c r="C7884" s="7" t="n">
        <v>2</v>
      </c>
      <c r="D7884" s="7" t="s">
        <v>237</v>
      </c>
      <c r="E7884" s="7" t="n">
        <v>-33.5999984741211</v>
      </c>
      <c r="F7884" s="7" t="n">
        <v>0</v>
      </c>
      <c r="G7884" s="7" t="n">
        <v>-54.2999992370605</v>
      </c>
    </row>
    <row r="7885" spans="1:7">
      <c r="A7885" t="s">
        <v>4</v>
      </c>
      <c r="B7885" s="4" t="s">
        <v>5</v>
      </c>
      <c r="C7885" s="4" t="s">
        <v>7</v>
      </c>
      <c r="D7885" s="4" t="s">
        <v>8</v>
      </c>
      <c r="E7885" s="4" t="s">
        <v>15</v>
      </c>
      <c r="F7885" s="4" t="s">
        <v>15</v>
      </c>
      <c r="G7885" s="4" t="s">
        <v>15</v>
      </c>
    </row>
    <row r="7886" spans="1:7">
      <c r="A7886" t="n">
        <v>61953</v>
      </c>
      <c r="B7886" s="17" t="n">
        <v>94</v>
      </c>
      <c r="C7886" s="7" t="n">
        <v>3</v>
      </c>
      <c r="D7886" s="7" t="s">
        <v>227</v>
      </c>
      <c r="E7886" s="7" t="n">
        <v>0</v>
      </c>
      <c r="F7886" s="7" t="n">
        <v>180</v>
      </c>
      <c r="G7886" s="7" t="n">
        <v>0</v>
      </c>
    </row>
    <row r="7887" spans="1:7">
      <c r="A7887" t="s">
        <v>4</v>
      </c>
      <c r="B7887" s="4" t="s">
        <v>5</v>
      </c>
      <c r="C7887" s="4" t="s">
        <v>7</v>
      </c>
      <c r="D7887" s="4" t="s">
        <v>8</v>
      </c>
      <c r="E7887" s="4" t="s">
        <v>15</v>
      </c>
      <c r="F7887" s="4" t="s">
        <v>15</v>
      </c>
      <c r="G7887" s="4" t="s">
        <v>15</v>
      </c>
    </row>
    <row r="7888" spans="1:7">
      <c r="A7888" t="n">
        <v>61977</v>
      </c>
      <c r="B7888" s="17" t="n">
        <v>94</v>
      </c>
      <c r="C7888" s="7" t="n">
        <v>3</v>
      </c>
      <c r="D7888" s="7" t="s">
        <v>228</v>
      </c>
      <c r="E7888" s="7" t="n">
        <v>0</v>
      </c>
      <c r="F7888" s="7" t="n">
        <v>180</v>
      </c>
      <c r="G7888" s="7" t="n">
        <v>0</v>
      </c>
    </row>
    <row r="7889" spans="1:7">
      <c r="A7889" t="s">
        <v>4</v>
      </c>
      <c r="B7889" s="4" t="s">
        <v>5</v>
      </c>
      <c r="C7889" s="4" t="s">
        <v>7</v>
      </c>
      <c r="D7889" s="4" t="s">
        <v>8</v>
      </c>
      <c r="E7889" s="4" t="s">
        <v>15</v>
      </c>
      <c r="F7889" s="4" t="s">
        <v>15</v>
      </c>
      <c r="G7889" s="4" t="s">
        <v>15</v>
      </c>
    </row>
    <row r="7890" spans="1:7">
      <c r="A7890" t="n">
        <v>62001</v>
      </c>
      <c r="B7890" s="17" t="n">
        <v>94</v>
      </c>
      <c r="C7890" s="7" t="n">
        <v>3</v>
      </c>
      <c r="D7890" s="7" t="s">
        <v>229</v>
      </c>
      <c r="E7890" s="7" t="n">
        <v>0</v>
      </c>
      <c r="F7890" s="7" t="n">
        <v>180</v>
      </c>
      <c r="G7890" s="7" t="n">
        <v>0</v>
      </c>
    </row>
    <row r="7891" spans="1:7">
      <c r="A7891" t="s">
        <v>4</v>
      </c>
      <c r="B7891" s="4" t="s">
        <v>5</v>
      </c>
      <c r="C7891" s="4" t="s">
        <v>7</v>
      </c>
      <c r="D7891" s="4" t="s">
        <v>8</v>
      </c>
      <c r="E7891" s="4" t="s">
        <v>15</v>
      </c>
      <c r="F7891" s="4" t="s">
        <v>15</v>
      </c>
      <c r="G7891" s="4" t="s">
        <v>15</v>
      </c>
    </row>
    <row r="7892" spans="1:7">
      <c r="A7892" t="n">
        <v>62025</v>
      </c>
      <c r="B7892" s="17" t="n">
        <v>94</v>
      </c>
      <c r="C7892" s="7" t="n">
        <v>3</v>
      </c>
      <c r="D7892" s="7" t="s">
        <v>230</v>
      </c>
      <c r="E7892" s="7" t="n">
        <v>0</v>
      </c>
      <c r="F7892" s="7" t="n">
        <v>180</v>
      </c>
      <c r="G7892" s="7" t="n">
        <v>0</v>
      </c>
    </row>
    <row r="7893" spans="1:7">
      <c r="A7893" t="s">
        <v>4</v>
      </c>
      <c r="B7893" s="4" t="s">
        <v>5</v>
      </c>
      <c r="C7893" s="4" t="s">
        <v>7</v>
      </c>
      <c r="D7893" s="4" t="s">
        <v>8</v>
      </c>
      <c r="E7893" s="4" t="s">
        <v>15</v>
      </c>
      <c r="F7893" s="4" t="s">
        <v>15</v>
      </c>
      <c r="G7893" s="4" t="s">
        <v>15</v>
      </c>
    </row>
    <row r="7894" spans="1:7">
      <c r="A7894" t="n">
        <v>62049</v>
      </c>
      <c r="B7894" s="17" t="n">
        <v>94</v>
      </c>
      <c r="C7894" s="7" t="n">
        <v>3</v>
      </c>
      <c r="D7894" s="7" t="s">
        <v>231</v>
      </c>
      <c r="E7894" s="7" t="n">
        <v>0</v>
      </c>
      <c r="F7894" s="7" t="n">
        <v>180</v>
      </c>
      <c r="G7894" s="7" t="n">
        <v>0</v>
      </c>
    </row>
    <row r="7895" spans="1:7">
      <c r="A7895" t="s">
        <v>4</v>
      </c>
      <c r="B7895" s="4" t="s">
        <v>5</v>
      </c>
      <c r="C7895" s="4" t="s">
        <v>7</v>
      </c>
      <c r="D7895" s="4" t="s">
        <v>8</v>
      </c>
      <c r="E7895" s="4" t="s">
        <v>15</v>
      </c>
      <c r="F7895" s="4" t="s">
        <v>15</v>
      </c>
      <c r="G7895" s="4" t="s">
        <v>15</v>
      </c>
    </row>
    <row r="7896" spans="1:7">
      <c r="A7896" t="n">
        <v>62073</v>
      </c>
      <c r="B7896" s="17" t="n">
        <v>94</v>
      </c>
      <c r="C7896" s="7" t="n">
        <v>3</v>
      </c>
      <c r="D7896" s="7" t="s">
        <v>232</v>
      </c>
      <c r="E7896" s="7" t="n">
        <v>0</v>
      </c>
      <c r="F7896" s="7" t="n">
        <v>180</v>
      </c>
      <c r="G7896" s="7" t="n">
        <v>0</v>
      </c>
    </row>
    <row r="7897" spans="1:7">
      <c r="A7897" t="s">
        <v>4</v>
      </c>
      <c r="B7897" s="4" t="s">
        <v>5</v>
      </c>
      <c r="C7897" s="4" t="s">
        <v>7</v>
      </c>
      <c r="D7897" s="4" t="s">
        <v>8</v>
      </c>
      <c r="E7897" s="4" t="s">
        <v>15</v>
      </c>
      <c r="F7897" s="4" t="s">
        <v>15</v>
      </c>
      <c r="G7897" s="4" t="s">
        <v>15</v>
      </c>
    </row>
    <row r="7898" spans="1:7">
      <c r="A7898" t="n">
        <v>62097</v>
      </c>
      <c r="B7898" s="17" t="n">
        <v>94</v>
      </c>
      <c r="C7898" s="7" t="n">
        <v>3</v>
      </c>
      <c r="D7898" s="7" t="s">
        <v>233</v>
      </c>
      <c r="E7898" s="7" t="n">
        <v>0</v>
      </c>
      <c r="F7898" s="7" t="n">
        <v>180</v>
      </c>
      <c r="G7898" s="7" t="n">
        <v>0</v>
      </c>
    </row>
    <row r="7899" spans="1:7">
      <c r="A7899" t="s">
        <v>4</v>
      </c>
      <c r="B7899" s="4" t="s">
        <v>5</v>
      </c>
      <c r="C7899" s="4" t="s">
        <v>7</v>
      </c>
      <c r="D7899" s="4" t="s">
        <v>8</v>
      </c>
      <c r="E7899" s="4" t="s">
        <v>15</v>
      </c>
      <c r="F7899" s="4" t="s">
        <v>15</v>
      </c>
      <c r="G7899" s="4" t="s">
        <v>15</v>
      </c>
    </row>
    <row r="7900" spans="1:7">
      <c r="A7900" t="n">
        <v>62121</v>
      </c>
      <c r="B7900" s="17" t="n">
        <v>94</v>
      </c>
      <c r="C7900" s="7" t="n">
        <v>3</v>
      </c>
      <c r="D7900" s="7" t="s">
        <v>234</v>
      </c>
      <c r="E7900" s="7" t="n">
        <v>0</v>
      </c>
      <c r="F7900" s="7" t="n">
        <v>180</v>
      </c>
      <c r="G7900" s="7" t="n">
        <v>0</v>
      </c>
    </row>
    <row r="7901" spans="1:7">
      <c r="A7901" t="s">
        <v>4</v>
      </c>
      <c r="B7901" s="4" t="s">
        <v>5</v>
      </c>
      <c r="C7901" s="4" t="s">
        <v>7</v>
      </c>
      <c r="D7901" s="4" t="s">
        <v>8</v>
      </c>
      <c r="E7901" s="4" t="s">
        <v>15</v>
      </c>
      <c r="F7901" s="4" t="s">
        <v>15</v>
      </c>
      <c r="G7901" s="4" t="s">
        <v>15</v>
      </c>
    </row>
    <row r="7902" spans="1:7">
      <c r="A7902" t="n">
        <v>62145</v>
      </c>
      <c r="B7902" s="17" t="n">
        <v>94</v>
      </c>
      <c r="C7902" s="7" t="n">
        <v>3</v>
      </c>
      <c r="D7902" s="7" t="s">
        <v>235</v>
      </c>
      <c r="E7902" s="7" t="n">
        <v>0</v>
      </c>
      <c r="F7902" s="7" t="n">
        <v>180</v>
      </c>
      <c r="G7902" s="7" t="n">
        <v>0</v>
      </c>
    </row>
    <row r="7903" spans="1:7">
      <c r="A7903" t="s">
        <v>4</v>
      </c>
      <c r="B7903" s="4" t="s">
        <v>5</v>
      </c>
      <c r="C7903" s="4" t="s">
        <v>7</v>
      </c>
      <c r="D7903" s="4" t="s">
        <v>8</v>
      </c>
      <c r="E7903" s="4" t="s">
        <v>15</v>
      </c>
      <c r="F7903" s="4" t="s">
        <v>15</v>
      </c>
      <c r="G7903" s="4" t="s">
        <v>15</v>
      </c>
    </row>
    <row r="7904" spans="1:7">
      <c r="A7904" t="n">
        <v>62169</v>
      </c>
      <c r="B7904" s="17" t="n">
        <v>94</v>
      </c>
      <c r="C7904" s="7" t="n">
        <v>3</v>
      </c>
      <c r="D7904" s="7" t="s">
        <v>236</v>
      </c>
      <c r="E7904" s="7" t="n">
        <v>0</v>
      </c>
      <c r="F7904" s="7" t="n">
        <v>180</v>
      </c>
      <c r="G7904" s="7" t="n">
        <v>0</v>
      </c>
    </row>
    <row r="7905" spans="1:7">
      <c r="A7905" t="s">
        <v>4</v>
      </c>
      <c r="B7905" s="4" t="s">
        <v>5</v>
      </c>
      <c r="C7905" s="4" t="s">
        <v>7</v>
      </c>
      <c r="D7905" s="4" t="s">
        <v>8</v>
      </c>
      <c r="E7905" s="4" t="s">
        <v>15</v>
      </c>
      <c r="F7905" s="4" t="s">
        <v>15</v>
      </c>
      <c r="G7905" s="4" t="s">
        <v>15</v>
      </c>
    </row>
    <row r="7906" spans="1:7">
      <c r="A7906" t="n">
        <v>62193</v>
      </c>
      <c r="B7906" s="17" t="n">
        <v>94</v>
      </c>
      <c r="C7906" s="7" t="n">
        <v>3</v>
      </c>
      <c r="D7906" s="7" t="s">
        <v>237</v>
      </c>
      <c r="E7906" s="7" t="n">
        <v>0</v>
      </c>
      <c r="F7906" s="7" t="n">
        <v>180</v>
      </c>
      <c r="G7906" s="7" t="n">
        <v>0</v>
      </c>
    </row>
    <row r="7907" spans="1:7">
      <c r="A7907" t="s">
        <v>4</v>
      </c>
      <c r="B7907" s="4" t="s">
        <v>5</v>
      </c>
      <c r="C7907" s="4" t="s">
        <v>11</v>
      </c>
      <c r="D7907" s="4" t="s">
        <v>11</v>
      </c>
      <c r="E7907" s="4" t="s">
        <v>11</v>
      </c>
    </row>
    <row r="7908" spans="1:7">
      <c r="A7908" t="n">
        <v>62217</v>
      </c>
      <c r="B7908" s="42" t="n">
        <v>61</v>
      </c>
      <c r="C7908" s="7" t="n">
        <v>0</v>
      </c>
      <c r="D7908" s="7" t="n">
        <v>65533</v>
      </c>
      <c r="E7908" s="7" t="n">
        <v>0</v>
      </c>
    </row>
    <row r="7909" spans="1:7">
      <c r="A7909" t="s">
        <v>4</v>
      </c>
      <c r="B7909" s="4" t="s">
        <v>5</v>
      </c>
      <c r="C7909" s="4" t="s">
        <v>11</v>
      </c>
      <c r="D7909" s="4" t="s">
        <v>7</v>
      </c>
      <c r="E7909" s="4" t="s">
        <v>8</v>
      </c>
      <c r="F7909" s="4" t="s">
        <v>15</v>
      </c>
      <c r="G7909" s="4" t="s">
        <v>15</v>
      </c>
      <c r="H7909" s="4" t="s">
        <v>15</v>
      </c>
    </row>
    <row r="7910" spans="1:7">
      <c r="A7910" t="n">
        <v>62224</v>
      </c>
      <c r="B7910" s="40" t="n">
        <v>48</v>
      </c>
      <c r="C7910" s="7" t="n">
        <v>0</v>
      </c>
      <c r="D7910" s="7" t="n">
        <v>0</v>
      </c>
      <c r="E7910" s="7" t="s">
        <v>135</v>
      </c>
      <c r="F7910" s="7" t="n">
        <v>-1</v>
      </c>
      <c r="G7910" s="7" t="n">
        <v>1</v>
      </c>
      <c r="H7910" s="7" t="n">
        <v>0</v>
      </c>
    </row>
    <row r="7911" spans="1:7">
      <c r="A7911" t="s">
        <v>4</v>
      </c>
      <c r="B7911" s="4" t="s">
        <v>5</v>
      </c>
      <c r="C7911" s="4" t="s">
        <v>11</v>
      </c>
      <c r="D7911" s="4" t="s">
        <v>15</v>
      </c>
      <c r="E7911" s="4" t="s">
        <v>15</v>
      </c>
      <c r="F7911" s="4" t="s">
        <v>15</v>
      </c>
      <c r="G7911" s="4" t="s">
        <v>15</v>
      </c>
    </row>
    <row r="7912" spans="1:7">
      <c r="A7912" t="n">
        <v>62248</v>
      </c>
      <c r="B7912" s="37" t="n">
        <v>46</v>
      </c>
      <c r="C7912" s="7" t="n">
        <v>0</v>
      </c>
      <c r="D7912" s="7" t="n">
        <v>-30.0400009155273</v>
      </c>
      <c r="E7912" s="7" t="n">
        <v>0</v>
      </c>
      <c r="F7912" s="7" t="n">
        <v>-56.8899993896484</v>
      </c>
      <c r="G7912" s="7" t="n">
        <v>90</v>
      </c>
    </row>
    <row r="7913" spans="1:7">
      <c r="A7913" t="s">
        <v>4</v>
      </c>
      <c r="B7913" s="4" t="s">
        <v>5</v>
      </c>
      <c r="C7913" s="4" t="s">
        <v>7</v>
      </c>
    </row>
    <row r="7914" spans="1:7">
      <c r="A7914" t="n">
        <v>62267</v>
      </c>
      <c r="B7914" s="61" t="n">
        <v>45</v>
      </c>
      <c r="C7914" s="7" t="n">
        <v>0</v>
      </c>
    </row>
    <row r="7915" spans="1:7">
      <c r="A7915" t="s">
        <v>4</v>
      </c>
      <c r="B7915" s="4" t="s">
        <v>5</v>
      </c>
      <c r="C7915" s="4" t="s">
        <v>11</v>
      </c>
    </row>
    <row r="7916" spans="1:7">
      <c r="A7916" t="n">
        <v>62269</v>
      </c>
      <c r="B7916" s="26" t="n">
        <v>16</v>
      </c>
      <c r="C7916" s="7" t="n">
        <v>500</v>
      </c>
    </row>
    <row r="7917" spans="1:7">
      <c r="A7917" t="s">
        <v>4</v>
      </c>
      <c r="B7917" s="4" t="s">
        <v>5</v>
      </c>
      <c r="C7917" s="4" t="s">
        <v>7</v>
      </c>
      <c r="D7917" s="4" t="s">
        <v>11</v>
      </c>
      <c r="E7917" s="4" t="s">
        <v>17</v>
      </c>
    </row>
    <row r="7918" spans="1:7">
      <c r="A7918" t="n">
        <v>62272</v>
      </c>
      <c r="B7918" s="70" t="n">
        <v>167</v>
      </c>
      <c r="C7918" s="7" t="n">
        <v>1</v>
      </c>
      <c r="D7918" s="7" t="n">
        <v>20</v>
      </c>
      <c r="E7918" s="7" t="n">
        <v>524288</v>
      </c>
    </row>
    <row r="7919" spans="1:7">
      <c r="A7919" t="s">
        <v>4</v>
      </c>
      <c r="B7919" s="4" t="s">
        <v>5</v>
      </c>
      <c r="C7919" s="4" t="s">
        <v>7</v>
      </c>
      <c r="D7919" s="4" t="s">
        <v>11</v>
      </c>
      <c r="E7919" s="4" t="s">
        <v>17</v>
      </c>
    </row>
    <row r="7920" spans="1:7">
      <c r="A7920" t="n">
        <v>62280</v>
      </c>
      <c r="B7920" s="70" t="n">
        <v>167</v>
      </c>
      <c r="C7920" s="7" t="n">
        <v>1</v>
      </c>
      <c r="D7920" s="7" t="n">
        <v>21</v>
      </c>
      <c r="E7920" s="7" t="n">
        <v>524288</v>
      </c>
    </row>
    <row r="7921" spans="1:8">
      <c r="A7921" t="s">
        <v>4</v>
      </c>
      <c r="B7921" s="4" t="s">
        <v>5</v>
      </c>
      <c r="C7921" s="4" t="s">
        <v>7</v>
      </c>
      <c r="D7921" s="4" t="s">
        <v>11</v>
      </c>
      <c r="E7921" s="4" t="s">
        <v>7</v>
      </c>
    </row>
    <row r="7922" spans="1:8">
      <c r="A7922" t="n">
        <v>62288</v>
      </c>
      <c r="B7922" s="71" t="n">
        <v>102</v>
      </c>
      <c r="C7922" s="7" t="n">
        <v>1</v>
      </c>
      <c r="D7922" s="7" t="n">
        <v>20</v>
      </c>
      <c r="E7922" s="7" t="n">
        <v>255</v>
      </c>
    </row>
    <row r="7923" spans="1:8">
      <c r="A7923" t="s">
        <v>4</v>
      </c>
      <c r="B7923" s="4" t="s">
        <v>5</v>
      </c>
      <c r="C7923" s="4" t="s">
        <v>7</v>
      </c>
      <c r="D7923" s="4" t="s">
        <v>11</v>
      </c>
      <c r="E7923" s="4" t="s">
        <v>7</v>
      </c>
      <c r="F7923" s="4" t="s">
        <v>7</v>
      </c>
    </row>
    <row r="7924" spans="1:8">
      <c r="A7924" t="n">
        <v>62293</v>
      </c>
      <c r="B7924" s="71" t="n">
        <v>102</v>
      </c>
      <c r="C7924" s="7" t="n">
        <v>4</v>
      </c>
      <c r="D7924" s="7" t="n">
        <v>20</v>
      </c>
      <c r="E7924" s="7" t="n">
        <v>255</v>
      </c>
      <c r="F7924" s="7" t="n">
        <v>1</v>
      </c>
    </row>
    <row r="7925" spans="1:8">
      <c r="A7925" t="s">
        <v>4</v>
      </c>
      <c r="B7925" s="4" t="s">
        <v>5</v>
      </c>
      <c r="C7925" s="4" t="s">
        <v>7</v>
      </c>
      <c r="D7925" s="4" t="s">
        <v>11</v>
      </c>
      <c r="E7925" s="4" t="s">
        <v>7</v>
      </c>
    </row>
    <row r="7926" spans="1:8">
      <c r="A7926" t="n">
        <v>62299</v>
      </c>
      <c r="B7926" s="71" t="n">
        <v>102</v>
      </c>
      <c r="C7926" s="7" t="n">
        <v>1</v>
      </c>
      <c r="D7926" s="7" t="n">
        <v>21</v>
      </c>
      <c r="E7926" s="7" t="n">
        <v>255</v>
      </c>
    </row>
    <row r="7927" spans="1:8">
      <c r="A7927" t="s">
        <v>4</v>
      </c>
      <c r="B7927" s="4" t="s">
        <v>5</v>
      </c>
      <c r="C7927" s="4" t="s">
        <v>7</v>
      </c>
      <c r="D7927" s="4" t="s">
        <v>11</v>
      </c>
      <c r="E7927" s="4" t="s">
        <v>7</v>
      </c>
      <c r="F7927" s="4" t="s">
        <v>7</v>
      </c>
    </row>
    <row r="7928" spans="1:8">
      <c r="A7928" t="n">
        <v>62304</v>
      </c>
      <c r="B7928" s="71" t="n">
        <v>102</v>
      </c>
      <c r="C7928" s="7" t="n">
        <v>4</v>
      </c>
      <c r="D7928" s="7" t="n">
        <v>21</v>
      </c>
      <c r="E7928" s="7" t="n">
        <v>255</v>
      </c>
      <c r="F7928" s="7" t="n">
        <v>1</v>
      </c>
    </row>
    <row r="7929" spans="1:8">
      <c r="A7929" t="s">
        <v>4</v>
      </c>
      <c r="B7929" s="4" t="s">
        <v>5</v>
      </c>
      <c r="C7929" s="4" t="s">
        <v>7</v>
      </c>
      <c r="D7929" s="4" t="s">
        <v>11</v>
      </c>
      <c r="E7929" s="4" t="s">
        <v>17</v>
      </c>
    </row>
    <row r="7930" spans="1:8">
      <c r="A7930" t="n">
        <v>62310</v>
      </c>
      <c r="B7930" s="72" t="n">
        <v>101</v>
      </c>
      <c r="C7930" s="7" t="n">
        <v>14</v>
      </c>
      <c r="D7930" s="7" t="n">
        <v>0</v>
      </c>
      <c r="E7930" s="7" t="n">
        <v>0</v>
      </c>
    </row>
    <row r="7931" spans="1:8">
      <c r="A7931" t="s">
        <v>4</v>
      </c>
      <c r="B7931" s="4" t="s">
        <v>5</v>
      </c>
      <c r="C7931" s="4" t="s">
        <v>7</v>
      </c>
      <c r="D7931" s="4" t="s">
        <v>11</v>
      </c>
      <c r="E7931" s="4" t="s">
        <v>7</v>
      </c>
      <c r="F7931" s="4" t="s">
        <v>13</v>
      </c>
    </row>
    <row r="7932" spans="1:8">
      <c r="A7932" t="n">
        <v>62318</v>
      </c>
      <c r="B7932" s="9" t="n">
        <v>5</v>
      </c>
      <c r="C7932" s="7" t="n">
        <v>30</v>
      </c>
      <c r="D7932" s="7" t="n">
        <v>10488</v>
      </c>
      <c r="E7932" s="7" t="n">
        <v>1</v>
      </c>
      <c r="F7932" s="11" t="n">
        <f t="normal" ca="1">A7936</f>
        <v>0</v>
      </c>
    </row>
    <row r="7933" spans="1:8">
      <c r="A7933" t="s">
        <v>4</v>
      </c>
      <c r="B7933" s="4" t="s">
        <v>5</v>
      </c>
      <c r="C7933" s="4" t="s">
        <v>7</v>
      </c>
      <c r="D7933" s="4" t="s">
        <v>11</v>
      </c>
      <c r="E7933" s="4" t="s">
        <v>17</v>
      </c>
    </row>
    <row r="7934" spans="1:8">
      <c r="A7934" t="n">
        <v>62327</v>
      </c>
      <c r="B7934" s="72" t="n">
        <v>101</v>
      </c>
      <c r="C7934" s="7" t="n">
        <v>0</v>
      </c>
      <c r="D7934" s="7" t="n">
        <v>356</v>
      </c>
      <c r="E7934" s="7" t="n">
        <v>1</v>
      </c>
    </row>
    <row r="7935" spans="1:8">
      <c r="A7935" t="s">
        <v>4</v>
      </c>
      <c r="B7935" s="4" t="s">
        <v>5</v>
      </c>
      <c r="C7935" s="4" t="s">
        <v>7</v>
      </c>
      <c r="D7935" s="4" t="s">
        <v>11</v>
      </c>
      <c r="E7935" s="4" t="s">
        <v>15</v>
      </c>
      <c r="F7935" s="4" t="s">
        <v>11</v>
      </c>
      <c r="G7935" s="4" t="s">
        <v>17</v>
      </c>
      <c r="H7935" s="4" t="s">
        <v>17</v>
      </c>
      <c r="I7935" s="4" t="s">
        <v>11</v>
      </c>
      <c r="J7935" s="4" t="s">
        <v>11</v>
      </c>
      <c r="K7935" s="4" t="s">
        <v>17</v>
      </c>
      <c r="L7935" s="4" t="s">
        <v>17</v>
      </c>
      <c r="M7935" s="4" t="s">
        <v>17</v>
      </c>
      <c r="N7935" s="4" t="s">
        <v>17</v>
      </c>
      <c r="O7935" s="4" t="s">
        <v>8</v>
      </c>
    </row>
    <row r="7936" spans="1:8">
      <c r="A7936" t="n">
        <v>62335</v>
      </c>
      <c r="B7936" s="34" t="n">
        <v>50</v>
      </c>
      <c r="C7936" s="7" t="n">
        <v>0</v>
      </c>
      <c r="D7936" s="7" t="n">
        <v>12105</v>
      </c>
      <c r="E7936" s="7" t="n">
        <v>1</v>
      </c>
      <c r="F7936" s="7" t="n">
        <v>0</v>
      </c>
      <c r="G7936" s="7" t="n">
        <v>0</v>
      </c>
      <c r="H7936" s="7" t="n">
        <v>0</v>
      </c>
      <c r="I7936" s="7" t="n">
        <v>0</v>
      </c>
      <c r="J7936" s="7" t="n">
        <v>65533</v>
      </c>
      <c r="K7936" s="7" t="n">
        <v>0</v>
      </c>
      <c r="L7936" s="7" t="n">
        <v>0</v>
      </c>
      <c r="M7936" s="7" t="n">
        <v>0</v>
      </c>
      <c r="N7936" s="7" t="n">
        <v>0</v>
      </c>
      <c r="O7936" s="7" t="s">
        <v>18</v>
      </c>
    </row>
    <row r="7937" spans="1:15">
      <c r="A7937" t="s">
        <v>4</v>
      </c>
      <c r="B7937" s="4" t="s">
        <v>5</v>
      </c>
      <c r="C7937" s="4" t="s">
        <v>7</v>
      </c>
      <c r="D7937" s="4" t="s">
        <v>11</v>
      </c>
      <c r="E7937" s="4" t="s">
        <v>11</v>
      </c>
      <c r="F7937" s="4" t="s">
        <v>11</v>
      </c>
      <c r="G7937" s="4" t="s">
        <v>11</v>
      </c>
      <c r="H7937" s="4" t="s">
        <v>7</v>
      </c>
    </row>
    <row r="7938" spans="1:15">
      <c r="A7938" t="n">
        <v>62374</v>
      </c>
      <c r="B7938" s="22" t="n">
        <v>25</v>
      </c>
      <c r="C7938" s="7" t="n">
        <v>5</v>
      </c>
      <c r="D7938" s="7" t="n">
        <v>65535</v>
      </c>
      <c r="E7938" s="7" t="n">
        <v>65535</v>
      </c>
      <c r="F7938" s="7" t="n">
        <v>65535</v>
      </c>
      <c r="G7938" s="7" t="n">
        <v>65535</v>
      </c>
      <c r="H7938" s="7" t="n">
        <v>0</v>
      </c>
    </row>
    <row r="7939" spans="1:15">
      <c r="A7939" t="s">
        <v>4</v>
      </c>
      <c r="B7939" s="4" t="s">
        <v>5</v>
      </c>
      <c r="C7939" s="4" t="s">
        <v>11</v>
      </c>
      <c r="D7939" s="4" t="s">
        <v>42</v>
      </c>
      <c r="E7939" s="4" t="s">
        <v>7</v>
      </c>
      <c r="F7939" s="4" t="s">
        <v>7</v>
      </c>
      <c r="G7939" s="4" t="s">
        <v>42</v>
      </c>
      <c r="H7939" s="4" t="s">
        <v>7</v>
      </c>
      <c r="I7939" s="4" t="s">
        <v>7</v>
      </c>
    </row>
    <row r="7940" spans="1:15">
      <c r="A7940" t="n">
        <v>62385</v>
      </c>
      <c r="B7940" s="23" t="n">
        <v>24</v>
      </c>
      <c r="C7940" s="7" t="n">
        <v>65533</v>
      </c>
      <c r="D7940" s="7" t="s">
        <v>561</v>
      </c>
      <c r="E7940" s="7" t="n">
        <v>2</v>
      </c>
      <c r="F7940" s="7" t="n">
        <v>3</v>
      </c>
      <c r="G7940" s="7" t="s">
        <v>562</v>
      </c>
      <c r="H7940" s="7" t="n">
        <v>2</v>
      </c>
      <c r="I7940" s="7" t="n">
        <v>0</v>
      </c>
    </row>
    <row r="7941" spans="1:15">
      <c r="A7941" t="s">
        <v>4</v>
      </c>
      <c r="B7941" s="4" t="s">
        <v>5</v>
      </c>
    </row>
    <row r="7942" spans="1:15">
      <c r="A7942" t="n">
        <v>62635</v>
      </c>
      <c r="B7942" s="24" t="n">
        <v>28</v>
      </c>
    </row>
    <row r="7943" spans="1:15">
      <c r="A7943" t="s">
        <v>4</v>
      </c>
      <c r="B7943" s="4" t="s">
        <v>5</v>
      </c>
      <c r="C7943" s="4" t="s">
        <v>7</v>
      </c>
    </row>
    <row r="7944" spans="1:15">
      <c r="A7944" t="n">
        <v>62636</v>
      </c>
      <c r="B7944" s="25" t="n">
        <v>27</v>
      </c>
      <c r="C7944" s="7" t="n">
        <v>0</v>
      </c>
    </row>
    <row r="7945" spans="1:15">
      <c r="A7945" t="s">
        <v>4</v>
      </c>
      <c r="B7945" s="4" t="s">
        <v>5</v>
      </c>
      <c r="C7945" s="4" t="s">
        <v>7</v>
      </c>
    </row>
    <row r="7946" spans="1:15">
      <c r="A7946" t="n">
        <v>62638</v>
      </c>
      <c r="B7946" s="25" t="n">
        <v>27</v>
      </c>
      <c r="C7946" s="7" t="n">
        <v>1</v>
      </c>
    </row>
    <row r="7947" spans="1:15">
      <c r="A7947" t="s">
        <v>4</v>
      </c>
      <c r="B7947" s="4" t="s">
        <v>5</v>
      </c>
      <c r="C7947" s="4" t="s">
        <v>7</v>
      </c>
      <c r="D7947" s="4" t="s">
        <v>11</v>
      </c>
      <c r="E7947" s="4" t="s">
        <v>11</v>
      </c>
      <c r="F7947" s="4" t="s">
        <v>11</v>
      </c>
      <c r="G7947" s="4" t="s">
        <v>11</v>
      </c>
      <c r="H7947" s="4" t="s">
        <v>7</v>
      </c>
    </row>
    <row r="7948" spans="1:15">
      <c r="A7948" t="n">
        <v>62640</v>
      </c>
      <c r="B7948" s="22" t="n">
        <v>25</v>
      </c>
      <c r="C7948" s="7" t="n">
        <v>5</v>
      </c>
      <c r="D7948" s="7" t="n">
        <v>65535</v>
      </c>
      <c r="E7948" s="7" t="n">
        <v>65535</v>
      </c>
      <c r="F7948" s="7" t="n">
        <v>65535</v>
      </c>
      <c r="G7948" s="7" t="n">
        <v>65535</v>
      </c>
      <c r="H7948" s="7" t="n">
        <v>0</v>
      </c>
    </row>
    <row r="7949" spans="1:15">
      <c r="A7949" t="s">
        <v>4</v>
      </c>
      <c r="B7949" s="4" t="s">
        <v>5</v>
      </c>
      <c r="C7949" s="4" t="s">
        <v>7</v>
      </c>
      <c r="D7949" s="4" t="s">
        <v>11</v>
      </c>
      <c r="E7949" s="4" t="s">
        <v>7</v>
      </c>
      <c r="F7949" s="4" t="s">
        <v>7</v>
      </c>
      <c r="G7949" s="4" t="s">
        <v>13</v>
      </c>
    </row>
    <row r="7950" spans="1:15">
      <c r="A7950" t="n">
        <v>62651</v>
      </c>
      <c r="B7950" s="9" t="n">
        <v>5</v>
      </c>
      <c r="C7950" s="7" t="n">
        <v>30</v>
      </c>
      <c r="D7950" s="7" t="n">
        <v>6501</v>
      </c>
      <c r="E7950" s="7" t="n">
        <v>8</v>
      </c>
      <c r="F7950" s="7" t="n">
        <v>1</v>
      </c>
      <c r="G7950" s="11" t="n">
        <f t="normal" ca="1">A7986</f>
        <v>0</v>
      </c>
    </row>
    <row r="7951" spans="1:15">
      <c r="A7951" t="s">
        <v>4</v>
      </c>
      <c r="B7951" s="4" t="s">
        <v>5</v>
      </c>
      <c r="C7951" s="4" t="s">
        <v>11</v>
      </c>
    </row>
    <row r="7952" spans="1:15">
      <c r="A7952" t="n">
        <v>62661</v>
      </c>
      <c r="B7952" s="26" t="n">
        <v>16</v>
      </c>
      <c r="C7952" s="7" t="n">
        <v>500</v>
      </c>
    </row>
    <row r="7953" spans="1:9">
      <c r="A7953" t="s">
        <v>4</v>
      </c>
      <c r="B7953" s="4" t="s">
        <v>5</v>
      </c>
      <c r="C7953" s="4" t="s">
        <v>7</v>
      </c>
      <c r="D7953" s="4" t="s">
        <v>11</v>
      </c>
      <c r="E7953" s="4" t="s">
        <v>15</v>
      </c>
      <c r="F7953" s="4" t="s">
        <v>11</v>
      </c>
      <c r="G7953" s="4" t="s">
        <v>17</v>
      </c>
      <c r="H7953" s="4" t="s">
        <v>17</v>
      </c>
      <c r="I7953" s="4" t="s">
        <v>11</v>
      </c>
      <c r="J7953" s="4" t="s">
        <v>11</v>
      </c>
      <c r="K7953" s="4" t="s">
        <v>17</v>
      </c>
      <c r="L7953" s="4" t="s">
        <v>17</v>
      </c>
      <c r="M7953" s="4" t="s">
        <v>17</v>
      </c>
      <c r="N7953" s="4" t="s">
        <v>17</v>
      </c>
      <c r="O7953" s="4" t="s">
        <v>8</v>
      </c>
    </row>
    <row r="7954" spans="1:9">
      <c r="A7954" t="n">
        <v>62664</v>
      </c>
      <c r="B7954" s="34" t="n">
        <v>50</v>
      </c>
      <c r="C7954" s="7" t="n">
        <v>0</v>
      </c>
      <c r="D7954" s="7" t="n">
        <v>12010</v>
      </c>
      <c r="E7954" s="7" t="n">
        <v>1</v>
      </c>
      <c r="F7954" s="7" t="n">
        <v>0</v>
      </c>
      <c r="G7954" s="7" t="n">
        <v>0</v>
      </c>
      <c r="H7954" s="7" t="n">
        <v>0</v>
      </c>
      <c r="I7954" s="7" t="n">
        <v>0</v>
      </c>
      <c r="J7954" s="7" t="n">
        <v>65533</v>
      </c>
      <c r="K7954" s="7" t="n">
        <v>0</v>
      </c>
      <c r="L7954" s="7" t="n">
        <v>0</v>
      </c>
      <c r="M7954" s="7" t="n">
        <v>0</v>
      </c>
      <c r="N7954" s="7" t="n">
        <v>0</v>
      </c>
      <c r="O7954" s="7" t="s">
        <v>18</v>
      </c>
    </row>
    <row r="7955" spans="1:9">
      <c r="A7955" t="s">
        <v>4</v>
      </c>
      <c r="B7955" s="4" t="s">
        <v>5</v>
      </c>
      <c r="C7955" s="4" t="s">
        <v>7</v>
      </c>
      <c r="D7955" s="4" t="s">
        <v>11</v>
      </c>
      <c r="E7955" s="4" t="s">
        <v>11</v>
      </c>
      <c r="F7955" s="4" t="s">
        <v>11</v>
      </c>
      <c r="G7955" s="4" t="s">
        <v>11</v>
      </c>
      <c r="H7955" s="4" t="s">
        <v>7</v>
      </c>
    </row>
    <row r="7956" spans="1:9">
      <c r="A7956" t="n">
        <v>62703</v>
      </c>
      <c r="B7956" s="22" t="n">
        <v>25</v>
      </c>
      <c r="C7956" s="7" t="n">
        <v>5</v>
      </c>
      <c r="D7956" s="7" t="n">
        <v>65535</v>
      </c>
      <c r="E7956" s="7" t="n">
        <v>65535</v>
      </c>
      <c r="F7956" s="7" t="n">
        <v>65535</v>
      </c>
      <c r="G7956" s="7" t="n">
        <v>65535</v>
      </c>
      <c r="H7956" s="7" t="n">
        <v>0</v>
      </c>
    </row>
    <row r="7957" spans="1:9">
      <c r="A7957" t="s">
        <v>4</v>
      </c>
      <c r="B7957" s="4" t="s">
        <v>5</v>
      </c>
      <c r="C7957" s="4" t="s">
        <v>11</v>
      </c>
      <c r="D7957" s="4" t="s">
        <v>42</v>
      </c>
      <c r="E7957" s="4" t="s">
        <v>7</v>
      </c>
      <c r="F7957" s="4" t="s">
        <v>7</v>
      </c>
      <c r="G7957" s="4" t="s">
        <v>11</v>
      </c>
      <c r="H7957" s="4" t="s">
        <v>7</v>
      </c>
      <c r="I7957" s="4" t="s">
        <v>42</v>
      </c>
      <c r="J7957" s="4" t="s">
        <v>7</v>
      </c>
      <c r="K7957" s="4" t="s">
        <v>7</v>
      </c>
      <c r="L7957" s="4" t="s">
        <v>7</v>
      </c>
    </row>
    <row r="7958" spans="1:9">
      <c r="A7958" t="n">
        <v>62714</v>
      </c>
      <c r="B7958" s="23" t="n">
        <v>24</v>
      </c>
      <c r="C7958" s="7" t="n">
        <v>65533</v>
      </c>
      <c r="D7958" s="7" t="s">
        <v>563</v>
      </c>
      <c r="E7958" s="7" t="n">
        <v>12</v>
      </c>
      <c r="F7958" s="7" t="n">
        <v>16</v>
      </c>
      <c r="G7958" s="7" t="n">
        <v>905</v>
      </c>
      <c r="H7958" s="7" t="n">
        <v>7</v>
      </c>
      <c r="I7958" s="7" t="s">
        <v>564</v>
      </c>
      <c r="J7958" s="7" t="n">
        <v>6</v>
      </c>
      <c r="K7958" s="7" t="n">
        <v>2</v>
      </c>
      <c r="L7958" s="7" t="n">
        <v>0</v>
      </c>
    </row>
    <row r="7959" spans="1:9">
      <c r="A7959" t="s">
        <v>4</v>
      </c>
      <c r="B7959" s="4" t="s">
        <v>5</v>
      </c>
    </row>
    <row r="7960" spans="1:9">
      <c r="A7960" t="n">
        <v>62735</v>
      </c>
      <c r="B7960" s="24" t="n">
        <v>28</v>
      </c>
    </row>
    <row r="7961" spans="1:9">
      <c r="A7961" t="s">
        <v>4</v>
      </c>
      <c r="B7961" s="4" t="s">
        <v>5</v>
      </c>
      <c r="C7961" s="4" t="s">
        <v>7</v>
      </c>
    </row>
    <row r="7962" spans="1:9">
      <c r="A7962" t="n">
        <v>62736</v>
      </c>
      <c r="B7962" s="25" t="n">
        <v>27</v>
      </c>
      <c r="C7962" s="7" t="n">
        <v>0</v>
      </c>
    </row>
    <row r="7963" spans="1:9">
      <c r="A7963" t="s">
        <v>4</v>
      </c>
      <c r="B7963" s="4" t="s">
        <v>5</v>
      </c>
      <c r="C7963" s="4" t="s">
        <v>7</v>
      </c>
    </row>
    <row r="7964" spans="1:9">
      <c r="A7964" t="n">
        <v>62738</v>
      </c>
      <c r="B7964" s="25" t="n">
        <v>27</v>
      </c>
      <c r="C7964" s="7" t="n">
        <v>1</v>
      </c>
    </row>
    <row r="7965" spans="1:9">
      <c r="A7965" t="s">
        <v>4</v>
      </c>
      <c r="B7965" s="4" t="s">
        <v>5</v>
      </c>
      <c r="C7965" s="4" t="s">
        <v>7</v>
      </c>
      <c r="D7965" s="4" t="s">
        <v>11</v>
      </c>
      <c r="E7965" s="4" t="s">
        <v>11</v>
      </c>
      <c r="F7965" s="4" t="s">
        <v>11</v>
      </c>
      <c r="G7965" s="4" t="s">
        <v>11</v>
      </c>
      <c r="H7965" s="4" t="s">
        <v>7</v>
      </c>
    </row>
    <row r="7966" spans="1:9">
      <c r="A7966" t="n">
        <v>62740</v>
      </c>
      <c r="B7966" s="22" t="n">
        <v>25</v>
      </c>
      <c r="C7966" s="7" t="n">
        <v>5</v>
      </c>
      <c r="D7966" s="7" t="n">
        <v>65535</v>
      </c>
      <c r="E7966" s="7" t="n">
        <v>500</v>
      </c>
      <c r="F7966" s="7" t="n">
        <v>800</v>
      </c>
      <c r="G7966" s="7" t="n">
        <v>140</v>
      </c>
      <c r="H7966" s="7" t="n">
        <v>0</v>
      </c>
    </row>
    <row r="7967" spans="1:9">
      <c r="A7967" t="s">
        <v>4</v>
      </c>
      <c r="B7967" s="4" t="s">
        <v>5</v>
      </c>
      <c r="C7967" s="4" t="s">
        <v>11</v>
      </c>
      <c r="D7967" s="4" t="s">
        <v>7</v>
      </c>
      <c r="E7967" s="4" t="s">
        <v>42</v>
      </c>
      <c r="F7967" s="4" t="s">
        <v>7</v>
      </c>
      <c r="G7967" s="4" t="s">
        <v>7</v>
      </c>
    </row>
    <row r="7968" spans="1:9">
      <c r="A7968" t="n">
        <v>62751</v>
      </c>
      <c r="B7968" s="23" t="n">
        <v>24</v>
      </c>
      <c r="C7968" s="7" t="n">
        <v>65533</v>
      </c>
      <c r="D7968" s="7" t="n">
        <v>11</v>
      </c>
      <c r="E7968" s="7" t="s">
        <v>565</v>
      </c>
      <c r="F7968" s="7" t="n">
        <v>2</v>
      </c>
      <c r="G7968" s="7" t="n">
        <v>0</v>
      </c>
    </row>
    <row r="7969" spans="1:15">
      <c r="A7969" t="s">
        <v>4</v>
      </c>
      <c r="B7969" s="4" t="s">
        <v>5</v>
      </c>
    </row>
    <row r="7970" spans="1:15">
      <c r="A7970" t="n">
        <v>62897</v>
      </c>
      <c r="B7970" s="24" t="n">
        <v>28</v>
      </c>
    </row>
    <row r="7971" spans="1:15">
      <c r="A7971" t="s">
        <v>4</v>
      </c>
      <c r="B7971" s="4" t="s">
        <v>5</v>
      </c>
      <c r="C7971" s="4" t="s">
        <v>11</v>
      </c>
      <c r="D7971" s="4" t="s">
        <v>7</v>
      </c>
      <c r="E7971" s="4" t="s">
        <v>42</v>
      </c>
      <c r="F7971" s="4" t="s">
        <v>7</v>
      </c>
      <c r="G7971" s="4" t="s">
        <v>7</v>
      </c>
    </row>
    <row r="7972" spans="1:15">
      <c r="A7972" t="n">
        <v>62898</v>
      </c>
      <c r="B7972" s="23" t="n">
        <v>24</v>
      </c>
      <c r="C7972" s="7" t="n">
        <v>65533</v>
      </c>
      <c r="D7972" s="7" t="n">
        <v>11</v>
      </c>
      <c r="E7972" s="7" t="s">
        <v>566</v>
      </c>
      <c r="F7972" s="7" t="n">
        <v>2</v>
      </c>
      <c r="G7972" s="7" t="n">
        <v>0</v>
      </c>
    </row>
    <row r="7973" spans="1:15">
      <c r="A7973" t="s">
        <v>4</v>
      </c>
      <c r="B7973" s="4" t="s">
        <v>5</v>
      </c>
    </row>
    <row r="7974" spans="1:15">
      <c r="A7974" t="n">
        <v>63015</v>
      </c>
      <c r="B7974" s="24" t="n">
        <v>28</v>
      </c>
    </row>
    <row r="7975" spans="1:15">
      <c r="A7975" t="s">
        <v>4</v>
      </c>
      <c r="B7975" s="4" t="s">
        <v>5</v>
      </c>
      <c r="C7975" s="4" t="s">
        <v>7</v>
      </c>
    </row>
    <row r="7976" spans="1:15">
      <c r="A7976" t="n">
        <v>63016</v>
      </c>
      <c r="B7976" s="25" t="n">
        <v>27</v>
      </c>
      <c r="C7976" s="7" t="n">
        <v>0</v>
      </c>
    </row>
    <row r="7977" spans="1:15">
      <c r="A7977" t="s">
        <v>4</v>
      </c>
      <c r="B7977" s="4" t="s">
        <v>5</v>
      </c>
      <c r="C7977" s="4" t="s">
        <v>7</v>
      </c>
    </row>
    <row r="7978" spans="1:15">
      <c r="A7978" t="n">
        <v>63018</v>
      </c>
      <c r="B7978" s="25" t="n">
        <v>27</v>
      </c>
      <c r="C7978" s="7" t="n">
        <v>1</v>
      </c>
    </row>
    <row r="7979" spans="1:15">
      <c r="A7979" t="s">
        <v>4</v>
      </c>
      <c r="B7979" s="4" t="s">
        <v>5</v>
      </c>
      <c r="C7979" s="4" t="s">
        <v>7</v>
      </c>
      <c r="D7979" s="4" t="s">
        <v>11</v>
      </c>
      <c r="E7979" s="4" t="s">
        <v>11</v>
      </c>
      <c r="F7979" s="4" t="s">
        <v>11</v>
      </c>
      <c r="G7979" s="4" t="s">
        <v>11</v>
      </c>
      <c r="H7979" s="4" t="s">
        <v>7</v>
      </c>
    </row>
    <row r="7980" spans="1:15">
      <c r="A7980" t="n">
        <v>63020</v>
      </c>
      <c r="B7980" s="22" t="n">
        <v>25</v>
      </c>
      <c r="C7980" s="7" t="n">
        <v>5</v>
      </c>
      <c r="D7980" s="7" t="n">
        <v>65535</v>
      </c>
      <c r="E7980" s="7" t="n">
        <v>65535</v>
      </c>
      <c r="F7980" s="7" t="n">
        <v>65535</v>
      </c>
      <c r="G7980" s="7" t="n">
        <v>65535</v>
      </c>
      <c r="H7980" s="7" t="n">
        <v>0</v>
      </c>
    </row>
    <row r="7981" spans="1:15">
      <c r="A7981" t="s">
        <v>4</v>
      </c>
      <c r="B7981" s="4" t="s">
        <v>5</v>
      </c>
      <c r="C7981" s="4" t="s">
        <v>11</v>
      </c>
    </row>
    <row r="7982" spans="1:15">
      <c r="A7982" t="n">
        <v>63031</v>
      </c>
      <c r="B7982" s="26" t="n">
        <v>16</v>
      </c>
      <c r="C7982" s="7" t="n">
        <v>500</v>
      </c>
    </row>
    <row r="7983" spans="1:15">
      <c r="A7983" t="s">
        <v>4</v>
      </c>
      <c r="B7983" s="4" t="s">
        <v>5</v>
      </c>
      <c r="C7983" s="4" t="s">
        <v>7</v>
      </c>
      <c r="D7983" s="4" t="s">
        <v>11</v>
      </c>
      <c r="E7983" s="4" t="s">
        <v>17</v>
      </c>
    </row>
    <row r="7984" spans="1:15">
      <c r="A7984" t="n">
        <v>63034</v>
      </c>
      <c r="B7984" s="72" t="n">
        <v>101</v>
      </c>
      <c r="C7984" s="7" t="n">
        <v>0</v>
      </c>
      <c r="D7984" s="7" t="n">
        <v>905</v>
      </c>
      <c r="E7984" s="7" t="n">
        <v>10</v>
      </c>
    </row>
    <row r="7985" spans="1:8">
      <c r="A7985" t="s">
        <v>4</v>
      </c>
      <c r="B7985" s="4" t="s">
        <v>5</v>
      </c>
      <c r="C7985" s="4" t="s">
        <v>7</v>
      </c>
    </row>
    <row r="7986" spans="1:8">
      <c r="A7986" t="n">
        <v>63042</v>
      </c>
      <c r="B7986" s="66" t="n">
        <v>78</v>
      </c>
      <c r="C7986" s="7" t="n">
        <v>255</v>
      </c>
    </row>
    <row r="7987" spans="1:8">
      <c r="A7987" t="s">
        <v>4</v>
      </c>
      <c r="B7987" s="4" t="s">
        <v>5</v>
      </c>
      <c r="C7987" s="4" t="s">
        <v>7</v>
      </c>
      <c r="D7987" s="4" t="s">
        <v>11</v>
      </c>
      <c r="E7987" s="4" t="s">
        <v>7</v>
      </c>
    </row>
    <row r="7988" spans="1:8">
      <c r="A7988" t="n">
        <v>63044</v>
      </c>
      <c r="B7988" s="38" t="n">
        <v>36</v>
      </c>
      <c r="C7988" s="7" t="n">
        <v>9</v>
      </c>
      <c r="D7988" s="7" t="n">
        <v>0</v>
      </c>
      <c r="E7988" s="7" t="n">
        <v>0</v>
      </c>
    </row>
    <row r="7989" spans="1:8">
      <c r="A7989" t="s">
        <v>4</v>
      </c>
      <c r="B7989" s="4" t="s">
        <v>5</v>
      </c>
      <c r="C7989" s="4" t="s">
        <v>7</v>
      </c>
      <c r="D7989" s="4" t="s">
        <v>11</v>
      </c>
      <c r="E7989" s="4" t="s">
        <v>7</v>
      </c>
    </row>
    <row r="7990" spans="1:8">
      <c r="A7990" t="n">
        <v>63049</v>
      </c>
      <c r="B7990" s="38" t="n">
        <v>36</v>
      </c>
      <c r="C7990" s="7" t="n">
        <v>9</v>
      </c>
      <c r="D7990" s="7" t="n">
        <v>1</v>
      </c>
      <c r="E7990" s="7" t="n">
        <v>0</v>
      </c>
    </row>
    <row r="7991" spans="1:8">
      <c r="A7991" t="s">
        <v>4</v>
      </c>
      <c r="B7991" s="4" t="s">
        <v>5</v>
      </c>
      <c r="C7991" s="4" t="s">
        <v>7</v>
      </c>
      <c r="D7991" s="4" t="s">
        <v>11</v>
      </c>
      <c r="E7991" s="4" t="s">
        <v>7</v>
      </c>
    </row>
    <row r="7992" spans="1:8">
      <c r="A7992" t="n">
        <v>63054</v>
      </c>
      <c r="B7992" s="38" t="n">
        <v>36</v>
      </c>
      <c r="C7992" s="7" t="n">
        <v>9</v>
      </c>
      <c r="D7992" s="7" t="n">
        <v>2</v>
      </c>
      <c r="E7992" s="7" t="n">
        <v>0</v>
      </c>
    </row>
    <row r="7993" spans="1:8">
      <c r="A7993" t="s">
        <v>4</v>
      </c>
      <c r="B7993" s="4" t="s">
        <v>5</v>
      </c>
      <c r="C7993" s="4" t="s">
        <v>7</v>
      </c>
      <c r="D7993" s="4" t="s">
        <v>11</v>
      </c>
      <c r="E7993" s="4" t="s">
        <v>7</v>
      </c>
    </row>
    <row r="7994" spans="1:8">
      <c r="A7994" t="n">
        <v>63059</v>
      </c>
      <c r="B7994" s="38" t="n">
        <v>36</v>
      </c>
      <c r="C7994" s="7" t="n">
        <v>9</v>
      </c>
      <c r="D7994" s="7" t="n">
        <v>3</v>
      </c>
      <c r="E7994" s="7" t="n">
        <v>0</v>
      </c>
    </row>
    <row r="7995" spans="1:8">
      <c r="A7995" t="s">
        <v>4</v>
      </c>
      <c r="B7995" s="4" t="s">
        <v>5</v>
      </c>
      <c r="C7995" s="4" t="s">
        <v>7</v>
      </c>
      <c r="D7995" s="4" t="s">
        <v>11</v>
      </c>
      <c r="E7995" s="4" t="s">
        <v>7</v>
      </c>
    </row>
    <row r="7996" spans="1:8">
      <c r="A7996" t="n">
        <v>63064</v>
      </c>
      <c r="B7996" s="38" t="n">
        <v>36</v>
      </c>
      <c r="C7996" s="7" t="n">
        <v>9</v>
      </c>
      <c r="D7996" s="7" t="n">
        <v>4</v>
      </c>
      <c r="E7996" s="7" t="n">
        <v>0</v>
      </c>
    </row>
    <row r="7997" spans="1:8">
      <c r="A7997" t="s">
        <v>4</v>
      </c>
      <c r="B7997" s="4" t="s">
        <v>5</v>
      </c>
      <c r="C7997" s="4" t="s">
        <v>7</v>
      </c>
      <c r="D7997" s="4" t="s">
        <v>11</v>
      </c>
      <c r="E7997" s="4" t="s">
        <v>7</v>
      </c>
    </row>
    <row r="7998" spans="1:8">
      <c r="A7998" t="n">
        <v>63069</v>
      </c>
      <c r="B7998" s="38" t="n">
        <v>36</v>
      </c>
      <c r="C7998" s="7" t="n">
        <v>9</v>
      </c>
      <c r="D7998" s="7" t="n">
        <v>5</v>
      </c>
      <c r="E7998" s="7" t="n">
        <v>0</v>
      </c>
    </row>
    <row r="7999" spans="1:8">
      <c r="A7999" t="s">
        <v>4</v>
      </c>
      <c r="B7999" s="4" t="s">
        <v>5</v>
      </c>
      <c r="C7999" s="4" t="s">
        <v>7</v>
      </c>
      <c r="D7999" s="4" t="s">
        <v>11</v>
      </c>
      <c r="E7999" s="4" t="s">
        <v>7</v>
      </c>
    </row>
    <row r="8000" spans="1:8">
      <c r="A8000" t="n">
        <v>63074</v>
      </c>
      <c r="B8000" s="38" t="n">
        <v>36</v>
      </c>
      <c r="C8000" s="7" t="n">
        <v>9</v>
      </c>
      <c r="D8000" s="7" t="n">
        <v>6</v>
      </c>
      <c r="E8000" s="7" t="n">
        <v>0</v>
      </c>
    </row>
    <row r="8001" spans="1:5">
      <c r="A8001" t="s">
        <v>4</v>
      </c>
      <c r="B8001" s="4" t="s">
        <v>5</v>
      </c>
      <c r="C8001" s="4" t="s">
        <v>7</v>
      </c>
      <c r="D8001" s="4" t="s">
        <v>11</v>
      </c>
      <c r="E8001" s="4" t="s">
        <v>7</v>
      </c>
    </row>
    <row r="8002" spans="1:5">
      <c r="A8002" t="n">
        <v>63079</v>
      </c>
      <c r="B8002" s="38" t="n">
        <v>36</v>
      </c>
      <c r="C8002" s="7" t="n">
        <v>9</v>
      </c>
      <c r="D8002" s="7" t="n">
        <v>8</v>
      </c>
      <c r="E8002" s="7" t="n">
        <v>0</v>
      </c>
    </row>
    <row r="8003" spans="1:5">
      <c r="A8003" t="s">
        <v>4</v>
      </c>
      <c r="B8003" s="4" t="s">
        <v>5</v>
      </c>
      <c r="C8003" s="4" t="s">
        <v>7</v>
      </c>
      <c r="D8003" s="4" t="s">
        <v>11</v>
      </c>
      <c r="E8003" s="4" t="s">
        <v>7</v>
      </c>
    </row>
    <row r="8004" spans="1:5">
      <c r="A8004" t="n">
        <v>63084</v>
      </c>
      <c r="B8004" s="38" t="n">
        <v>36</v>
      </c>
      <c r="C8004" s="7" t="n">
        <v>9</v>
      </c>
      <c r="D8004" s="7" t="n">
        <v>9</v>
      </c>
      <c r="E8004" s="7" t="n">
        <v>0</v>
      </c>
    </row>
    <row r="8005" spans="1:5">
      <c r="A8005" t="s">
        <v>4</v>
      </c>
      <c r="B8005" s="4" t="s">
        <v>5</v>
      </c>
      <c r="C8005" s="4" t="s">
        <v>7</v>
      </c>
      <c r="D8005" s="4" t="s">
        <v>11</v>
      </c>
      <c r="E8005" s="4" t="s">
        <v>7</v>
      </c>
    </row>
    <row r="8006" spans="1:5">
      <c r="A8006" t="n">
        <v>63089</v>
      </c>
      <c r="B8006" s="38" t="n">
        <v>36</v>
      </c>
      <c r="C8006" s="7" t="n">
        <v>9</v>
      </c>
      <c r="D8006" s="7" t="n">
        <v>83</v>
      </c>
      <c r="E8006" s="7" t="n">
        <v>0</v>
      </c>
    </row>
    <row r="8007" spans="1:5">
      <c r="A8007" t="s">
        <v>4</v>
      </c>
      <c r="B8007" s="4" t="s">
        <v>5</v>
      </c>
      <c r="C8007" s="4" t="s">
        <v>7</v>
      </c>
      <c r="D8007" s="4" t="s">
        <v>11</v>
      </c>
      <c r="E8007" s="4" t="s">
        <v>7</v>
      </c>
    </row>
    <row r="8008" spans="1:5">
      <c r="A8008" t="n">
        <v>63094</v>
      </c>
      <c r="B8008" s="38" t="n">
        <v>36</v>
      </c>
      <c r="C8008" s="7" t="n">
        <v>9</v>
      </c>
      <c r="D8008" s="7" t="n">
        <v>86</v>
      </c>
      <c r="E8008" s="7" t="n">
        <v>0</v>
      </c>
    </row>
    <row r="8009" spans="1:5">
      <c r="A8009" t="s">
        <v>4</v>
      </c>
      <c r="B8009" s="4" t="s">
        <v>5</v>
      </c>
      <c r="C8009" s="4" t="s">
        <v>7</v>
      </c>
      <c r="D8009" s="4" t="s">
        <v>11</v>
      </c>
      <c r="E8009" s="4" t="s">
        <v>7</v>
      </c>
    </row>
    <row r="8010" spans="1:5">
      <c r="A8010" t="n">
        <v>63099</v>
      </c>
      <c r="B8010" s="38" t="n">
        <v>36</v>
      </c>
      <c r="C8010" s="7" t="n">
        <v>9</v>
      </c>
      <c r="D8010" s="7" t="n">
        <v>11</v>
      </c>
      <c r="E8010" s="7" t="n">
        <v>0</v>
      </c>
    </row>
    <row r="8011" spans="1:5">
      <c r="A8011" t="s">
        <v>4</v>
      </c>
      <c r="B8011" s="4" t="s">
        <v>5</v>
      </c>
      <c r="C8011" s="4" t="s">
        <v>7</v>
      </c>
      <c r="D8011" s="4" t="s">
        <v>11</v>
      </c>
      <c r="E8011" s="4" t="s">
        <v>7</v>
      </c>
    </row>
    <row r="8012" spans="1:5">
      <c r="A8012" t="n">
        <v>63104</v>
      </c>
      <c r="B8012" s="38" t="n">
        <v>36</v>
      </c>
      <c r="C8012" s="7" t="n">
        <v>9</v>
      </c>
      <c r="D8012" s="7" t="n">
        <v>7</v>
      </c>
      <c r="E8012" s="7" t="n">
        <v>0</v>
      </c>
    </row>
    <row r="8013" spans="1:5">
      <c r="A8013" t="s">
        <v>4</v>
      </c>
      <c r="B8013" s="4" t="s">
        <v>5</v>
      </c>
      <c r="C8013" s="4" t="s">
        <v>11</v>
      </c>
    </row>
    <row r="8014" spans="1:5">
      <c r="A8014" t="n">
        <v>63109</v>
      </c>
      <c r="B8014" s="73" t="n">
        <v>109</v>
      </c>
      <c r="C8014" s="7" t="n">
        <v>1</v>
      </c>
    </row>
    <row r="8015" spans="1:5">
      <c r="A8015" t="s">
        <v>4</v>
      </c>
      <c r="B8015" s="4" t="s">
        <v>5</v>
      </c>
      <c r="C8015" s="4" t="s">
        <v>11</v>
      </c>
    </row>
    <row r="8016" spans="1:5">
      <c r="A8016" t="n">
        <v>63112</v>
      </c>
      <c r="B8016" s="73" t="n">
        <v>109</v>
      </c>
      <c r="C8016" s="7" t="n">
        <v>2</v>
      </c>
    </row>
    <row r="8017" spans="1:5">
      <c r="A8017" t="s">
        <v>4</v>
      </c>
      <c r="B8017" s="4" t="s">
        <v>5</v>
      </c>
      <c r="C8017" s="4" t="s">
        <v>11</v>
      </c>
    </row>
    <row r="8018" spans="1:5">
      <c r="A8018" t="n">
        <v>63115</v>
      </c>
      <c r="B8018" s="73" t="n">
        <v>109</v>
      </c>
      <c r="C8018" s="7" t="n">
        <v>3</v>
      </c>
    </row>
    <row r="8019" spans="1:5">
      <c r="A8019" t="s">
        <v>4</v>
      </c>
      <c r="B8019" s="4" t="s">
        <v>5</v>
      </c>
      <c r="C8019" s="4" t="s">
        <v>11</v>
      </c>
    </row>
    <row r="8020" spans="1:5">
      <c r="A8020" t="n">
        <v>63118</v>
      </c>
      <c r="B8020" s="73" t="n">
        <v>109</v>
      </c>
      <c r="C8020" s="7" t="n">
        <v>4</v>
      </c>
    </row>
    <row r="8021" spans="1:5">
      <c r="A8021" t="s">
        <v>4</v>
      </c>
      <c r="B8021" s="4" t="s">
        <v>5</v>
      </c>
      <c r="C8021" s="4" t="s">
        <v>11</v>
      </c>
    </row>
    <row r="8022" spans="1:5">
      <c r="A8022" t="n">
        <v>63121</v>
      </c>
      <c r="B8022" s="73" t="n">
        <v>109</v>
      </c>
      <c r="C8022" s="7" t="n">
        <v>5</v>
      </c>
    </row>
    <row r="8023" spans="1:5">
      <c r="A8023" t="s">
        <v>4</v>
      </c>
      <c r="B8023" s="4" t="s">
        <v>5</v>
      </c>
      <c r="C8023" s="4" t="s">
        <v>11</v>
      </c>
    </row>
    <row r="8024" spans="1:5">
      <c r="A8024" t="n">
        <v>63124</v>
      </c>
      <c r="B8024" s="73" t="n">
        <v>109</v>
      </c>
      <c r="C8024" s="7" t="n">
        <v>6</v>
      </c>
    </row>
    <row r="8025" spans="1:5">
      <c r="A8025" t="s">
        <v>4</v>
      </c>
      <c r="B8025" s="4" t="s">
        <v>5</v>
      </c>
      <c r="C8025" s="4" t="s">
        <v>11</v>
      </c>
    </row>
    <row r="8026" spans="1:5">
      <c r="A8026" t="n">
        <v>63127</v>
      </c>
      <c r="B8026" s="73" t="n">
        <v>109</v>
      </c>
      <c r="C8026" s="7" t="n">
        <v>7</v>
      </c>
    </row>
    <row r="8027" spans="1:5">
      <c r="A8027" t="s">
        <v>4</v>
      </c>
      <c r="B8027" s="4" t="s">
        <v>5</v>
      </c>
      <c r="C8027" s="4" t="s">
        <v>11</v>
      </c>
    </row>
    <row r="8028" spans="1:5">
      <c r="A8028" t="n">
        <v>63130</v>
      </c>
      <c r="B8028" s="73" t="n">
        <v>109</v>
      </c>
      <c r="C8028" s="7" t="n">
        <v>8</v>
      </c>
    </row>
    <row r="8029" spans="1:5">
      <c r="A8029" t="s">
        <v>4</v>
      </c>
      <c r="B8029" s="4" t="s">
        <v>5</v>
      </c>
      <c r="C8029" s="4" t="s">
        <v>11</v>
      </c>
    </row>
    <row r="8030" spans="1:5">
      <c r="A8030" t="n">
        <v>63133</v>
      </c>
      <c r="B8030" s="73" t="n">
        <v>109</v>
      </c>
      <c r="C8030" s="7" t="n">
        <v>9</v>
      </c>
    </row>
    <row r="8031" spans="1:5">
      <c r="A8031" t="s">
        <v>4</v>
      </c>
      <c r="B8031" s="4" t="s">
        <v>5</v>
      </c>
      <c r="C8031" s="4" t="s">
        <v>11</v>
      </c>
    </row>
    <row r="8032" spans="1:5">
      <c r="A8032" t="n">
        <v>63136</v>
      </c>
      <c r="B8032" s="73" t="n">
        <v>109</v>
      </c>
      <c r="C8032" s="7" t="n">
        <v>11</v>
      </c>
    </row>
    <row r="8033" spans="1:3">
      <c r="A8033" t="s">
        <v>4</v>
      </c>
      <c r="B8033" s="4" t="s">
        <v>5</v>
      </c>
      <c r="C8033" s="4" t="s">
        <v>11</v>
      </c>
    </row>
    <row r="8034" spans="1:3">
      <c r="A8034" t="n">
        <v>63139</v>
      </c>
      <c r="B8034" s="73" t="n">
        <v>109</v>
      </c>
      <c r="C8034" s="7" t="n">
        <v>83</v>
      </c>
    </row>
    <row r="8035" spans="1:3">
      <c r="A8035" t="s">
        <v>4</v>
      </c>
      <c r="B8035" s="4" t="s">
        <v>5</v>
      </c>
      <c r="C8035" s="4" t="s">
        <v>11</v>
      </c>
    </row>
    <row r="8036" spans="1:3">
      <c r="A8036" t="n">
        <v>63142</v>
      </c>
      <c r="B8036" s="73" t="n">
        <v>109</v>
      </c>
      <c r="C8036" s="7" t="n">
        <v>85</v>
      </c>
    </row>
    <row r="8037" spans="1:3">
      <c r="A8037" t="s">
        <v>4</v>
      </c>
      <c r="B8037" s="4" t="s">
        <v>5</v>
      </c>
      <c r="C8037" s="4" t="s">
        <v>11</v>
      </c>
    </row>
    <row r="8038" spans="1:3">
      <c r="A8038" t="n">
        <v>63145</v>
      </c>
      <c r="B8038" s="73" t="n">
        <v>109</v>
      </c>
      <c r="C8038" s="7" t="n">
        <v>86</v>
      </c>
    </row>
    <row r="8039" spans="1:3">
      <c r="A8039" t="s">
        <v>4</v>
      </c>
      <c r="B8039" s="4" t="s">
        <v>5</v>
      </c>
      <c r="C8039" s="4" t="s">
        <v>11</v>
      </c>
    </row>
    <row r="8040" spans="1:3">
      <c r="A8040" t="n">
        <v>63148</v>
      </c>
      <c r="B8040" s="73" t="n">
        <v>109</v>
      </c>
      <c r="C8040" s="7" t="n">
        <v>87</v>
      </c>
    </row>
    <row r="8041" spans="1:3">
      <c r="A8041" t="s">
        <v>4</v>
      </c>
      <c r="B8041" s="4" t="s">
        <v>5</v>
      </c>
      <c r="C8041" s="4" t="s">
        <v>11</v>
      </c>
    </row>
    <row r="8042" spans="1:3">
      <c r="A8042" t="n">
        <v>63151</v>
      </c>
      <c r="B8042" s="73" t="n">
        <v>109</v>
      </c>
      <c r="C8042" s="7" t="n">
        <v>1011</v>
      </c>
    </row>
    <row r="8043" spans="1:3">
      <c r="A8043" t="s">
        <v>4</v>
      </c>
      <c r="B8043" s="4" t="s">
        <v>5</v>
      </c>
      <c r="C8043" s="4" t="s">
        <v>11</v>
      </c>
    </row>
    <row r="8044" spans="1:3">
      <c r="A8044" t="n">
        <v>63154</v>
      </c>
      <c r="B8044" s="73" t="n">
        <v>109</v>
      </c>
      <c r="C8044" s="7" t="n">
        <v>1012</v>
      </c>
    </row>
    <row r="8045" spans="1:3">
      <c r="A8045" t="s">
        <v>4</v>
      </c>
      <c r="B8045" s="4" t="s">
        <v>5</v>
      </c>
      <c r="C8045" s="4" t="s">
        <v>11</v>
      </c>
    </row>
    <row r="8046" spans="1:3">
      <c r="A8046" t="n">
        <v>63157</v>
      </c>
      <c r="B8046" s="73" t="n">
        <v>109</v>
      </c>
      <c r="C8046" s="7" t="n">
        <v>1013</v>
      </c>
    </row>
    <row r="8047" spans="1:3">
      <c r="A8047" t="s">
        <v>4</v>
      </c>
      <c r="B8047" s="4" t="s">
        <v>5</v>
      </c>
      <c r="C8047" s="4" t="s">
        <v>11</v>
      </c>
    </row>
    <row r="8048" spans="1:3">
      <c r="A8048" t="n">
        <v>63160</v>
      </c>
      <c r="B8048" s="73" t="n">
        <v>109</v>
      </c>
      <c r="C8048" s="7" t="n">
        <v>1014</v>
      </c>
    </row>
    <row r="8049" spans="1:3">
      <c r="A8049" t="s">
        <v>4</v>
      </c>
      <c r="B8049" s="4" t="s">
        <v>5</v>
      </c>
      <c r="C8049" s="4" t="s">
        <v>11</v>
      </c>
    </row>
    <row r="8050" spans="1:3">
      <c r="A8050" t="n">
        <v>63163</v>
      </c>
      <c r="B8050" s="73" t="n">
        <v>109</v>
      </c>
      <c r="C8050" s="7" t="n">
        <v>1015</v>
      </c>
    </row>
    <row r="8051" spans="1:3">
      <c r="A8051" t="s">
        <v>4</v>
      </c>
      <c r="B8051" s="4" t="s">
        <v>5</v>
      </c>
      <c r="C8051" s="4" t="s">
        <v>11</v>
      </c>
    </row>
    <row r="8052" spans="1:3">
      <c r="A8052" t="n">
        <v>63166</v>
      </c>
      <c r="B8052" s="73" t="n">
        <v>109</v>
      </c>
      <c r="C8052" s="7" t="n">
        <v>1016</v>
      </c>
    </row>
    <row r="8053" spans="1:3">
      <c r="A8053" t="s">
        <v>4</v>
      </c>
      <c r="B8053" s="4" t="s">
        <v>5</v>
      </c>
      <c r="C8053" s="4" t="s">
        <v>11</v>
      </c>
    </row>
    <row r="8054" spans="1:3">
      <c r="A8054" t="n">
        <v>63169</v>
      </c>
      <c r="B8054" s="73" t="n">
        <v>109</v>
      </c>
      <c r="C8054" s="7" t="n">
        <v>1017</v>
      </c>
    </row>
    <row r="8055" spans="1:3">
      <c r="A8055" t="s">
        <v>4</v>
      </c>
      <c r="B8055" s="4" t="s">
        <v>5</v>
      </c>
      <c r="C8055" s="4" t="s">
        <v>11</v>
      </c>
    </row>
    <row r="8056" spans="1:3">
      <c r="A8056" t="n">
        <v>63172</v>
      </c>
      <c r="B8056" s="73" t="n">
        <v>109</v>
      </c>
      <c r="C8056" s="7" t="n">
        <v>1018</v>
      </c>
    </row>
    <row r="8057" spans="1:3">
      <c r="A8057" t="s">
        <v>4</v>
      </c>
      <c r="B8057" s="4" t="s">
        <v>5</v>
      </c>
      <c r="C8057" s="4" t="s">
        <v>11</v>
      </c>
    </row>
    <row r="8058" spans="1:3">
      <c r="A8058" t="n">
        <v>63175</v>
      </c>
      <c r="B8058" s="73" t="n">
        <v>109</v>
      </c>
      <c r="C8058" s="7" t="n">
        <v>1019</v>
      </c>
    </row>
    <row r="8059" spans="1:3">
      <c r="A8059" t="s">
        <v>4</v>
      </c>
      <c r="B8059" s="4" t="s">
        <v>5</v>
      </c>
      <c r="C8059" s="4" t="s">
        <v>11</v>
      </c>
    </row>
    <row r="8060" spans="1:3">
      <c r="A8060" t="n">
        <v>63178</v>
      </c>
      <c r="B8060" s="73" t="n">
        <v>109</v>
      </c>
      <c r="C8060" s="7" t="n">
        <v>1020</v>
      </c>
    </row>
    <row r="8061" spans="1:3">
      <c r="A8061" t="s">
        <v>4</v>
      </c>
      <c r="B8061" s="4" t="s">
        <v>5</v>
      </c>
      <c r="C8061" s="4" t="s">
        <v>11</v>
      </c>
    </row>
    <row r="8062" spans="1:3">
      <c r="A8062" t="n">
        <v>63181</v>
      </c>
      <c r="B8062" s="73" t="n">
        <v>109</v>
      </c>
      <c r="C8062" s="7" t="n">
        <v>1021</v>
      </c>
    </row>
    <row r="8063" spans="1:3">
      <c r="A8063" t="s">
        <v>4</v>
      </c>
      <c r="B8063" s="4" t="s">
        <v>5</v>
      </c>
      <c r="C8063" s="4" t="s">
        <v>11</v>
      </c>
    </row>
    <row r="8064" spans="1:3">
      <c r="A8064" t="n">
        <v>63184</v>
      </c>
      <c r="B8064" s="73" t="n">
        <v>109</v>
      </c>
      <c r="C8064" s="7" t="n">
        <v>1022</v>
      </c>
    </row>
    <row r="8065" spans="1:3">
      <c r="A8065" t="s">
        <v>4</v>
      </c>
      <c r="B8065" s="4" t="s">
        <v>5</v>
      </c>
      <c r="C8065" s="4" t="s">
        <v>11</v>
      </c>
    </row>
    <row r="8066" spans="1:3">
      <c r="A8066" t="n">
        <v>63187</v>
      </c>
      <c r="B8066" s="73" t="n">
        <v>109</v>
      </c>
      <c r="C8066" s="7" t="n">
        <v>1023</v>
      </c>
    </row>
    <row r="8067" spans="1:3">
      <c r="A8067" t="s">
        <v>4</v>
      </c>
      <c r="B8067" s="4" t="s">
        <v>5</v>
      </c>
      <c r="C8067" s="4" t="s">
        <v>11</v>
      </c>
    </row>
    <row r="8068" spans="1:3">
      <c r="A8068" t="n">
        <v>63190</v>
      </c>
      <c r="B8068" s="73" t="n">
        <v>109</v>
      </c>
      <c r="C8068" s="7" t="n">
        <v>1024</v>
      </c>
    </row>
    <row r="8069" spans="1:3">
      <c r="A8069" t="s">
        <v>4</v>
      </c>
      <c r="B8069" s="4" t="s">
        <v>5</v>
      </c>
      <c r="C8069" s="4" t="s">
        <v>11</v>
      </c>
    </row>
    <row r="8070" spans="1:3">
      <c r="A8070" t="n">
        <v>63193</v>
      </c>
      <c r="B8070" s="73" t="n">
        <v>109</v>
      </c>
      <c r="C8070" s="7" t="n">
        <v>1025</v>
      </c>
    </row>
    <row r="8071" spans="1:3">
      <c r="A8071" t="s">
        <v>4</v>
      </c>
      <c r="B8071" s="4" t="s">
        <v>5</v>
      </c>
      <c r="C8071" s="4" t="s">
        <v>11</v>
      </c>
    </row>
    <row r="8072" spans="1:3">
      <c r="A8072" t="n">
        <v>63196</v>
      </c>
      <c r="B8072" s="73" t="n">
        <v>109</v>
      </c>
      <c r="C8072" s="7" t="n">
        <v>1026</v>
      </c>
    </row>
    <row r="8073" spans="1:3">
      <c r="A8073" t="s">
        <v>4</v>
      </c>
      <c r="B8073" s="4" t="s">
        <v>5</v>
      </c>
      <c r="C8073" s="4" t="s">
        <v>11</v>
      </c>
    </row>
    <row r="8074" spans="1:3">
      <c r="A8074" t="n">
        <v>63199</v>
      </c>
      <c r="B8074" s="73" t="n">
        <v>109</v>
      </c>
      <c r="C8074" s="7" t="n">
        <v>1027</v>
      </c>
    </row>
    <row r="8075" spans="1:3">
      <c r="A8075" t="s">
        <v>4</v>
      </c>
      <c r="B8075" s="4" t="s">
        <v>5</v>
      </c>
      <c r="C8075" s="4" t="s">
        <v>11</v>
      </c>
    </row>
    <row r="8076" spans="1:3">
      <c r="A8076" t="n">
        <v>63202</v>
      </c>
      <c r="B8076" s="73" t="n">
        <v>109</v>
      </c>
      <c r="C8076" s="7" t="n">
        <v>1028</v>
      </c>
    </row>
    <row r="8077" spans="1:3">
      <c r="A8077" t="s">
        <v>4</v>
      </c>
      <c r="B8077" s="4" t="s">
        <v>5</v>
      </c>
      <c r="C8077" s="4" t="s">
        <v>11</v>
      </c>
    </row>
    <row r="8078" spans="1:3">
      <c r="A8078" t="n">
        <v>63205</v>
      </c>
      <c r="B8078" s="73" t="n">
        <v>109</v>
      </c>
      <c r="C8078" s="7" t="n">
        <v>1029</v>
      </c>
    </row>
    <row r="8079" spans="1:3">
      <c r="A8079" t="s">
        <v>4</v>
      </c>
      <c r="B8079" s="4" t="s">
        <v>5</v>
      </c>
      <c r="C8079" s="4" t="s">
        <v>11</v>
      </c>
    </row>
    <row r="8080" spans="1:3">
      <c r="A8080" t="n">
        <v>63208</v>
      </c>
      <c r="B8080" s="73" t="n">
        <v>109</v>
      </c>
      <c r="C8080" s="7" t="n">
        <v>1030</v>
      </c>
    </row>
    <row r="8081" spans="1:3">
      <c r="A8081" t="s">
        <v>4</v>
      </c>
      <c r="B8081" s="4" t="s">
        <v>5</v>
      </c>
      <c r="C8081" s="4" t="s">
        <v>11</v>
      </c>
    </row>
    <row r="8082" spans="1:3">
      <c r="A8082" t="n">
        <v>63211</v>
      </c>
      <c r="B8082" s="73" t="n">
        <v>109</v>
      </c>
      <c r="C8082" s="7" t="n">
        <v>1000</v>
      </c>
    </row>
    <row r="8083" spans="1:3">
      <c r="A8083" t="s">
        <v>4</v>
      </c>
      <c r="B8083" s="4" t="s">
        <v>5</v>
      </c>
      <c r="C8083" s="4" t="s">
        <v>11</v>
      </c>
    </row>
    <row r="8084" spans="1:3">
      <c r="A8084" t="n">
        <v>63214</v>
      </c>
      <c r="B8084" s="73" t="n">
        <v>109</v>
      </c>
      <c r="C8084" s="7" t="n">
        <v>1001</v>
      </c>
    </row>
    <row r="8085" spans="1:3">
      <c r="A8085" t="s">
        <v>4</v>
      </c>
      <c r="B8085" s="4" t="s">
        <v>5</v>
      </c>
      <c r="C8085" s="4" t="s">
        <v>11</v>
      </c>
    </row>
    <row r="8086" spans="1:3">
      <c r="A8086" t="n">
        <v>63217</v>
      </c>
      <c r="B8086" s="73" t="n">
        <v>109</v>
      </c>
      <c r="C8086" s="7" t="n">
        <v>1002</v>
      </c>
    </row>
    <row r="8087" spans="1:3">
      <c r="A8087" t="s">
        <v>4</v>
      </c>
      <c r="B8087" s="4" t="s">
        <v>5</v>
      </c>
      <c r="C8087" s="4" t="s">
        <v>11</v>
      </c>
    </row>
    <row r="8088" spans="1:3">
      <c r="A8088" t="n">
        <v>63220</v>
      </c>
      <c r="B8088" s="73" t="n">
        <v>109</v>
      </c>
      <c r="C8088" s="7" t="n">
        <v>1003</v>
      </c>
    </row>
    <row r="8089" spans="1:3">
      <c r="A8089" t="s">
        <v>4</v>
      </c>
      <c r="B8089" s="4" t="s">
        <v>5</v>
      </c>
      <c r="C8089" s="4" t="s">
        <v>11</v>
      </c>
    </row>
    <row r="8090" spans="1:3">
      <c r="A8090" t="n">
        <v>63223</v>
      </c>
      <c r="B8090" s="73" t="n">
        <v>109</v>
      </c>
      <c r="C8090" s="7" t="n">
        <v>1004</v>
      </c>
    </row>
    <row r="8091" spans="1:3">
      <c r="A8091" t="s">
        <v>4</v>
      </c>
      <c r="B8091" s="4" t="s">
        <v>5</v>
      </c>
      <c r="C8091" s="4" t="s">
        <v>11</v>
      </c>
    </row>
    <row r="8092" spans="1:3">
      <c r="A8092" t="n">
        <v>63226</v>
      </c>
      <c r="B8092" s="73" t="n">
        <v>109</v>
      </c>
      <c r="C8092" s="7" t="n">
        <v>1005</v>
      </c>
    </row>
    <row r="8093" spans="1:3">
      <c r="A8093" t="s">
        <v>4</v>
      </c>
      <c r="B8093" s="4" t="s">
        <v>5</v>
      </c>
      <c r="C8093" s="4" t="s">
        <v>11</v>
      </c>
    </row>
    <row r="8094" spans="1:3">
      <c r="A8094" t="n">
        <v>63229</v>
      </c>
      <c r="B8094" s="73" t="n">
        <v>109</v>
      </c>
      <c r="C8094" s="7" t="n">
        <v>1006</v>
      </c>
    </row>
    <row r="8095" spans="1:3">
      <c r="A8095" t="s">
        <v>4</v>
      </c>
      <c r="B8095" s="4" t="s">
        <v>5</v>
      </c>
      <c r="C8095" s="4" t="s">
        <v>11</v>
      </c>
    </row>
    <row r="8096" spans="1:3">
      <c r="A8096" t="n">
        <v>63232</v>
      </c>
      <c r="B8096" s="73" t="n">
        <v>109</v>
      </c>
      <c r="C8096" s="7" t="n">
        <v>1007</v>
      </c>
    </row>
    <row r="8097" spans="1:3">
      <c r="A8097" t="s">
        <v>4</v>
      </c>
      <c r="B8097" s="4" t="s">
        <v>5</v>
      </c>
      <c r="C8097" s="4" t="s">
        <v>11</v>
      </c>
    </row>
    <row r="8098" spans="1:3">
      <c r="A8098" t="n">
        <v>63235</v>
      </c>
      <c r="B8098" s="73" t="n">
        <v>109</v>
      </c>
      <c r="C8098" s="7" t="n">
        <v>1008</v>
      </c>
    </row>
    <row r="8099" spans="1:3">
      <c r="A8099" t="s">
        <v>4</v>
      </c>
      <c r="B8099" s="4" t="s">
        <v>5</v>
      </c>
      <c r="C8099" s="4" t="s">
        <v>11</v>
      </c>
    </row>
    <row r="8100" spans="1:3">
      <c r="A8100" t="n">
        <v>63238</v>
      </c>
      <c r="B8100" s="73" t="n">
        <v>109</v>
      </c>
      <c r="C8100" s="7" t="n">
        <v>1009</v>
      </c>
    </row>
    <row r="8101" spans="1:3">
      <c r="A8101" t="s">
        <v>4</v>
      </c>
      <c r="B8101" s="4" t="s">
        <v>5</v>
      </c>
      <c r="C8101" s="4" t="s">
        <v>11</v>
      </c>
    </row>
    <row r="8102" spans="1:3">
      <c r="A8102" t="n">
        <v>63241</v>
      </c>
      <c r="B8102" s="73" t="n">
        <v>109</v>
      </c>
      <c r="C8102" s="7" t="n">
        <v>1010</v>
      </c>
    </row>
    <row r="8103" spans="1:3">
      <c r="A8103" t="s">
        <v>4</v>
      </c>
      <c r="B8103" s="4" t="s">
        <v>5</v>
      </c>
      <c r="C8103" s="4" t="s">
        <v>8</v>
      </c>
      <c r="D8103" s="4" t="s">
        <v>8</v>
      </c>
    </row>
    <row r="8104" spans="1:3">
      <c r="A8104" t="n">
        <v>63244</v>
      </c>
      <c r="B8104" s="69" t="n">
        <v>70</v>
      </c>
      <c r="C8104" s="7" t="s">
        <v>27</v>
      </c>
      <c r="D8104" s="7" t="s">
        <v>419</v>
      </c>
    </row>
    <row r="8105" spans="1:3">
      <c r="A8105" t="s">
        <v>4</v>
      </c>
      <c r="B8105" s="4" t="s">
        <v>5</v>
      </c>
      <c r="C8105" s="4" t="s">
        <v>7</v>
      </c>
      <c r="D8105" s="4" t="s">
        <v>8</v>
      </c>
      <c r="E8105" s="4" t="s">
        <v>11</v>
      </c>
    </row>
    <row r="8106" spans="1:3">
      <c r="A8106" t="n">
        <v>63257</v>
      </c>
      <c r="B8106" s="17" t="n">
        <v>94</v>
      </c>
      <c r="C8106" s="7" t="n">
        <v>1</v>
      </c>
      <c r="D8106" s="7" t="s">
        <v>182</v>
      </c>
      <c r="E8106" s="7" t="n">
        <v>1</v>
      </c>
    </row>
    <row r="8107" spans="1:3">
      <c r="A8107" t="s">
        <v>4</v>
      </c>
      <c r="B8107" s="4" t="s">
        <v>5</v>
      </c>
      <c r="C8107" s="4" t="s">
        <v>7</v>
      </c>
      <c r="D8107" s="4" t="s">
        <v>8</v>
      </c>
      <c r="E8107" s="4" t="s">
        <v>11</v>
      </c>
    </row>
    <row r="8108" spans="1:3">
      <c r="A8108" t="n">
        <v>63269</v>
      </c>
      <c r="B8108" s="17" t="n">
        <v>94</v>
      </c>
      <c r="C8108" s="7" t="n">
        <v>1</v>
      </c>
      <c r="D8108" s="7" t="s">
        <v>182</v>
      </c>
      <c r="E8108" s="7" t="n">
        <v>2</v>
      </c>
    </row>
    <row r="8109" spans="1:3">
      <c r="A8109" t="s">
        <v>4</v>
      </c>
      <c r="B8109" s="4" t="s">
        <v>5</v>
      </c>
      <c r="C8109" s="4" t="s">
        <v>7</v>
      </c>
      <c r="D8109" s="4" t="s">
        <v>8</v>
      </c>
      <c r="E8109" s="4" t="s">
        <v>11</v>
      </c>
    </row>
    <row r="8110" spans="1:3">
      <c r="A8110" t="n">
        <v>63281</v>
      </c>
      <c r="B8110" s="17" t="n">
        <v>94</v>
      </c>
      <c r="C8110" s="7" t="n">
        <v>0</v>
      </c>
      <c r="D8110" s="7" t="s">
        <v>182</v>
      </c>
      <c r="E8110" s="7" t="n">
        <v>4</v>
      </c>
    </row>
    <row r="8111" spans="1:3">
      <c r="A8111" t="s">
        <v>4</v>
      </c>
      <c r="B8111" s="4" t="s">
        <v>5</v>
      </c>
      <c r="C8111" s="4" t="s">
        <v>7</v>
      </c>
      <c r="D8111" s="4" t="s">
        <v>8</v>
      </c>
      <c r="E8111" s="4" t="s">
        <v>11</v>
      </c>
    </row>
    <row r="8112" spans="1:3">
      <c r="A8112" t="n">
        <v>63293</v>
      </c>
      <c r="B8112" s="17" t="n">
        <v>94</v>
      </c>
      <c r="C8112" s="7" t="n">
        <v>1</v>
      </c>
      <c r="D8112" s="7" t="s">
        <v>183</v>
      </c>
      <c r="E8112" s="7" t="n">
        <v>1</v>
      </c>
    </row>
    <row r="8113" spans="1:5">
      <c r="A8113" t="s">
        <v>4</v>
      </c>
      <c r="B8113" s="4" t="s">
        <v>5</v>
      </c>
      <c r="C8113" s="4" t="s">
        <v>7</v>
      </c>
      <c r="D8113" s="4" t="s">
        <v>8</v>
      </c>
      <c r="E8113" s="4" t="s">
        <v>11</v>
      </c>
    </row>
    <row r="8114" spans="1:5">
      <c r="A8114" t="n">
        <v>63305</v>
      </c>
      <c r="B8114" s="17" t="n">
        <v>94</v>
      </c>
      <c r="C8114" s="7" t="n">
        <v>1</v>
      </c>
      <c r="D8114" s="7" t="s">
        <v>183</v>
      </c>
      <c r="E8114" s="7" t="n">
        <v>2</v>
      </c>
    </row>
    <row r="8115" spans="1:5">
      <c r="A8115" t="s">
        <v>4</v>
      </c>
      <c r="B8115" s="4" t="s">
        <v>5</v>
      </c>
      <c r="C8115" s="4" t="s">
        <v>7</v>
      </c>
      <c r="D8115" s="4" t="s">
        <v>8</v>
      </c>
      <c r="E8115" s="4" t="s">
        <v>11</v>
      </c>
    </row>
    <row r="8116" spans="1:5">
      <c r="A8116" t="n">
        <v>63317</v>
      </c>
      <c r="B8116" s="17" t="n">
        <v>94</v>
      </c>
      <c r="C8116" s="7" t="n">
        <v>0</v>
      </c>
      <c r="D8116" s="7" t="s">
        <v>183</v>
      </c>
      <c r="E8116" s="7" t="n">
        <v>4</v>
      </c>
    </row>
    <row r="8117" spans="1:5">
      <c r="A8117" t="s">
        <v>4</v>
      </c>
      <c r="B8117" s="4" t="s">
        <v>5</v>
      </c>
      <c r="C8117" s="4" t="s">
        <v>7</v>
      </c>
      <c r="D8117" s="4" t="s">
        <v>8</v>
      </c>
      <c r="E8117" s="4" t="s">
        <v>11</v>
      </c>
    </row>
    <row r="8118" spans="1:5">
      <c r="A8118" t="n">
        <v>63329</v>
      </c>
      <c r="B8118" s="17" t="n">
        <v>94</v>
      </c>
      <c r="C8118" s="7" t="n">
        <v>1</v>
      </c>
      <c r="D8118" s="7" t="s">
        <v>184</v>
      </c>
      <c r="E8118" s="7" t="n">
        <v>1</v>
      </c>
    </row>
    <row r="8119" spans="1:5">
      <c r="A8119" t="s">
        <v>4</v>
      </c>
      <c r="B8119" s="4" t="s">
        <v>5</v>
      </c>
      <c r="C8119" s="4" t="s">
        <v>7</v>
      </c>
      <c r="D8119" s="4" t="s">
        <v>8</v>
      </c>
      <c r="E8119" s="4" t="s">
        <v>11</v>
      </c>
    </row>
    <row r="8120" spans="1:5">
      <c r="A8120" t="n">
        <v>63341</v>
      </c>
      <c r="B8120" s="17" t="n">
        <v>94</v>
      </c>
      <c r="C8120" s="7" t="n">
        <v>1</v>
      </c>
      <c r="D8120" s="7" t="s">
        <v>184</v>
      </c>
      <c r="E8120" s="7" t="n">
        <v>2</v>
      </c>
    </row>
    <row r="8121" spans="1:5">
      <c r="A8121" t="s">
        <v>4</v>
      </c>
      <c r="B8121" s="4" t="s">
        <v>5</v>
      </c>
      <c r="C8121" s="4" t="s">
        <v>7</v>
      </c>
      <c r="D8121" s="4" t="s">
        <v>8</v>
      </c>
      <c r="E8121" s="4" t="s">
        <v>11</v>
      </c>
    </row>
    <row r="8122" spans="1:5">
      <c r="A8122" t="n">
        <v>63353</v>
      </c>
      <c r="B8122" s="17" t="n">
        <v>94</v>
      </c>
      <c r="C8122" s="7" t="n">
        <v>0</v>
      </c>
      <c r="D8122" s="7" t="s">
        <v>184</v>
      </c>
      <c r="E8122" s="7" t="n">
        <v>4</v>
      </c>
    </row>
    <row r="8123" spans="1:5">
      <c r="A8123" t="s">
        <v>4</v>
      </c>
      <c r="B8123" s="4" t="s">
        <v>5</v>
      </c>
      <c r="C8123" s="4" t="s">
        <v>11</v>
      </c>
    </row>
    <row r="8124" spans="1:5">
      <c r="A8124" t="n">
        <v>63365</v>
      </c>
      <c r="B8124" s="12" t="n">
        <v>12</v>
      </c>
      <c r="C8124" s="7" t="n">
        <v>10496</v>
      </c>
    </row>
    <row r="8125" spans="1:5">
      <c r="A8125" t="s">
        <v>4</v>
      </c>
      <c r="B8125" s="4" t="s">
        <v>5</v>
      </c>
      <c r="C8125" s="4" t="s">
        <v>11</v>
      </c>
    </row>
    <row r="8126" spans="1:5">
      <c r="A8126" t="n">
        <v>63368</v>
      </c>
      <c r="B8126" s="12" t="n">
        <v>12</v>
      </c>
      <c r="C8126" s="7" t="n">
        <v>10992</v>
      </c>
    </row>
    <row r="8127" spans="1:5">
      <c r="A8127" t="s">
        <v>4</v>
      </c>
      <c r="B8127" s="4" t="s">
        <v>5</v>
      </c>
      <c r="C8127" s="4" t="s">
        <v>11</v>
      </c>
      <c r="D8127" s="4" t="s">
        <v>7</v>
      </c>
      <c r="E8127" s="4" t="s">
        <v>7</v>
      </c>
    </row>
    <row r="8128" spans="1:5">
      <c r="A8128" t="n">
        <v>63371</v>
      </c>
      <c r="B8128" s="74" t="n">
        <v>104</v>
      </c>
      <c r="C8128" s="7" t="n">
        <v>131</v>
      </c>
      <c r="D8128" s="7" t="n">
        <v>3</v>
      </c>
      <c r="E8128" s="7" t="n">
        <v>1</v>
      </c>
    </row>
    <row r="8129" spans="1:5">
      <c r="A8129" t="s">
        <v>4</v>
      </c>
      <c r="B8129" s="4" t="s">
        <v>5</v>
      </c>
    </row>
    <row r="8130" spans="1:5">
      <c r="A8130" t="n">
        <v>63376</v>
      </c>
      <c r="B8130" s="5" t="n">
        <v>1</v>
      </c>
    </row>
    <row r="8131" spans="1:5">
      <c r="A8131" t="s">
        <v>4</v>
      </c>
      <c r="B8131" s="4" t="s">
        <v>5</v>
      </c>
      <c r="C8131" s="4" t="s">
        <v>11</v>
      </c>
      <c r="D8131" s="4" t="s">
        <v>7</v>
      </c>
      <c r="E8131" s="4" t="s">
        <v>11</v>
      </c>
    </row>
    <row r="8132" spans="1:5">
      <c r="A8132" t="n">
        <v>63377</v>
      </c>
      <c r="B8132" s="74" t="n">
        <v>104</v>
      </c>
      <c r="C8132" s="7" t="n">
        <v>131</v>
      </c>
      <c r="D8132" s="7" t="n">
        <v>1</v>
      </c>
      <c r="E8132" s="7" t="n">
        <v>0</v>
      </c>
    </row>
    <row r="8133" spans="1:5">
      <c r="A8133" t="s">
        <v>4</v>
      </c>
      <c r="B8133" s="4" t="s">
        <v>5</v>
      </c>
    </row>
    <row r="8134" spans="1:5">
      <c r="A8134" t="n">
        <v>63383</v>
      </c>
      <c r="B8134" s="5" t="n">
        <v>1</v>
      </c>
    </row>
    <row r="8135" spans="1:5">
      <c r="A8135" t="s">
        <v>4</v>
      </c>
      <c r="B8135" s="4" t="s">
        <v>5</v>
      </c>
      <c r="C8135" s="4" t="s">
        <v>11</v>
      </c>
    </row>
    <row r="8136" spans="1:5">
      <c r="A8136" t="n">
        <v>63384</v>
      </c>
      <c r="B8136" s="12" t="n">
        <v>12</v>
      </c>
      <c r="C8136" s="7" t="n">
        <v>10110</v>
      </c>
    </row>
    <row r="8137" spans="1:5">
      <c r="A8137" t="s">
        <v>4</v>
      </c>
      <c r="B8137" s="4" t="s">
        <v>5</v>
      </c>
      <c r="C8137" s="4" t="s">
        <v>7</v>
      </c>
      <c r="D8137" s="4" t="s">
        <v>11</v>
      </c>
      <c r="E8137" s="4" t="s">
        <v>11</v>
      </c>
    </row>
    <row r="8138" spans="1:5">
      <c r="A8138" t="n">
        <v>63387</v>
      </c>
      <c r="B8138" s="52" t="n">
        <v>135</v>
      </c>
      <c r="C8138" s="7" t="n">
        <v>0</v>
      </c>
      <c r="D8138" s="7" t="n">
        <v>0</v>
      </c>
      <c r="E8138" s="7" t="n">
        <v>64</v>
      </c>
    </row>
    <row r="8139" spans="1:5">
      <c r="A8139" t="s">
        <v>4</v>
      </c>
      <c r="B8139" s="4" t="s">
        <v>5</v>
      </c>
      <c r="C8139" s="4" t="s">
        <v>7</v>
      </c>
      <c r="D8139" s="4" t="s">
        <v>11</v>
      </c>
      <c r="E8139" s="4" t="s">
        <v>11</v>
      </c>
    </row>
    <row r="8140" spans="1:5">
      <c r="A8140" t="n">
        <v>63393</v>
      </c>
      <c r="B8140" s="52" t="n">
        <v>135</v>
      </c>
      <c r="C8140" s="7" t="n">
        <v>0</v>
      </c>
      <c r="D8140" s="7" t="n">
        <v>23</v>
      </c>
      <c r="E8140" s="7" t="n">
        <v>64</v>
      </c>
    </row>
    <row r="8141" spans="1:5">
      <c r="A8141" t="s">
        <v>4</v>
      </c>
      <c r="B8141" s="4" t="s">
        <v>5</v>
      </c>
      <c r="C8141" s="4" t="s">
        <v>7</v>
      </c>
      <c r="D8141" s="4" t="s">
        <v>11</v>
      </c>
      <c r="E8141" s="4" t="s">
        <v>11</v>
      </c>
    </row>
    <row r="8142" spans="1:5">
      <c r="A8142" t="n">
        <v>63399</v>
      </c>
      <c r="B8142" s="52" t="n">
        <v>135</v>
      </c>
      <c r="C8142" s="7" t="n">
        <v>0</v>
      </c>
      <c r="D8142" s="7" t="n">
        <v>83</v>
      </c>
      <c r="E8142" s="7" t="n">
        <v>64</v>
      </c>
    </row>
    <row r="8143" spans="1:5">
      <c r="A8143" t="s">
        <v>4</v>
      </c>
      <c r="B8143" s="4" t="s">
        <v>5</v>
      </c>
      <c r="C8143" s="4" t="s">
        <v>7</v>
      </c>
      <c r="D8143" s="4" t="s">
        <v>11</v>
      </c>
      <c r="E8143" s="4" t="s">
        <v>7</v>
      </c>
      <c r="F8143" s="4" t="s">
        <v>11</v>
      </c>
      <c r="G8143" s="4" t="s">
        <v>7</v>
      </c>
      <c r="H8143" s="4" t="s">
        <v>7</v>
      </c>
      <c r="I8143" s="4" t="s">
        <v>13</v>
      </c>
    </row>
    <row r="8144" spans="1:5">
      <c r="A8144" t="n">
        <v>63405</v>
      </c>
      <c r="B8144" s="9" t="n">
        <v>5</v>
      </c>
      <c r="C8144" s="7" t="n">
        <v>30</v>
      </c>
      <c r="D8144" s="7" t="n">
        <v>6403</v>
      </c>
      <c r="E8144" s="7" t="n">
        <v>30</v>
      </c>
      <c r="F8144" s="7" t="n">
        <v>10482</v>
      </c>
      <c r="G8144" s="7" t="n">
        <v>9</v>
      </c>
      <c r="H8144" s="7" t="n">
        <v>1</v>
      </c>
      <c r="I8144" s="11" t="n">
        <f t="normal" ca="1">A8148</f>
        <v>0</v>
      </c>
    </row>
    <row r="8145" spans="1:9">
      <c r="A8145" t="s">
        <v>4</v>
      </c>
      <c r="B8145" s="4" t="s">
        <v>5</v>
      </c>
      <c r="C8145" s="4" t="s">
        <v>11</v>
      </c>
    </row>
    <row r="8146" spans="1:9">
      <c r="A8146" t="n">
        <v>63418</v>
      </c>
      <c r="B8146" s="12" t="n">
        <v>12</v>
      </c>
      <c r="C8146" s="7" t="n">
        <v>10301</v>
      </c>
    </row>
    <row r="8147" spans="1:9">
      <c r="A8147" t="s">
        <v>4</v>
      </c>
      <c r="B8147" s="4" t="s">
        <v>5</v>
      </c>
      <c r="C8147" s="4" t="s">
        <v>7</v>
      </c>
      <c r="D8147" s="4" t="s">
        <v>11</v>
      </c>
      <c r="E8147" s="4" t="s">
        <v>17</v>
      </c>
    </row>
    <row r="8148" spans="1:9">
      <c r="A8148" t="n">
        <v>63421</v>
      </c>
      <c r="B8148" s="72" t="n">
        <v>101</v>
      </c>
      <c r="C8148" s="7" t="n">
        <v>1</v>
      </c>
      <c r="D8148" s="7" t="n">
        <v>358</v>
      </c>
      <c r="E8148" s="7" t="n">
        <v>99</v>
      </c>
    </row>
    <row r="8149" spans="1:9">
      <c r="A8149" t="s">
        <v>4</v>
      </c>
      <c r="B8149" s="4" t="s">
        <v>5</v>
      </c>
      <c r="C8149" s="4" t="s">
        <v>7</v>
      </c>
      <c r="D8149" s="4" t="s">
        <v>11</v>
      </c>
      <c r="E8149" s="4" t="s">
        <v>17</v>
      </c>
    </row>
    <row r="8150" spans="1:9">
      <c r="A8150" t="n">
        <v>63429</v>
      </c>
      <c r="B8150" s="72" t="n">
        <v>101</v>
      </c>
      <c r="C8150" s="7" t="n">
        <v>1</v>
      </c>
      <c r="D8150" s="7" t="n">
        <v>359</v>
      </c>
      <c r="E8150" s="7" t="n">
        <v>99</v>
      </c>
    </row>
    <row r="8151" spans="1:9">
      <c r="A8151" t="s">
        <v>4</v>
      </c>
      <c r="B8151" s="4" t="s">
        <v>5</v>
      </c>
      <c r="C8151" s="4" t="s">
        <v>7</v>
      </c>
      <c r="D8151" s="4" t="s">
        <v>11</v>
      </c>
      <c r="E8151" s="4" t="s">
        <v>17</v>
      </c>
    </row>
    <row r="8152" spans="1:9">
      <c r="A8152" t="n">
        <v>63437</v>
      </c>
      <c r="B8152" s="72" t="n">
        <v>101</v>
      </c>
      <c r="C8152" s="7" t="n">
        <v>1</v>
      </c>
      <c r="D8152" s="7" t="n">
        <v>360</v>
      </c>
      <c r="E8152" s="7" t="n">
        <v>99</v>
      </c>
    </row>
    <row r="8153" spans="1:9">
      <c r="A8153" t="s">
        <v>4</v>
      </c>
      <c r="B8153" s="4" t="s">
        <v>5</v>
      </c>
      <c r="C8153" s="4" t="s">
        <v>7</v>
      </c>
      <c r="D8153" s="4" t="s">
        <v>11</v>
      </c>
      <c r="E8153" s="4" t="s">
        <v>17</v>
      </c>
    </row>
    <row r="8154" spans="1:9">
      <c r="A8154" t="n">
        <v>63445</v>
      </c>
      <c r="B8154" s="72" t="n">
        <v>101</v>
      </c>
      <c r="C8154" s="7" t="n">
        <v>1</v>
      </c>
      <c r="D8154" s="7" t="n">
        <v>361</v>
      </c>
      <c r="E8154" s="7" t="n">
        <v>99</v>
      </c>
    </row>
    <row r="8155" spans="1:9">
      <c r="A8155" t="s">
        <v>4</v>
      </c>
      <c r="B8155" s="4" t="s">
        <v>5</v>
      </c>
      <c r="C8155" s="4" t="s">
        <v>7</v>
      </c>
      <c r="D8155" s="4" t="s">
        <v>11</v>
      </c>
      <c r="E8155" s="4" t="s">
        <v>17</v>
      </c>
    </row>
    <row r="8156" spans="1:9">
      <c r="A8156" t="n">
        <v>63453</v>
      </c>
      <c r="B8156" s="72" t="n">
        <v>101</v>
      </c>
      <c r="C8156" s="7" t="n">
        <v>1</v>
      </c>
      <c r="D8156" s="7" t="n">
        <v>362</v>
      </c>
      <c r="E8156" s="7" t="n">
        <v>99</v>
      </c>
    </row>
    <row r="8157" spans="1:9">
      <c r="A8157" t="s">
        <v>4</v>
      </c>
      <c r="B8157" s="4" t="s">
        <v>5</v>
      </c>
      <c r="C8157" s="4" t="s">
        <v>7</v>
      </c>
      <c r="D8157" s="4" t="s">
        <v>11</v>
      </c>
      <c r="E8157" s="4" t="s">
        <v>17</v>
      </c>
    </row>
    <row r="8158" spans="1:9">
      <c r="A8158" t="n">
        <v>63461</v>
      </c>
      <c r="B8158" s="72" t="n">
        <v>101</v>
      </c>
      <c r="C8158" s="7" t="n">
        <v>1</v>
      </c>
      <c r="D8158" s="7" t="n">
        <v>363</v>
      </c>
      <c r="E8158" s="7" t="n">
        <v>99</v>
      </c>
    </row>
    <row r="8159" spans="1:9">
      <c r="A8159" t="s">
        <v>4</v>
      </c>
      <c r="B8159" s="4" t="s">
        <v>5</v>
      </c>
      <c r="C8159" s="4" t="s">
        <v>7</v>
      </c>
      <c r="D8159" s="4" t="s">
        <v>11</v>
      </c>
      <c r="E8159" s="4" t="s">
        <v>17</v>
      </c>
    </row>
    <row r="8160" spans="1:9">
      <c r="A8160" t="n">
        <v>63469</v>
      </c>
      <c r="B8160" s="72" t="n">
        <v>101</v>
      </c>
      <c r="C8160" s="7" t="n">
        <v>1</v>
      </c>
      <c r="D8160" s="7" t="n">
        <v>364</v>
      </c>
      <c r="E8160" s="7" t="n">
        <v>99</v>
      </c>
    </row>
    <row r="8161" spans="1:5">
      <c r="A8161" t="s">
        <v>4</v>
      </c>
      <c r="B8161" s="4" t="s">
        <v>5</v>
      </c>
      <c r="C8161" s="4" t="s">
        <v>7</v>
      </c>
      <c r="D8161" s="4" t="s">
        <v>11</v>
      </c>
      <c r="E8161" s="4" t="s">
        <v>17</v>
      </c>
    </row>
    <row r="8162" spans="1:5">
      <c r="A8162" t="n">
        <v>63477</v>
      </c>
      <c r="B8162" s="72" t="n">
        <v>101</v>
      </c>
      <c r="C8162" s="7" t="n">
        <v>1</v>
      </c>
      <c r="D8162" s="7" t="n">
        <v>365</v>
      </c>
      <c r="E8162" s="7" t="n">
        <v>99</v>
      </c>
    </row>
    <row r="8163" spans="1:5">
      <c r="A8163" t="s">
        <v>4</v>
      </c>
      <c r="B8163" s="4" t="s">
        <v>5</v>
      </c>
      <c r="C8163" s="4" t="s">
        <v>7</v>
      </c>
      <c r="D8163" s="4" t="s">
        <v>11</v>
      </c>
      <c r="E8163" s="4" t="s">
        <v>17</v>
      </c>
    </row>
    <row r="8164" spans="1:5">
      <c r="A8164" t="n">
        <v>63485</v>
      </c>
      <c r="B8164" s="72" t="n">
        <v>101</v>
      </c>
      <c r="C8164" s="7" t="n">
        <v>1</v>
      </c>
      <c r="D8164" s="7" t="n">
        <v>366</v>
      </c>
      <c r="E8164" s="7" t="n">
        <v>99</v>
      </c>
    </row>
    <row r="8165" spans="1:5">
      <c r="A8165" t="s">
        <v>4</v>
      </c>
      <c r="B8165" s="4" t="s">
        <v>5</v>
      </c>
      <c r="C8165" s="4" t="s">
        <v>7</v>
      </c>
      <c r="D8165" s="4" t="s">
        <v>11</v>
      </c>
      <c r="E8165" s="4" t="s">
        <v>17</v>
      </c>
    </row>
    <row r="8166" spans="1:5">
      <c r="A8166" t="n">
        <v>63493</v>
      </c>
      <c r="B8166" s="72" t="n">
        <v>101</v>
      </c>
      <c r="C8166" s="7" t="n">
        <v>1</v>
      </c>
      <c r="D8166" s="7" t="n">
        <v>367</v>
      </c>
      <c r="E8166" s="7" t="n">
        <v>99</v>
      </c>
    </row>
    <row r="8167" spans="1:5">
      <c r="A8167" t="s">
        <v>4</v>
      </c>
      <c r="B8167" s="4" t="s">
        <v>5</v>
      </c>
      <c r="C8167" s="4" t="s">
        <v>7</v>
      </c>
      <c r="D8167" s="4" t="s">
        <v>11</v>
      </c>
      <c r="E8167" s="4" t="s">
        <v>17</v>
      </c>
    </row>
    <row r="8168" spans="1:5">
      <c r="A8168" t="n">
        <v>63501</v>
      </c>
      <c r="B8168" s="72" t="n">
        <v>101</v>
      </c>
      <c r="C8168" s="7" t="n">
        <v>1</v>
      </c>
      <c r="D8168" s="7" t="n">
        <v>368</v>
      </c>
      <c r="E8168" s="7" t="n">
        <v>99</v>
      </c>
    </row>
    <row r="8169" spans="1:5">
      <c r="A8169" t="s">
        <v>4</v>
      </c>
      <c r="B8169" s="4" t="s">
        <v>5</v>
      </c>
      <c r="C8169" s="4" t="s">
        <v>7</v>
      </c>
      <c r="D8169" s="4" t="s">
        <v>11</v>
      </c>
      <c r="E8169" s="4" t="s">
        <v>17</v>
      </c>
    </row>
    <row r="8170" spans="1:5">
      <c r="A8170" t="n">
        <v>63509</v>
      </c>
      <c r="B8170" s="72" t="n">
        <v>101</v>
      </c>
      <c r="C8170" s="7" t="n">
        <v>1</v>
      </c>
      <c r="D8170" s="7" t="n">
        <v>369</v>
      </c>
      <c r="E8170" s="7" t="n">
        <v>99</v>
      </c>
    </row>
    <row r="8171" spans="1:5">
      <c r="A8171" t="s">
        <v>4</v>
      </c>
      <c r="B8171" s="4" t="s">
        <v>5</v>
      </c>
      <c r="C8171" s="4" t="s">
        <v>7</v>
      </c>
      <c r="D8171" s="4" t="s">
        <v>11</v>
      </c>
      <c r="E8171" s="4" t="s">
        <v>17</v>
      </c>
    </row>
    <row r="8172" spans="1:5">
      <c r="A8172" t="n">
        <v>63517</v>
      </c>
      <c r="B8172" s="72" t="n">
        <v>101</v>
      </c>
      <c r="C8172" s="7" t="n">
        <v>1</v>
      </c>
      <c r="D8172" s="7" t="n">
        <v>370</v>
      </c>
      <c r="E8172" s="7" t="n">
        <v>99</v>
      </c>
    </row>
    <row r="8173" spans="1:5">
      <c r="A8173" t="s">
        <v>4</v>
      </c>
      <c r="B8173" s="4" t="s">
        <v>5</v>
      </c>
      <c r="C8173" s="4" t="s">
        <v>7</v>
      </c>
      <c r="D8173" s="4" t="s">
        <v>11</v>
      </c>
      <c r="E8173" s="4" t="s">
        <v>17</v>
      </c>
    </row>
    <row r="8174" spans="1:5">
      <c r="A8174" t="n">
        <v>63525</v>
      </c>
      <c r="B8174" s="72" t="n">
        <v>101</v>
      </c>
      <c r="C8174" s="7" t="n">
        <v>1</v>
      </c>
      <c r="D8174" s="7" t="n">
        <v>371</v>
      </c>
      <c r="E8174" s="7" t="n">
        <v>99</v>
      </c>
    </row>
    <row r="8175" spans="1:5">
      <c r="A8175" t="s">
        <v>4</v>
      </c>
      <c r="B8175" s="4" t="s">
        <v>5</v>
      </c>
      <c r="C8175" s="4" t="s">
        <v>7</v>
      </c>
      <c r="D8175" s="4" t="s">
        <v>11</v>
      </c>
      <c r="E8175" s="4" t="s">
        <v>17</v>
      </c>
    </row>
    <row r="8176" spans="1:5">
      <c r="A8176" t="n">
        <v>63533</v>
      </c>
      <c r="B8176" s="72" t="n">
        <v>101</v>
      </c>
      <c r="C8176" s="7" t="n">
        <v>1</v>
      </c>
      <c r="D8176" s="7" t="n">
        <v>372</v>
      </c>
      <c r="E8176" s="7" t="n">
        <v>99</v>
      </c>
    </row>
    <row r="8177" spans="1:5">
      <c r="A8177" t="s">
        <v>4</v>
      </c>
      <c r="B8177" s="4" t="s">
        <v>5</v>
      </c>
      <c r="C8177" s="4" t="s">
        <v>7</v>
      </c>
    </row>
    <row r="8178" spans="1:5">
      <c r="A8178" t="n">
        <v>63541</v>
      </c>
      <c r="B8178" s="75" t="n">
        <v>148</v>
      </c>
      <c r="C8178" s="7" t="n">
        <v>0</v>
      </c>
    </row>
    <row r="8179" spans="1:5">
      <c r="A8179" t="s">
        <v>4</v>
      </c>
      <c r="B8179" s="4" t="s">
        <v>5</v>
      </c>
      <c r="C8179" s="4" t="s">
        <v>7</v>
      </c>
      <c r="D8179" s="4" t="s">
        <v>11</v>
      </c>
      <c r="E8179" s="4" t="s">
        <v>17</v>
      </c>
      <c r="F8179" s="4" t="s">
        <v>11</v>
      </c>
      <c r="G8179" s="4" t="s">
        <v>17</v>
      </c>
      <c r="H8179" s="4" t="s">
        <v>7</v>
      </c>
    </row>
    <row r="8180" spans="1:5">
      <c r="A8180" t="n">
        <v>63543</v>
      </c>
      <c r="B8180" s="15" t="n">
        <v>49</v>
      </c>
      <c r="C8180" s="7" t="n">
        <v>0</v>
      </c>
      <c r="D8180" s="7" t="n">
        <v>551</v>
      </c>
      <c r="E8180" s="7" t="n">
        <v>1065353216</v>
      </c>
      <c r="F8180" s="7" t="n">
        <v>0</v>
      </c>
      <c r="G8180" s="7" t="n">
        <v>0</v>
      </c>
      <c r="H8180" s="7" t="n">
        <v>0</v>
      </c>
    </row>
    <row r="8181" spans="1:5">
      <c r="A8181" t="s">
        <v>4</v>
      </c>
      <c r="B8181" s="4" t="s">
        <v>5</v>
      </c>
      <c r="C8181" s="4" t="s">
        <v>7</v>
      </c>
      <c r="D8181" s="4" t="s">
        <v>11</v>
      </c>
      <c r="E8181" s="4" t="s">
        <v>11</v>
      </c>
    </row>
    <row r="8182" spans="1:5">
      <c r="A8182" t="n">
        <v>63558</v>
      </c>
      <c r="B8182" s="15" t="n">
        <v>49</v>
      </c>
      <c r="C8182" s="7" t="n">
        <v>5</v>
      </c>
      <c r="D8182" s="7" t="n">
        <v>0</v>
      </c>
      <c r="E8182" s="7" t="n">
        <v>551</v>
      </c>
    </row>
    <row r="8183" spans="1:5">
      <c r="A8183" t="s">
        <v>4</v>
      </c>
      <c r="B8183" s="4" t="s">
        <v>5</v>
      </c>
      <c r="C8183" s="4" t="s">
        <v>11</v>
      </c>
    </row>
    <row r="8184" spans="1:5">
      <c r="A8184" t="n">
        <v>63564</v>
      </c>
      <c r="B8184" s="12" t="n">
        <v>12</v>
      </c>
      <c r="C8184" s="7" t="n">
        <v>6485</v>
      </c>
    </row>
    <row r="8185" spans="1:5">
      <c r="A8185" t="s">
        <v>4</v>
      </c>
      <c r="B8185" s="4" t="s">
        <v>5</v>
      </c>
      <c r="C8185" s="4" t="s">
        <v>7</v>
      </c>
      <c r="D8185" s="4" t="s">
        <v>11</v>
      </c>
      <c r="E8185" s="4" t="s">
        <v>17</v>
      </c>
    </row>
    <row r="8186" spans="1:5">
      <c r="A8186" t="n">
        <v>63567</v>
      </c>
      <c r="B8186" s="70" t="n">
        <v>167</v>
      </c>
      <c r="C8186" s="7" t="n">
        <v>0</v>
      </c>
      <c r="D8186" s="7" t="n">
        <v>0</v>
      </c>
      <c r="E8186" s="7" t="n">
        <v>2</v>
      </c>
    </row>
    <row r="8187" spans="1:5">
      <c r="A8187" t="s">
        <v>4</v>
      </c>
      <c r="B8187" s="4" t="s">
        <v>5</v>
      </c>
      <c r="C8187" s="4" t="s">
        <v>7</v>
      </c>
      <c r="D8187" s="4" t="s">
        <v>11</v>
      </c>
      <c r="E8187" s="4" t="s">
        <v>17</v>
      </c>
    </row>
    <row r="8188" spans="1:5">
      <c r="A8188" t="n">
        <v>63575</v>
      </c>
      <c r="B8188" s="70" t="n">
        <v>167</v>
      </c>
      <c r="C8188" s="7" t="n">
        <v>0</v>
      </c>
      <c r="D8188" s="7" t="n">
        <v>1</v>
      </c>
      <c r="E8188" s="7" t="n">
        <v>2</v>
      </c>
    </row>
    <row r="8189" spans="1:5">
      <c r="A8189" t="s">
        <v>4</v>
      </c>
      <c r="B8189" s="4" t="s">
        <v>5</v>
      </c>
      <c r="C8189" s="4" t="s">
        <v>7</v>
      </c>
      <c r="D8189" s="4" t="s">
        <v>11</v>
      </c>
      <c r="E8189" s="4" t="s">
        <v>17</v>
      </c>
    </row>
    <row r="8190" spans="1:5">
      <c r="A8190" t="n">
        <v>63583</v>
      </c>
      <c r="B8190" s="70" t="n">
        <v>167</v>
      </c>
      <c r="C8190" s="7" t="n">
        <v>0</v>
      </c>
      <c r="D8190" s="7" t="n">
        <v>2</v>
      </c>
      <c r="E8190" s="7" t="n">
        <v>2</v>
      </c>
    </row>
    <row r="8191" spans="1:5">
      <c r="A8191" t="s">
        <v>4</v>
      </c>
      <c r="B8191" s="4" t="s">
        <v>5</v>
      </c>
      <c r="C8191" s="4" t="s">
        <v>7</v>
      </c>
      <c r="D8191" s="4" t="s">
        <v>11</v>
      </c>
      <c r="E8191" s="4" t="s">
        <v>17</v>
      </c>
    </row>
    <row r="8192" spans="1:5">
      <c r="A8192" t="n">
        <v>63591</v>
      </c>
      <c r="B8192" s="70" t="n">
        <v>167</v>
      </c>
      <c r="C8192" s="7" t="n">
        <v>0</v>
      </c>
      <c r="D8192" s="7" t="n">
        <v>3</v>
      </c>
      <c r="E8192" s="7" t="n">
        <v>2</v>
      </c>
    </row>
    <row r="8193" spans="1:8">
      <c r="A8193" t="s">
        <v>4</v>
      </c>
      <c r="B8193" s="4" t="s">
        <v>5</v>
      </c>
      <c r="C8193" s="4" t="s">
        <v>7</v>
      </c>
      <c r="D8193" s="4" t="s">
        <v>11</v>
      </c>
      <c r="E8193" s="4" t="s">
        <v>17</v>
      </c>
    </row>
    <row r="8194" spans="1:8">
      <c r="A8194" t="n">
        <v>63599</v>
      </c>
      <c r="B8194" s="70" t="n">
        <v>167</v>
      </c>
      <c r="C8194" s="7" t="n">
        <v>0</v>
      </c>
      <c r="D8194" s="7" t="n">
        <v>4</v>
      </c>
      <c r="E8194" s="7" t="n">
        <v>2</v>
      </c>
    </row>
    <row r="8195" spans="1:8">
      <c r="A8195" t="s">
        <v>4</v>
      </c>
      <c r="B8195" s="4" t="s">
        <v>5</v>
      </c>
      <c r="C8195" s="4" t="s">
        <v>7</v>
      </c>
      <c r="D8195" s="4" t="s">
        <v>11</v>
      </c>
      <c r="E8195" s="4" t="s">
        <v>17</v>
      </c>
    </row>
    <row r="8196" spans="1:8">
      <c r="A8196" t="n">
        <v>63607</v>
      </c>
      <c r="B8196" s="70" t="n">
        <v>167</v>
      </c>
      <c r="C8196" s="7" t="n">
        <v>0</v>
      </c>
      <c r="D8196" s="7" t="n">
        <v>5</v>
      </c>
      <c r="E8196" s="7" t="n">
        <v>2</v>
      </c>
    </row>
    <row r="8197" spans="1:8">
      <c r="A8197" t="s">
        <v>4</v>
      </c>
      <c r="B8197" s="4" t="s">
        <v>5</v>
      </c>
      <c r="C8197" s="4" t="s">
        <v>7</v>
      </c>
      <c r="D8197" s="4" t="s">
        <v>11</v>
      </c>
      <c r="E8197" s="4" t="s">
        <v>17</v>
      </c>
    </row>
    <row r="8198" spans="1:8">
      <c r="A8198" t="n">
        <v>63615</v>
      </c>
      <c r="B8198" s="70" t="n">
        <v>167</v>
      </c>
      <c r="C8198" s="7" t="n">
        <v>0</v>
      </c>
      <c r="D8198" s="7" t="n">
        <v>6</v>
      </c>
      <c r="E8198" s="7" t="n">
        <v>2</v>
      </c>
    </row>
    <row r="8199" spans="1:8">
      <c r="A8199" t="s">
        <v>4</v>
      </c>
      <c r="B8199" s="4" t="s">
        <v>5</v>
      </c>
      <c r="C8199" s="4" t="s">
        <v>7</v>
      </c>
      <c r="D8199" s="4" t="s">
        <v>11</v>
      </c>
      <c r="E8199" s="4" t="s">
        <v>17</v>
      </c>
    </row>
    <row r="8200" spans="1:8">
      <c r="A8200" t="n">
        <v>63623</v>
      </c>
      <c r="B8200" s="70" t="n">
        <v>167</v>
      </c>
      <c r="C8200" s="7" t="n">
        <v>0</v>
      </c>
      <c r="D8200" s="7" t="n">
        <v>7</v>
      </c>
      <c r="E8200" s="7" t="n">
        <v>2</v>
      </c>
    </row>
    <row r="8201" spans="1:8">
      <c r="A8201" t="s">
        <v>4</v>
      </c>
      <c r="B8201" s="4" t="s">
        <v>5</v>
      </c>
      <c r="C8201" s="4" t="s">
        <v>7</v>
      </c>
      <c r="D8201" s="4" t="s">
        <v>11</v>
      </c>
      <c r="E8201" s="4" t="s">
        <v>17</v>
      </c>
    </row>
    <row r="8202" spans="1:8">
      <c r="A8202" t="n">
        <v>63631</v>
      </c>
      <c r="B8202" s="70" t="n">
        <v>167</v>
      </c>
      <c r="C8202" s="7" t="n">
        <v>0</v>
      </c>
      <c r="D8202" s="7" t="n">
        <v>8</v>
      </c>
      <c r="E8202" s="7" t="n">
        <v>2</v>
      </c>
    </row>
    <row r="8203" spans="1:8">
      <c r="A8203" t="s">
        <v>4</v>
      </c>
      <c r="B8203" s="4" t="s">
        <v>5</v>
      </c>
      <c r="C8203" s="4" t="s">
        <v>7</v>
      </c>
      <c r="D8203" s="4" t="s">
        <v>11</v>
      </c>
      <c r="E8203" s="4" t="s">
        <v>17</v>
      </c>
    </row>
    <row r="8204" spans="1:8">
      <c r="A8204" t="n">
        <v>63639</v>
      </c>
      <c r="B8204" s="70" t="n">
        <v>167</v>
      </c>
      <c r="C8204" s="7" t="n">
        <v>0</v>
      </c>
      <c r="D8204" s="7" t="n">
        <v>9</v>
      </c>
      <c r="E8204" s="7" t="n">
        <v>2</v>
      </c>
    </row>
    <row r="8205" spans="1:8">
      <c r="A8205" t="s">
        <v>4</v>
      </c>
      <c r="B8205" s="4" t="s">
        <v>5</v>
      </c>
      <c r="C8205" s="4" t="s">
        <v>7</v>
      </c>
      <c r="D8205" s="4" t="s">
        <v>11</v>
      </c>
      <c r="E8205" s="4" t="s">
        <v>17</v>
      </c>
    </row>
    <row r="8206" spans="1:8">
      <c r="A8206" t="n">
        <v>63647</v>
      </c>
      <c r="B8206" s="70" t="n">
        <v>167</v>
      </c>
      <c r="C8206" s="7" t="n">
        <v>0</v>
      </c>
      <c r="D8206" s="7" t="n">
        <v>11</v>
      </c>
      <c r="E8206" s="7" t="n">
        <v>2</v>
      </c>
    </row>
    <row r="8207" spans="1:8">
      <c r="A8207" t="s">
        <v>4</v>
      </c>
      <c r="B8207" s="4" t="s">
        <v>5</v>
      </c>
      <c r="C8207" s="4" t="s">
        <v>7</v>
      </c>
      <c r="D8207" s="4" t="s">
        <v>11</v>
      </c>
      <c r="E8207" s="4" t="s">
        <v>11</v>
      </c>
      <c r="F8207" s="4" t="s">
        <v>11</v>
      </c>
    </row>
    <row r="8208" spans="1:8">
      <c r="A8208" t="n">
        <v>63655</v>
      </c>
      <c r="B8208" s="76" t="n">
        <v>63</v>
      </c>
      <c r="C8208" s="7" t="n">
        <v>0</v>
      </c>
      <c r="D8208" s="7" t="n">
        <v>65535</v>
      </c>
      <c r="E8208" s="7" t="n">
        <v>45</v>
      </c>
      <c r="F8208" s="7" t="n">
        <v>0</v>
      </c>
    </row>
    <row r="8209" spans="1:6">
      <c r="A8209" t="s">
        <v>4</v>
      </c>
      <c r="B8209" s="4" t="s">
        <v>5</v>
      </c>
      <c r="C8209" s="4" t="s">
        <v>7</v>
      </c>
      <c r="D8209" s="4" t="s">
        <v>11</v>
      </c>
      <c r="E8209" s="4" t="s">
        <v>11</v>
      </c>
      <c r="F8209" s="4" t="s">
        <v>11</v>
      </c>
    </row>
    <row r="8210" spans="1:6">
      <c r="A8210" t="n">
        <v>63663</v>
      </c>
      <c r="B8210" s="76" t="n">
        <v>63</v>
      </c>
      <c r="C8210" s="7" t="n">
        <v>0</v>
      </c>
      <c r="D8210" s="7" t="n">
        <v>65535</v>
      </c>
      <c r="E8210" s="7" t="n">
        <v>30</v>
      </c>
      <c r="F8210" s="7" t="n">
        <v>100</v>
      </c>
    </row>
    <row r="8211" spans="1:6">
      <c r="A8211" t="s">
        <v>4</v>
      </c>
      <c r="B8211" s="4" t="s">
        <v>5</v>
      </c>
      <c r="C8211" s="4" t="s">
        <v>7</v>
      </c>
      <c r="D8211" s="4" t="s">
        <v>11</v>
      </c>
    </row>
    <row r="8212" spans="1:6">
      <c r="A8212" t="n">
        <v>63671</v>
      </c>
      <c r="B8212" s="77" t="n">
        <v>95</v>
      </c>
      <c r="C8212" s="7" t="n">
        <v>19</v>
      </c>
      <c r="D8212" s="7" t="n">
        <v>0</v>
      </c>
    </row>
    <row r="8213" spans="1:6">
      <c r="A8213" t="s">
        <v>4</v>
      </c>
      <c r="B8213" s="4" t="s">
        <v>5</v>
      </c>
      <c r="C8213" s="4" t="s">
        <v>7</v>
      </c>
      <c r="D8213" s="4" t="s">
        <v>17</v>
      </c>
    </row>
    <row r="8214" spans="1:6">
      <c r="A8214" t="n">
        <v>63675</v>
      </c>
      <c r="B8214" s="77" t="n">
        <v>95</v>
      </c>
      <c r="C8214" s="7" t="n">
        <v>16</v>
      </c>
      <c r="D8214" s="7" t="n">
        <v>1000</v>
      </c>
    </row>
    <row r="8215" spans="1:6">
      <c r="A8215" t="s">
        <v>4</v>
      </c>
      <c r="B8215" s="4" t="s">
        <v>5</v>
      </c>
      <c r="C8215" s="4" t="s">
        <v>11</v>
      </c>
      <c r="D8215" s="4" t="s">
        <v>15</v>
      </c>
      <c r="E8215" s="4" t="s">
        <v>15</v>
      </c>
      <c r="F8215" s="4" t="s">
        <v>15</v>
      </c>
      <c r="G8215" s="4" t="s">
        <v>15</v>
      </c>
    </row>
    <row r="8216" spans="1:6">
      <c r="A8216" t="n">
        <v>63681</v>
      </c>
      <c r="B8216" s="37" t="n">
        <v>46</v>
      </c>
      <c r="C8216" s="7" t="n">
        <v>0</v>
      </c>
      <c r="D8216" s="7" t="n">
        <v>-22.9099998474121</v>
      </c>
      <c r="E8216" s="7" t="n">
        <v>0</v>
      </c>
      <c r="F8216" s="7" t="n">
        <v>-56.689998626709</v>
      </c>
      <c r="G8216" s="7" t="n">
        <v>31.8999996185303</v>
      </c>
    </row>
    <row r="8217" spans="1:6">
      <c r="A8217" t="s">
        <v>4</v>
      </c>
      <c r="B8217" s="4" t="s">
        <v>5</v>
      </c>
      <c r="C8217" s="4" t="s">
        <v>7</v>
      </c>
    </row>
    <row r="8218" spans="1:6">
      <c r="A8218" t="n">
        <v>63700</v>
      </c>
      <c r="B8218" s="61" t="n">
        <v>45</v>
      </c>
      <c r="C8218" s="7" t="n">
        <v>0</v>
      </c>
    </row>
    <row r="8219" spans="1:6">
      <c r="A8219" t="s">
        <v>4</v>
      </c>
      <c r="B8219" s="4" t="s">
        <v>5</v>
      </c>
      <c r="C8219" s="4" t="s">
        <v>7</v>
      </c>
      <c r="D8219" s="4" t="s">
        <v>7</v>
      </c>
      <c r="E8219" s="4" t="s">
        <v>15</v>
      </c>
      <c r="F8219" s="4" t="s">
        <v>15</v>
      </c>
      <c r="G8219" s="4" t="s">
        <v>15</v>
      </c>
      <c r="H8219" s="4" t="s">
        <v>11</v>
      </c>
      <c r="I8219" s="4" t="s">
        <v>7</v>
      </c>
    </row>
    <row r="8220" spans="1:6">
      <c r="A8220" t="n">
        <v>63702</v>
      </c>
      <c r="B8220" s="61" t="n">
        <v>45</v>
      </c>
      <c r="C8220" s="7" t="n">
        <v>4</v>
      </c>
      <c r="D8220" s="7" t="n">
        <v>3</v>
      </c>
      <c r="E8220" s="7" t="n">
        <v>-1.50999999046326</v>
      </c>
      <c r="F8220" s="7" t="n">
        <v>73.3099975585938</v>
      </c>
      <c r="G8220" s="7" t="n">
        <v>0</v>
      </c>
      <c r="H8220" s="7" t="n">
        <v>0</v>
      </c>
      <c r="I8220" s="7" t="n">
        <v>0</v>
      </c>
    </row>
    <row r="8221" spans="1:6">
      <c r="A8221" t="s">
        <v>4</v>
      </c>
      <c r="B8221" s="4" t="s">
        <v>5</v>
      </c>
      <c r="C8221" s="4" t="s">
        <v>7</v>
      </c>
      <c r="D8221" s="4" t="s">
        <v>8</v>
      </c>
    </row>
    <row r="8222" spans="1:6">
      <c r="A8222" t="n">
        <v>63720</v>
      </c>
      <c r="B8222" s="6" t="n">
        <v>2</v>
      </c>
      <c r="C8222" s="7" t="n">
        <v>10</v>
      </c>
      <c r="D8222" s="7" t="s">
        <v>567</v>
      </c>
    </row>
    <row r="8223" spans="1:6">
      <c r="A8223" t="s">
        <v>4</v>
      </c>
      <c r="B8223" s="4" t="s">
        <v>5</v>
      </c>
      <c r="C8223" s="4" t="s">
        <v>11</v>
      </c>
    </row>
    <row r="8224" spans="1:6">
      <c r="A8224" t="n">
        <v>63735</v>
      </c>
      <c r="B8224" s="26" t="n">
        <v>16</v>
      </c>
      <c r="C8224" s="7" t="n">
        <v>0</v>
      </c>
    </row>
    <row r="8225" spans="1:9">
      <c r="A8225" t="s">
        <v>4</v>
      </c>
      <c r="B8225" s="4" t="s">
        <v>5</v>
      </c>
      <c r="C8225" s="4" t="s">
        <v>7</v>
      </c>
      <c r="D8225" s="4" t="s">
        <v>11</v>
      </c>
    </row>
    <row r="8226" spans="1:9">
      <c r="A8226" t="n">
        <v>63738</v>
      </c>
      <c r="B8226" s="28" t="n">
        <v>58</v>
      </c>
      <c r="C8226" s="7" t="n">
        <v>105</v>
      </c>
      <c r="D8226" s="7" t="n">
        <v>300</v>
      </c>
    </row>
    <row r="8227" spans="1:9">
      <c r="A8227" t="s">
        <v>4</v>
      </c>
      <c r="B8227" s="4" t="s">
        <v>5</v>
      </c>
      <c r="C8227" s="4" t="s">
        <v>15</v>
      </c>
      <c r="D8227" s="4" t="s">
        <v>11</v>
      </c>
    </row>
    <row r="8228" spans="1:9">
      <c r="A8228" t="n">
        <v>63742</v>
      </c>
      <c r="B8228" s="29" t="n">
        <v>103</v>
      </c>
      <c r="C8228" s="7" t="n">
        <v>1</v>
      </c>
      <c r="D8228" s="7" t="n">
        <v>300</v>
      </c>
    </row>
    <row r="8229" spans="1:9">
      <c r="A8229" t="s">
        <v>4</v>
      </c>
      <c r="B8229" s="4" t="s">
        <v>5</v>
      </c>
      <c r="C8229" s="4" t="s">
        <v>7</v>
      </c>
      <c r="D8229" s="4" t="s">
        <v>11</v>
      </c>
    </row>
    <row r="8230" spans="1:9">
      <c r="A8230" t="n">
        <v>63749</v>
      </c>
      <c r="B8230" s="55" t="n">
        <v>72</v>
      </c>
      <c r="C8230" s="7" t="n">
        <v>4</v>
      </c>
      <c r="D8230" s="7" t="n">
        <v>0</v>
      </c>
    </row>
    <row r="8231" spans="1:9">
      <c r="A8231" t="s">
        <v>4</v>
      </c>
      <c r="B8231" s="4" t="s">
        <v>5</v>
      </c>
      <c r="C8231" s="4" t="s">
        <v>17</v>
      </c>
    </row>
    <row r="8232" spans="1:9">
      <c r="A8232" t="n">
        <v>63753</v>
      </c>
      <c r="B8232" s="32" t="n">
        <v>15</v>
      </c>
      <c r="C8232" s="7" t="n">
        <v>1073741824</v>
      </c>
    </row>
    <row r="8233" spans="1:9">
      <c r="A8233" t="s">
        <v>4</v>
      </c>
      <c r="B8233" s="4" t="s">
        <v>5</v>
      </c>
      <c r="C8233" s="4" t="s">
        <v>7</v>
      </c>
    </row>
    <row r="8234" spans="1:9">
      <c r="A8234" t="n">
        <v>63758</v>
      </c>
      <c r="B8234" s="54" t="n">
        <v>64</v>
      </c>
      <c r="C8234" s="7" t="n">
        <v>3</v>
      </c>
    </row>
    <row r="8235" spans="1:9">
      <c r="A8235" t="s">
        <v>4</v>
      </c>
      <c r="B8235" s="4" t="s">
        <v>5</v>
      </c>
      <c r="C8235" s="4" t="s">
        <v>7</v>
      </c>
    </row>
    <row r="8236" spans="1:9">
      <c r="A8236" t="n">
        <v>63760</v>
      </c>
      <c r="B8236" s="53" t="n">
        <v>74</v>
      </c>
      <c r="C8236" s="7" t="n">
        <v>67</v>
      </c>
    </row>
    <row r="8237" spans="1:9">
      <c r="A8237" t="s">
        <v>4</v>
      </c>
      <c r="B8237" s="4" t="s">
        <v>5</v>
      </c>
      <c r="C8237" s="4" t="s">
        <v>7</v>
      </c>
      <c r="D8237" s="4" t="s">
        <v>7</v>
      </c>
      <c r="E8237" s="4" t="s">
        <v>11</v>
      </c>
    </row>
    <row r="8238" spans="1:9">
      <c r="A8238" t="n">
        <v>63762</v>
      </c>
      <c r="B8238" s="61" t="n">
        <v>45</v>
      </c>
      <c r="C8238" s="7" t="n">
        <v>8</v>
      </c>
      <c r="D8238" s="7" t="n">
        <v>1</v>
      </c>
      <c r="E8238" s="7" t="n">
        <v>0</v>
      </c>
    </row>
    <row r="8239" spans="1:9">
      <c r="A8239" t="s">
        <v>4</v>
      </c>
      <c r="B8239" s="4" t="s">
        <v>5</v>
      </c>
      <c r="C8239" s="4" t="s">
        <v>11</v>
      </c>
    </row>
    <row r="8240" spans="1:9">
      <c r="A8240" t="n">
        <v>63767</v>
      </c>
      <c r="B8240" s="14" t="n">
        <v>13</v>
      </c>
      <c r="C8240" s="7" t="n">
        <v>6409</v>
      </c>
    </row>
    <row r="8241" spans="1:5">
      <c r="A8241" t="s">
        <v>4</v>
      </c>
      <c r="B8241" s="4" t="s">
        <v>5</v>
      </c>
      <c r="C8241" s="4" t="s">
        <v>11</v>
      </c>
    </row>
    <row r="8242" spans="1:5">
      <c r="A8242" t="n">
        <v>63770</v>
      </c>
      <c r="B8242" s="14" t="n">
        <v>13</v>
      </c>
      <c r="C8242" s="7" t="n">
        <v>6408</v>
      </c>
    </row>
    <row r="8243" spans="1:5">
      <c r="A8243" t="s">
        <v>4</v>
      </c>
      <c r="B8243" s="4" t="s">
        <v>5</v>
      </c>
      <c r="C8243" s="4" t="s">
        <v>11</v>
      </c>
    </row>
    <row r="8244" spans="1:5">
      <c r="A8244" t="n">
        <v>63773</v>
      </c>
      <c r="B8244" s="12" t="n">
        <v>12</v>
      </c>
      <c r="C8244" s="7" t="n">
        <v>6464</v>
      </c>
    </row>
    <row r="8245" spans="1:5">
      <c r="A8245" t="s">
        <v>4</v>
      </c>
      <c r="B8245" s="4" t="s">
        <v>5</v>
      </c>
      <c r="C8245" s="4" t="s">
        <v>11</v>
      </c>
    </row>
    <row r="8246" spans="1:5">
      <c r="A8246" t="n">
        <v>63776</v>
      </c>
      <c r="B8246" s="14" t="n">
        <v>13</v>
      </c>
      <c r="C8246" s="7" t="n">
        <v>6465</v>
      </c>
    </row>
    <row r="8247" spans="1:5">
      <c r="A8247" t="s">
        <v>4</v>
      </c>
      <c r="B8247" s="4" t="s">
        <v>5</v>
      </c>
      <c r="C8247" s="4" t="s">
        <v>11</v>
      </c>
    </row>
    <row r="8248" spans="1:5">
      <c r="A8248" t="n">
        <v>63779</v>
      </c>
      <c r="B8248" s="14" t="n">
        <v>13</v>
      </c>
      <c r="C8248" s="7" t="n">
        <v>6466</v>
      </c>
    </row>
    <row r="8249" spans="1:5">
      <c r="A8249" t="s">
        <v>4</v>
      </c>
      <c r="B8249" s="4" t="s">
        <v>5</v>
      </c>
      <c r="C8249" s="4" t="s">
        <v>11</v>
      </c>
    </row>
    <row r="8250" spans="1:5">
      <c r="A8250" t="n">
        <v>63782</v>
      </c>
      <c r="B8250" s="14" t="n">
        <v>13</v>
      </c>
      <c r="C8250" s="7" t="n">
        <v>6467</v>
      </c>
    </row>
    <row r="8251" spans="1:5">
      <c r="A8251" t="s">
        <v>4</v>
      </c>
      <c r="B8251" s="4" t="s">
        <v>5</v>
      </c>
      <c r="C8251" s="4" t="s">
        <v>11</v>
      </c>
    </row>
    <row r="8252" spans="1:5">
      <c r="A8252" t="n">
        <v>63785</v>
      </c>
      <c r="B8252" s="14" t="n">
        <v>13</v>
      </c>
      <c r="C8252" s="7" t="n">
        <v>6468</v>
      </c>
    </row>
    <row r="8253" spans="1:5">
      <c r="A8253" t="s">
        <v>4</v>
      </c>
      <c r="B8253" s="4" t="s">
        <v>5</v>
      </c>
      <c r="C8253" s="4" t="s">
        <v>11</v>
      </c>
    </row>
    <row r="8254" spans="1:5">
      <c r="A8254" t="n">
        <v>63788</v>
      </c>
      <c r="B8254" s="14" t="n">
        <v>13</v>
      </c>
      <c r="C8254" s="7" t="n">
        <v>6469</v>
      </c>
    </row>
    <row r="8255" spans="1:5">
      <c r="A8255" t="s">
        <v>4</v>
      </c>
      <c r="B8255" s="4" t="s">
        <v>5</v>
      </c>
      <c r="C8255" s="4" t="s">
        <v>11</v>
      </c>
    </row>
    <row r="8256" spans="1:5">
      <c r="A8256" t="n">
        <v>63791</v>
      </c>
      <c r="B8256" s="14" t="n">
        <v>13</v>
      </c>
      <c r="C8256" s="7" t="n">
        <v>6470</v>
      </c>
    </row>
    <row r="8257" spans="1:3">
      <c r="A8257" t="s">
        <v>4</v>
      </c>
      <c r="B8257" s="4" t="s">
        <v>5</v>
      </c>
      <c r="C8257" s="4" t="s">
        <v>11</v>
      </c>
    </row>
    <row r="8258" spans="1:3">
      <c r="A8258" t="n">
        <v>63794</v>
      </c>
      <c r="B8258" s="14" t="n">
        <v>13</v>
      </c>
      <c r="C8258" s="7" t="n">
        <v>6471</v>
      </c>
    </row>
    <row r="8259" spans="1:3">
      <c r="A8259" t="s">
        <v>4</v>
      </c>
      <c r="B8259" s="4" t="s">
        <v>5</v>
      </c>
      <c r="C8259" s="4" t="s">
        <v>7</v>
      </c>
    </row>
    <row r="8260" spans="1:3">
      <c r="A8260" t="n">
        <v>63797</v>
      </c>
      <c r="B8260" s="53" t="n">
        <v>74</v>
      </c>
      <c r="C8260" s="7" t="n">
        <v>18</v>
      </c>
    </row>
    <row r="8261" spans="1:3">
      <c r="A8261" t="s">
        <v>4</v>
      </c>
      <c r="B8261" s="4" t="s">
        <v>5</v>
      </c>
      <c r="C8261" s="4" t="s">
        <v>7</v>
      </c>
    </row>
    <row r="8262" spans="1:3">
      <c r="A8262" t="n">
        <v>63799</v>
      </c>
      <c r="B8262" s="53" t="n">
        <v>74</v>
      </c>
      <c r="C8262" s="7" t="n">
        <v>45</v>
      </c>
    </row>
    <row r="8263" spans="1:3">
      <c r="A8263" t="s">
        <v>4</v>
      </c>
      <c r="B8263" s="4" t="s">
        <v>5</v>
      </c>
      <c r="C8263" s="4" t="s">
        <v>11</v>
      </c>
    </row>
    <row r="8264" spans="1:3">
      <c r="A8264" t="n">
        <v>63801</v>
      </c>
      <c r="B8264" s="26" t="n">
        <v>16</v>
      </c>
      <c r="C8264" s="7" t="n">
        <v>0</v>
      </c>
    </row>
    <row r="8265" spans="1:3">
      <c r="A8265" t="s">
        <v>4</v>
      </c>
      <c r="B8265" s="4" t="s">
        <v>5</v>
      </c>
      <c r="C8265" s="4" t="s">
        <v>7</v>
      </c>
      <c r="D8265" s="4" t="s">
        <v>7</v>
      </c>
      <c r="E8265" s="4" t="s">
        <v>7</v>
      </c>
      <c r="F8265" s="4" t="s">
        <v>7</v>
      </c>
    </row>
    <row r="8266" spans="1:3">
      <c r="A8266" t="n">
        <v>63804</v>
      </c>
      <c r="B8266" s="13" t="n">
        <v>14</v>
      </c>
      <c r="C8266" s="7" t="n">
        <v>0</v>
      </c>
      <c r="D8266" s="7" t="n">
        <v>8</v>
      </c>
      <c r="E8266" s="7" t="n">
        <v>0</v>
      </c>
      <c r="F8266" s="7" t="n">
        <v>0</v>
      </c>
    </row>
    <row r="8267" spans="1:3">
      <c r="A8267" t="s">
        <v>4</v>
      </c>
      <c r="B8267" s="4" t="s">
        <v>5</v>
      </c>
      <c r="C8267" s="4" t="s">
        <v>7</v>
      </c>
      <c r="D8267" s="4" t="s">
        <v>8</v>
      </c>
    </row>
    <row r="8268" spans="1:3">
      <c r="A8268" t="n">
        <v>63809</v>
      </c>
      <c r="B8268" s="6" t="n">
        <v>2</v>
      </c>
      <c r="C8268" s="7" t="n">
        <v>11</v>
      </c>
      <c r="D8268" s="7" t="s">
        <v>16</v>
      </c>
    </row>
    <row r="8269" spans="1:3">
      <c r="A8269" t="s">
        <v>4</v>
      </c>
      <c r="B8269" s="4" t="s">
        <v>5</v>
      </c>
      <c r="C8269" s="4" t="s">
        <v>11</v>
      </c>
    </row>
    <row r="8270" spans="1:3">
      <c r="A8270" t="n">
        <v>63823</v>
      </c>
      <c r="B8270" s="26" t="n">
        <v>16</v>
      </c>
      <c r="C8270" s="7" t="n">
        <v>0</v>
      </c>
    </row>
    <row r="8271" spans="1:3">
      <c r="A8271" t="s">
        <v>4</v>
      </c>
      <c r="B8271" s="4" t="s">
        <v>5</v>
      </c>
      <c r="C8271" s="4" t="s">
        <v>7</v>
      </c>
      <c r="D8271" s="4" t="s">
        <v>8</v>
      </c>
    </row>
    <row r="8272" spans="1:3">
      <c r="A8272" t="n">
        <v>63826</v>
      </c>
      <c r="B8272" s="6" t="n">
        <v>2</v>
      </c>
      <c r="C8272" s="7" t="n">
        <v>11</v>
      </c>
      <c r="D8272" s="7" t="s">
        <v>568</v>
      </c>
    </row>
    <row r="8273" spans="1:6">
      <c r="A8273" t="s">
        <v>4</v>
      </c>
      <c r="B8273" s="4" t="s">
        <v>5</v>
      </c>
      <c r="C8273" s="4" t="s">
        <v>11</v>
      </c>
    </row>
    <row r="8274" spans="1:6">
      <c r="A8274" t="n">
        <v>63835</v>
      </c>
      <c r="B8274" s="26" t="n">
        <v>16</v>
      </c>
      <c r="C8274" s="7" t="n">
        <v>0</v>
      </c>
    </row>
    <row r="8275" spans="1:6">
      <c r="A8275" t="s">
        <v>4</v>
      </c>
      <c r="B8275" s="4" t="s">
        <v>5</v>
      </c>
      <c r="C8275" s="4" t="s">
        <v>17</v>
      </c>
    </row>
    <row r="8276" spans="1:6">
      <c r="A8276" t="n">
        <v>63838</v>
      </c>
      <c r="B8276" s="32" t="n">
        <v>15</v>
      </c>
      <c r="C8276" s="7" t="n">
        <v>2048</v>
      </c>
    </row>
    <row r="8277" spans="1:6">
      <c r="A8277" t="s">
        <v>4</v>
      </c>
      <c r="B8277" s="4" t="s">
        <v>5</v>
      </c>
      <c r="C8277" s="4" t="s">
        <v>7</v>
      </c>
      <c r="D8277" s="4" t="s">
        <v>8</v>
      </c>
    </row>
    <row r="8278" spans="1:6">
      <c r="A8278" t="n">
        <v>63843</v>
      </c>
      <c r="B8278" s="6" t="n">
        <v>2</v>
      </c>
      <c r="C8278" s="7" t="n">
        <v>10</v>
      </c>
      <c r="D8278" s="7" t="s">
        <v>45</v>
      </c>
    </row>
    <row r="8279" spans="1:6">
      <c r="A8279" t="s">
        <v>4</v>
      </c>
      <c r="B8279" s="4" t="s">
        <v>5</v>
      </c>
      <c r="C8279" s="4" t="s">
        <v>11</v>
      </c>
    </row>
    <row r="8280" spans="1:6">
      <c r="A8280" t="n">
        <v>63861</v>
      </c>
      <c r="B8280" s="26" t="n">
        <v>16</v>
      </c>
      <c r="C8280" s="7" t="n">
        <v>0</v>
      </c>
    </row>
    <row r="8281" spans="1:6">
      <c r="A8281" t="s">
        <v>4</v>
      </c>
      <c r="B8281" s="4" t="s">
        <v>5</v>
      </c>
      <c r="C8281" s="4" t="s">
        <v>7</v>
      </c>
      <c r="D8281" s="4" t="s">
        <v>8</v>
      </c>
    </row>
    <row r="8282" spans="1:6">
      <c r="A8282" t="n">
        <v>63864</v>
      </c>
      <c r="B8282" s="6" t="n">
        <v>2</v>
      </c>
      <c r="C8282" s="7" t="n">
        <v>10</v>
      </c>
      <c r="D8282" s="7" t="s">
        <v>46</v>
      </c>
    </row>
    <row r="8283" spans="1:6">
      <c r="A8283" t="s">
        <v>4</v>
      </c>
      <c r="B8283" s="4" t="s">
        <v>5</v>
      </c>
      <c r="C8283" s="4" t="s">
        <v>11</v>
      </c>
    </row>
    <row r="8284" spans="1:6">
      <c r="A8284" t="n">
        <v>63883</v>
      </c>
      <c r="B8284" s="26" t="n">
        <v>16</v>
      </c>
      <c r="C8284" s="7" t="n">
        <v>0</v>
      </c>
    </row>
    <row r="8285" spans="1:6">
      <c r="A8285" t="s">
        <v>4</v>
      </c>
      <c r="B8285" s="4" t="s">
        <v>5</v>
      </c>
      <c r="C8285" s="4" t="s">
        <v>7</v>
      </c>
      <c r="D8285" s="4" t="s">
        <v>11</v>
      </c>
      <c r="E8285" s="4" t="s">
        <v>15</v>
      </c>
    </row>
    <row r="8286" spans="1:6">
      <c r="A8286" t="n">
        <v>63886</v>
      </c>
      <c r="B8286" s="28" t="n">
        <v>58</v>
      </c>
      <c r="C8286" s="7" t="n">
        <v>100</v>
      </c>
      <c r="D8286" s="7" t="n">
        <v>300</v>
      </c>
      <c r="E8286" s="7" t="n">
        <v>1</v>
      </c>
    </row>
    <row r="8287" spans="1:6">
      <c r="A8287" t="s">
        <v>4</v>
      </c>
      <c r="B8287" s="4" t="s">
        <v>5</v>
      </c>
      <c r="C8287" s="4" t="s">
        <v>7</v>
      </c>
      <c r="D8287" s="4" t="s">
        <v>11</v>
      </c>
    </row>
    <row r="8288" spans="1:6">
      <c r="A8288" t="n">
        <v>63894</v>
      </c>
      <c r="B8288" s="28" t="n">
        <v>58</v>
      </c>
      <c r="C8288" s="7" t="n">
        <v>255</v>
      </c>
      <c r="D8288" s="7" t="n">
        <v>0</v>
      </c>
    </row>
    <row r="8289" spans="1:5">
      <c r="A8289" t="s">
        <v>4</v>
      </c>
      <c r="B8289" s="4" t="s">
        <v>5</v>
      </c>
      <c r="C8289" s="4" t="s">
        <v>7</v>
      </c>
    </row>
    <row r="8290" spans="1:5">
      <c r="A8290" t="n">
        <v>63898</v>
      </c>
      <c r="B8290" s="27" t="n">
        <v>23</v>
      </c>
      <c r="C8290" s="7" t="n">
        <v>0</v>
      </c>
    </row>
    <row r="8291" spans="1:5">
      <c r="A8291" t="s">
        <v>4</v>
      </c>
      <c r="B8291" s="4" t="s">
        <v>5</v>
      </c>
    </row>
    <row r="8292" spans="1:5">
      <c r="A8292" t="n">
        <v>63900</v>
      </c>
      <c r="B8292" s="5" t="n">
        <v>1</v>
      </c>
    </row>
    <row r="8293" spans="1:5" s="3" customFormat="1" customHeight="0">
      <c r="A8293" s="3" t="s">
        <v>2</v>
      </c>
      <c r="B8293" s="3" t="s">
        <v>569</v>
      </c>
    </row>
    <row r="8294" spans="1:5">
      <c r="A8294" t="s">
        <v>4</v>
      </c>
      <c r="B8294" s="4" t="s">
        <v>5</v>
      </c>
      <c r="C8294" s="4" t="s">
        <v>7</v>
      </c>
      <c r="D8294" s="4" t="s">
        <v>7</v>
      </c>
      <c r="E8294" s="4" t="s">
        <v>7</v>
      </c>
      <c r="F8294" s="4" t="s">
        <v>7</v>
      </c>
    </row>
    <row r="8295" spans="1:5">
      <c r="A8295" t="n">
        <v>63904</v>
      </c>
      <c r="B8295" s="13" t="n">
        <v>14</v>
      </c>
      <c r="C8295" s="7" t="n">
        <v>2</v>
      </c>
      <c r="D8295" s="7" t="n">
        <v>0</v>
      </c>
      <c r="E8295" s="7" t="n">
        <v>0</v>
      </c>
      <c r="F8295" s="7" t="n">
        <v>0</v>
      </c>
    </row>
    <row r="8296" spans="1:5">
      <c r="A8296" t="s">
        <v>4</v>
      </c>
      <c r="B8296" s="4" t="s">
        <v>5</v>
      </c>
      <c r="C8296" s="4" t="s">
        <v>7</v>
      </c>
      <c r="D8296" s="10" t="s">
        <v>10</v>
      </c>
      <c r="E8296" s="4" t="s">
        <v>5</v>
      </c>
      <c r="F8296" s="4" t="s">
        <v>7</v>
      </c>
      <c r="G8296" s="4" t="s">
        <v>11</v>
      </c>
      <c r="H8296" s="10" t="s">
        <v>12</v>
      </c>
      <c r="I8296" s="4" t="s">
        <v>7</v>
      </c>
      <c r="J8296" s="4" t="s">
        <v>17</v>
      </c>
      <c r="K8296" s="4" t="s">
        <v>7</v>
      </c>
      <c r="L8296" s="4" t="s">
        <v>7</v>
      </c>
      <c r="M8296" s="10" t="s">
        <v>10</v>
      </c>
      <c r="N8296" s="4" t="s">
        <v>5</v>
      </c>
      <c r="O8296" s="4" t="s">
        <v>7</v>
      </c>
      <c r="P8296" s="4" t="s">
        <v>11</v>
      </c>
      <c r="Q8296" s="10" t="s">
        <v>12</v>
      </c>
      <c r="R8296" s="4" t="s">
        <v>7</v>
      </c>
      <c r="S8296" s="4" t="s">
        <v>17</v>
      </c>
      <c r="T8296" s="4" t="s">
        <v>7</v>
      </c>
      <c r="U8296" s="4" t="s">
        <v>7</v>
      </c>
      <c r="V8296" s="4" t="s">
        <v>7</v>
      </c>
      <c r="W8296" s="4" t="s">
        <v>13</v>
      </c>
    </row>
    <row r="8297" spans="1:5">
      <c r="A8297" t="n">
        <v>63909</v>
      </c>
      <c r="B8297" s="9" t="n">
        <v>5</v>
      </c>
      <c r="C8297" s="7" t="n">
        <v>28</v>
      </c>
      <c r="D8297" s="10" t="s">
        <v>3</v>
      </c>
      <c r="E8297" s="8" t="n">
        <v>162</v>
      </c>
      <c r="F8297" s="7" t="n">
        <v>3</v>
      </c>
      <c r="G8297" s="7" t="n">
        <v>28818</v>
      </c>
      <c r="H8297" s="10" t="s">
        <v>3</v>
      </c>
      <c r="I8297" s="7" t="n">
        <v>0</v>
      </c>
      <c r="J8297" s="7" t="n">
        <v>1</v>
      </c>
      <c r="K8297" s="7" t="n">
        <v>2</v>
      </c>
      <c r="L8297" s="7" t="n">
        <v>28</v>
      </c>
      <c r="M8297" s="10" t="s">
        <v>3</v>
      </c>
      <c r="N8297" s="8" t="n">
        <v>162</v>
      </c>
      <c r="O8297" s="7" t="n">
        <v>3</v>
      </c>
      <c r="P8297" s="7" t="n">
        <v>28818</v>
      </c>
      <c r="Q8297" s="10" t="s">
        <v>3</v>
      </c>
      <c r="R8297" s="7" t="n">
        <v>0</v>
      </c>
      <c r="S8297" s="7" t="n">
        <v>2</v>
      </c>
      <c r="T8297" s="7" t="n">
        <v>2</v>
      </c>
      <c r="U8297" s="7" t="n">
        <v>11</v>
      </c>
      <c r="V8297" s="7" t="n">
        <v>1</v>
      </c>
      <c r="W8297" s="11" t="n">
        <f t="normal" ca="1">A8301</f>
        <v>0</v>
      </c>
    </row>
    <row r="8298" spans="1:5">
      <c r="A8298" t="s">
        <v>4</v>
      </c>
      <c r="B8298" s="4" t="s">
        <v>5</v>
      </c>
      <c r="C8298" s="4" t="s">
        <v>7</v>
      </c>
      <c r="D8298" s="4" t="s">
        <v>11</v>
      </c>
      <c r="E8298" s="4" t="s">
        <v>15</v>
      </c>
    </row>
    <row r="8299" spans="1:5">
      <c r="A8299" t="n">
        <v>63938</v>
      </c>
      <c r="B8299" s="28" t="n">
        <v>58</v>
      </c>
      <c r="C8299" s="7" t="n">
        <v>0</v>
      </c>
      <c r="D8299" s="7" t="n">
        <v>0</v>
      </c>
      <c r="E8299" s="7" t="n">
        <v>1</v>
      </c>
    </row>
    <row r="8300" spans="1:5">
      <c r="A8300" t="s">
        <v>4</v>
      </c>
      <c r="B8300" s="4" t="s">
        <v>5</v>
      </c>
      <c r="C8300" s="4" t="s">
        <v>7</v>
      </c>
      <c r="D8300" s="10" t="s">
        <v>10</v>
      </c>
      <c r="E8300" s="4" t="s">
        <v>5</v>
      </c>
      <c r="F8300" s="4" t="s">
        <v>7</v>
      </c>
      <c r="G8300" s="4" t="s">
        <v>11</v>
      </c>
      <c r="H8300" s="10" t="s">
        <v>12</v>
      </c>
      <c r="I8300" s="4" t="s">
        <v>7</v>
      </c>
      <c r="J8300" s="4" t="s">
        <v>17</v>
      </c>
      <c r="K8300" s="4" t="s">
        <v>7</v>
      </c>
      <c r="L8300" s="4" t="s">
        <v>7</v>
      </c>
      <c r="M8300" s="10" t="s">
        <v>10</v>
      </c>
      <c r="N8300" s="4" t="s">
        <v>5</v>
      </c>
      <c r="O8300" s="4" t="s">
        <v>7</v>
      </c>
      <c r="P8300" s="4" t="s">
        <v>11</v>
      </c>
      <c r="Q8300" s="10" t="s">
        <v>12</v>
      </c>
      <c r="R8300" s="4" t="s">
        <v>7</v>
      </c>
      <c r="S8300" s="4" t="s">
        <v>17</v>
      </c>
      <c r="T8300" s="4" t="s">
        <v>7</v>
      </c>
      <c r="U8300" s="4" t="s">
        <v>7</v>
      </c>
      <c r="V8300" s="4" t="s">
        <v>7</v>
      </c>
      <c r="W8300" s="4" t="s">
        <v>13</v>
      </c>
    </row>
    <row r="8301" spans="1:5">
      <c r="A8301" t="n">
        <v>63946</v>
      </c>
      <c r="B8301" s="9" t="n">
        <v>5</v>
      </c>
      <c r="C8301" s="7" t="n">
        <v>28</v>
      </c>
      <c r="D8301" s="10" t="s">
        <v>3</v>
      </c>
      <c r="E8301" s="8" t="n">
        <v>162</v>
      </c>
      <c r="F8301" s="7" t="n">
        <v>3</v>
      </c>
      <c r="G8301" s="7" t="n">
        <v>28818</v>
      </c>
      <c r="H8301" s="10" t="s">
        <v>3</v>
      </c>
      <c r="I8301" s="7" t="n">
        <v>0</v>
      </c>
      <c r="J8301" s="7" t="n">
        <v>1</v>
      </c>
      <c r="K8301" s="7" t="n">
        <v>3</v>
      </c>
      <c r="L8301" s="7" t="n">
        <v>28</v>
      </c>
      <c r="M8301" s="10" t="s">
        <v>3</v>
      </c>
      <c r="N8301" s="8" t="n">
        <v>162</v>
      </c>
      <c r="O8301" s="7" t="n">
        <v>3</v>
      </c>
      <c r="P8301" s="7" t="n">
        <v>28818</v>
      </c>
      <c r="Q8301" s="10" t="s">
        <v>3</v>
      </c>
      <c r="R8301" s="7" t="n">
        <v>0</v>
      </c>
      <c r="S8301" s="7" t="n">
        <v>2</v>
      </c>
      <c r="T8301" s="7" t="n">
        <v>3</v>
      </c>
      <c r="U8301" s="7" t="n">
        <v>9</v>
      </c>
      <c r="V8301" s="7" t="n">
        <v>1</v>
      </c>
      <c r="W8301" s="11" t="n">
        <f t="normal" ca="1">A8311</f>
        <v>0</v>
      </c>
    </row>
    <row r="8302" spans="1:5">
      <c r="A8302" t="s">
        <v>4</v>
      </c>
      <c r="B8302" s="4" t="s">
        <v>5</v>
      </c>
      <c r="C8302" s="4" t="s">
        <v>7</v>
      </c>
      <c r="D8302" s="10" t="s">
        <v>10</v>
      </c>
      <c r="E8302" s="4" t="s">
        <v>5</v>
      </c>
      <c r="F8302" s="4" t="s">
        <v>11</v>
      </c>
      <c r="G8302" s="4" t="s">
        <v>7</v>
      </c>
      <c r="H8302" s="4" t="s">
        <v>7</v>
      </c>
      <c r="I8302" s="4" t="s">
        <v>8</v>
      </c>
      <c r="J8302" s="10" t="s">
        <v>12</v>
      </c>
      <c r="K8302" s="4" t="s">
        <v>7</v>
      </c>
      <c r="L8302" s="4" t="s">
        <v>7</v>
      </c>
      <c r="M8302" s="10" t="s">
        <v>10</v>
      </c>
      <c r="N8302" s="4" t="s">
        <v>5</v>
      </c>
      <c r="O8302" s="4" t="s">
        <v>7</v>
      </c>
      <c r="P8302" s="10" t="s">
        <v>12</v>
      </c>
      <c r="Q8302" s="4" t="s">
        <v>7</v>
      </c>
      <c r="R8302" s="4" t="s">
        <v>17</v>
      </c>
      <c r="S8302" s="4" t="s">
        <v>7</v>
      </c>
      <c r="T8302" s="4" t="s">
        <v>7</v>
      </c>
      <c r="U8302" s="4" t="s">
        <v>7</v>
      </c>
      <c r="V8302" s="10" t="s">
        <v>10</v>
      </c>
      <c r="W8302" s="4" t="s">
        <v>5</v>
      </c>
      <c r="X8302" s="4" t="s">
        <v>7</v>
      </c>
      <c r="Y8302" s="10" t="s">
        <v>12</v>
      </c>
      <c r="Z8302" s="4" t="s">
        <v>7</v>
      </c>
      <c r="AA8302" s="4" t="s">
        <v>17</v>
      </c>
      <c r="AB8302" s="4" t="s">
        <v>7</v>
      </c>
      <c r="AC8302" s="4" t="s">
        <v>7</v>
      </c>
      <c r="AD8302" s="4" t="s">
        <v>7</v>
      </c>
      <c r="AE8302" s="4" t="s">
        <v>13</v>
      </c>
    </row>
    <row r="8303" spans="1:5">
      <c r="A8303" t="n">
        <v>63975</v>
      </c>
      <c r="B8303" s="9" t="n">
        <v>5</v>
      </c>
      <c r="C8303" s="7" t="n">
        <v>28</v>
      </c>
      <c r="D8303" s="10" t="s">
        <v>3</v>
      </c>
      <c r="E8303" s="39" t="n">
        <v>47</v>
      </c>
      <c r="F8303" s="7" t="n">
        <v>61456</v>
      </c>
      <c r="G8303" s="7" t="n">
        <v>2</v>
      </c>
      <c r="H8303" s="7" t="n">
        <v>0</v>
      </c>
      <c r="I8303" s="7" t="s">
        <v>134</v>
      </c>
      <c r="J8303" s="10" t="s">
        <v>3</v>
      </c>
      <c r="K8303" s="7" t="n">
        <v>8</v>
      </c>
      <c r="L8303" s="7" t="n">
        <v>28</v>
      </c>
      <c r="M8303" s="10" t="s">
        <v>3</v>
      </c>
      <c r="N8303" s="53" t="n">
        <v>74</v>
      </c>
      <c r="O8303" s="7" t="n">
        <v>65</v>
      </c>
      <c r="P8303" s="10" t="s">
        <v>3</v>
      </c>
      <c r="Q8303" s="7" t="n">
        <v>0</v>
      </c>
      <c r="R8303" s="7" t="n">
        <v>1</v>
      </c>
      <c r="S8303" s="7" t="n">
        <v>3</v>
      </c>
      <c r="T8303" s="7" t="n">
        <v>9</v>
      </c>
      <c r="U8303" s="7" t="n">
        <v>28</v>
      </c>
      <c r="V8303" s="10" t="s">
        <v>3</v>
      </c>
      <c r="W8303" s="53" t="n">
        <v>74</v>
      </c>
      <c r="X8303" s="7" t="n">
        <v>65</v>
      </c>
      <c r="Y8303" s="10" t="s">
        <v>3</v>
      </c>
      <c r="Z8303" s="7" t="n">
        <v>0</v>
      </c>
      <c r="AA8303" s="7" t="n">
        <v>2</v>
      </c>
      <c r="AB8303" s="7" t="n">
        <v>3</v>
      </c>
      <c r="AC8303" s="7" t="n">
        <v>9</v>
      </c>
      <c r="AD8303" s="7" t="n">
        <v>1</v>
      </c>
      <c r="AE8303" s="11" t="n">
        <f t="normal" ca="1">A8307</f>
        <v>0</v>
      </c>
    </row>
    <row r="8304" spans="1:5">
      <c r="A8304" t="s">
        <v>4</v>
      </c>
      <c r="B8304" s="4" t="s">
        <v>5</v>
      </c>
      <c r="C8304" s="4" t="s">
        <v>11</v>
      </c>
      <c r="D8304" s="4" t="s">
        <v>7</v>
      </c>
      <c r="E8304" s="4" t="s">
        <v>7</v>
      </c>
      <c r="F8304" s="4" t="s">
        <v>8</v>
      </c>
    </row>
    <row r="8305" spans="1:31">
      <c r="A8305" t="n">
        <v>64023</v>
      </c>
      <c r="B8305" s="39" t="n">
        <v>47</v>
      </c>
      <c r="C8305" s="7" t="n">
        <v>61456</v>
      </c>
      <c r="D8305" s="7" t="n">
        <v>0</v>
      </c>
      <c r="E8305" s="7" t="n">
        <v>0</v>
      </c>
      <c r="F8305" s="7" t="s">
        <v>135</v>
      </c>
    </row>
    <row r="8306" spans="1:31">
      <c r="A8306" t="s">
        <v>4</v>
      </c>
      <c r="B8306" s="4" t="s">
        <v>5</v>
      </c>
      <c r="C8306" s="4" t="s">
        <v>7</v>
      </c>
      <c r="D8306" s="4" t="s">
        <v>11</v>
      </c>
      <c r="E8306" s="4" t="s">
        <v>15</v>
      </c>
    </row>
    <row r="8307" spans="1:31">
      <c r="A8307" t="n">
        <v>64036</v>
      </c>
      <c r="B8307" s="28" t="n">
        <v>58</v>
      </c>
      <c r="C8307" s="7" t="n">
        <v>0</v>
      </c>
      <c r="D8307" s="7" t="n">
        <v>300</v>
      </c>
      <c r="E8307" s="7" t="n">
        <v>1</v>
      </c>
    </row>
    <row r="8308" spans="1:31">
      <c r="A8308" t="s">
        <v>4</v>
      </c>
      <c r="B8308" s="4" t="s">
        <v>5</v>
      </c>
      <c r="C8308" s="4" t="s">
        <v>7</v>
      </c>
      <c r="D8308" s="4" t="s">
        <v>11</v>
      </c>
    </row>
    <row r="8309" spans="1:31">
      <c r="A8309" t="n">
        <v>64044</v>
      </c>
      <c r="B8309" s="28" t="n">
        <v>58</v>
      </c>
      <c r="C8309" s="7" t="n">
        <v>255</v>
      </c>
      <c r="D8309" s="7" t="n">
        <v>0</v>
      </c>
    </row>
    <row r="8310" spans="1:31">
      <c r="A8310" t="s">
        <v>4</v>
      </c>
      <c r="B8310" s="4" t="s">
        <v>5</v>
      </c>
      <c r="C8310" s="4" t="s">
        <v>7</v>
      </c>
      <c r="D8310" s="4" t="s">
        <v>7</v>
      </c>
      <c r="E8310" s="4" t="s">
        <v>7</v>
      </c>
      <c r="F8310" s="4" t="s">
        <v>7</v>
      </c>
    </row>
    <row r="8311" spans="1:31">
      <c r="A8311" t="n">
        <v>64048</v>
      </c>
      <c r="B8311" s="13" t="n">
        <v>14</v>
      </c>
      <c r="C8311" s="7" t="n">
        <v>0</v>
      </c>
      <c r="D8311" s="7" t="n">
        <v>0</v>
      </c>
      <c r="E8311" s="7" t="n">
        <v>0</v>
      </c>
      <c r="F8311" s="7" t="n">
        <v>64</v>
      </c>
    </row>
    <row r="8312" spans="1:31">
      <c r="A8312" t="s">
        <v>4</v>
      </c>
      <c r="B8312" s="4" t="s">
        <v>5</v>
      </c>
      <c r="C8312" s="4" t="s">
        <v>7</v>
      </c>
      <c r="D8312" s="4" t="s">
        <v>11</v>
      </c>
    </row>
    <row r="8313" spans="1:31">
      <c r="A8313" t="n">
        <v>64053</v>
      </c>
      <c r="B8313" s="21" t="n">
        <v>22</v>
      </c>
      <c r="C8313" s="7" t="n">
        <v>0</v>
      </c>
      <c r="D8313" s="7" t="n">
        <v>28818</v>
      </c>
    </row>
    <row r="8314" spans="1:31">
      <c r="A8314" t="s">
        <v>4</v>
      </c>
      <c r="B8314" s="4" t="s">
        <v>5</v>
      </c>
      <c r="C8314" s="4" t="s">
        <v>7</v>
      </c>
      <c r="D8314" s="4" t="s">
        <v>11</v>
      </c>
    </row>
    <row r="8315" spans="1:31">
      <c r="A8315" t="n">
        <v>64057</v>
      </c>
      <c r="B8315" s="28" t="n">
        <v>58</v>
      </c>
      <c r="C8315" s="7" t="n">
        <v>5</v>
      </c>
      <c r="D8315" s="7" t="n">
        <v>300</v>
      </c>
    </row>
    <row r="8316" spans="1:31">
      <c r="A8316" t="s">
        <v>4</v>
      </c>
      <c r="B8316" s="4" t="s">
        <v>5</v>
      </c>
      <c r="C8316" s="4" t="s">
        <v>15</v>
      </c>
      <c r="D8316" s="4" t="s">
        <v>11</v>
      </c>
    </row>
    <row r="8317" spans="1:31">
      <c r="A8317" t="n">
        <v>64061</v>
      </c>
      <c r="B8317" s="29" t="n">
        <v>103</v>
      </c>
      <c r="C8317" s="7" t="n">
        <v>0</v>
      </c>
      <c r="D8317" s="7" t="n">
        <v>300</v>
      </c>
    </row>
    <row r="8318" spans="1:31">
      <c r="A8318" t="s">
        <v>4</v>
      </c>
      <c r="B8318" s="4" t="s">
        <v>5</v>
      </c>
      <c r="C8318" s="4" t="s">
        <v>7</v>
      </c>
    </row>
    <row r="8319" spans="1:31">
      <c r="A8319" t="n">
        <v>64068</v>
      </c>
      <c r="B8319" s="54" t="n">
        <v>64</v>
      </c>
      <c r="C8319" s="7" t="n">
        <v>7</v>
      </c>
    </row>
    <row r="8320" spans="1:31">
      <c r="A8320" t="s">
        <v>4</v>
      </c>
      <c r="B8320" s="4" t="s">
        <v>5</v>
      </c>
      <c r="C8320" s="4" t="s">
        <v>7</v>
      </c>
      <c r="D8320" s="4" t="s">
        <v>11</v>
      </c>
    </row>
    <row r="8321" spans="1:6">
      <c r="A8321" t="n">
        <v>64070</v>
      </c>
      <c r="B8321" s="55" t="n">
        <v>72</v>
      </c>
      <c r="C8321" s="7" t="n">
        <v>5</v>
      </c>
      <c r="D8321" s="7" t="n">
        <v>0</v>
      </c>
    </row>
    <row r="8322" spans="1:6">
      <c r="A8322" t="s">
        <v>4</v>
      </c>
      <c r="B8322" s="4" t="s">
        <v>5</v>
      </c>
      <c r="C8322" s="4" t="s">
        <v>7</v>
      </c>
      <c r="D8322" s="10" t="s">
        <v>10</v>
      </c>
      <c r="E8322" s="4" t="s">
        <v>5</v>
      </c>
      <c r="F8322" s="4" t="s">
        <v>7</v>
      </c>
      <c r="G8322" s="4" t="s">
        <v>11</v>
      </c>
      <c r="H8322" s="10" t="s">
        <v>12</v>
      </c>
      <c r="I8322" s="4" t="s">
        <v>7</v>
      </c>
      <c r="J8322" s="4" t="s">
        <v>17</v>
      </c>
      <c r="K8322" s="4" t="s">
        <v>7</v>
      </c>
      <c r="L8322" s="4" t="s">
        <v>7</v>
      </c>
      <c r="M8322" s="4" t="s">
        <v>13</v>
      </c>
    </row>
    <row r="8323" spans="1:6">
      <c r="A8323" t="n">
        <v>64074</v>
      </c>
      <c r="B8323" s="9" t="n">
        <v>5</v>
      </c>
      <c r="C8323" s="7" t="n">
        <v>28</v>
      </c>
      <c r="D8323" s="10" t="s">
        <v>3</v>
      </c>
      <c r="E8323" s="8" t="n">
        <v>162</v>
      </c>
      <c r="F8323" s="7" t="n">
        <v>4</v>
      </c>
      <c r="G8323" s="7" t="n">
        <v>28818</v>
      </c>
      <c r="H8323" s="10" t="s">
        <v>3</v>
      </c>
      <c r="I8323" s="7" t="n">
        <v>0</v>
      </c>
      <c r="J8323" s="7" t="n">
        <v>1</v>
      </c>
      <c r="K8323" s="7" t="n">
        <v>2</v>
      </c>
      <c r="L8323" s="7" t="n">
        <v>1</v>
      </c>
      <c r="M8323" s="11" t="n">
        <f t="normal" ca="1">A8329</f>
        <v>0</v>
      </c>
    </row>
    <row r="8324" spans="1:6">
      <c r="A8324" t="s">
        <v>4</v>
      </c>
      <c r="B8324" s="4" t="s">
        <v>5</v>
      </c>
      <c r="C8324" s="4" t="s">
        <v>7</v>
      </c>
      <c r="D8324" s="4" t="s">
        <v>8</v>
      </c>
    </row>
    <row r="8325" spans="1:6">
      <c r="A8325" t="n">
        <v>64091</v>
      </c>
      <c r="B8325" s="6" t="n">
        <v>2</v>
      </c>
      <c r="C8325" s="7" t="n">
        <v>10</v>
      </c>
      <c r="D8325" s="7" t="s">
        <v>136</v>
      </c>
    </row>
    <row r="8326" spans="1:6">
      <c r="A8326" t="s">
        <v>4</v>
      </c>
      <c r="B8326" s="4" t="s">
        <v>5</v>
      </c>
      <c r="C8326" s="4" t="s">
        <v>11</v>
      </c>
    </row>
    <row r="8327" spans="1:6">
      <c r="A8327" t="n">
        <v>64108</v>
      </c>
      <c r="B8327" s="26" t="n">
        <v>16</v>
      </c>
      <c r="C8327" s="7" t="n">
        <v>0</v>
      </c>
    </row>
    <row r="8328" spans="1:6">
      <c r="A8328" t="s">
        <v>4</v>
      </c>
      <c r="B8328" s="4" t="s">
        <v>5</v>
      </c>
      <c r="C8328" s="4" t="s">
        <v>11</v>
      </c>
      <c r="D8328" s="4" t="s">
        <v>17</v>
      </c>
    </row>
    <row r="8329" spans="1:6">
      <c r="A8329" t="n">
        <v>64111</v>
      </c>
      <c r="B8329" s="41" t="n">
        <v>43</v>
      </c>
      <c r="C8329" s="7" t="n">
        <v>61456</v>
      </c>
      <c r="D8329" s="7" t="n">
        <v>1</v>
      </c>
    </row>
    <row r="8330" spans="1:6">
      <c r="A8330" t="s">
        <v>4</v>
      </c>
      <c r="B8330" s="4" t="s">
        <v>5</v>
      </c>
      <c r="C8330" s="4" t="s">
        <v>11</v>
      </c>
      <c r="D8330" s="4" t="s">
        <v>7</v>
      </c>
      <c r="E8330" s="4" t="s">
        <v>7</v>
      </c>
      <c r="F8330" s="4" t="s">
        <v>8</v>
      </c>
    </row>
    <row r="8331" spans="1:6">
      <c r="A8331" t="n">
        <v>64118</v>
      </c>
      <c r="B8331" s="50" t="n">
        <v>20</v>
      </c>
      <c r="C8331" s="7" t="n">
        <v>0</v>
      </c>
      <c r="D8331" s="7" t="n">
        <v>3</v>
      </c>
      <c r="E8331" s="7" t="n">
        <v>10</v>
      </c>
      <c r="F8331" s="7" t="s">
        <v>172</v>
      </c>
    </row>
    <row r="8332" spans="1:6">
      <c r="A8332" t="s">
        <v>4</v>
      </c>
      <c r="B8332" s="4" t="s">
        <v>5</v>
      </c>
      <c r="C8332" s="4" t="s">
        <v>11</v>
      </c>
    </row>
    <row r="8333" spans="1:6">
      <c r="A8333" t="n">
        <v>64136</v>
      </c>
      <c r="B8333" s="26" t="n">
        <v>16</v>
      </c>
      <c r="C8333" s="7" t="n">
        <v>0</v>
      </c>
    </row>
    <row r="8334" spans="1:6">
      <c r="A8334" t="s">
        <v>4</v>
      </c>
      <c r="B8334" s="4" t="s">
        <v>5</v>
      </c>
      <c r="C8334" s="4" t="s">
        <v>11</v>
      </c>
      <c r="D8334" s="4" t="s">
        <v>7</v>
      </c>
      <c r="E8334" s="4" t="s">
        <v>7</v>
      </c>
      <c r="F8334" s="4" t="s">
        <v>8</v>
      </c>
    </row>
    <row r="8335" spans="1:6">
      <c r="A8335" t="n">
        <v>64139</v>
      </c>
      <c r="B8335" s="50" t="n">
        <v>20</v>
      </c>
      <c r="C8335" s="7" t="n">
        <v>115</v>
      </c>
      <c r="D8335" s="7" t="n">
        <v>3</v>
      </c>
      <c r="E8335" s="7" t="n">
        <v>10</v>
      </c>
      <c r="F8335" s="7" t="s">
        <v>172</v>
      </c>
    </row>
    <row r="8336" spans="1:6">
      <c r="A8336" t="s">
        <v>4</v>
      </c>
      <c r="B8336" s="4" t="s">
        <v>5</v>
      </c>
      <c r="C8336" s="4" t="s">
        <v>11</v>
      </c>
    </row>
    <row r="8337" spans="1:13">
      <c r="A8337" t="n">
        <v>64157</v>
      </c>
      <c r="B8337" s="26" t="n">
        <v>16</v>
      </c>
      <c r="C8337" s="7" t="n">
        <v>0</v>
      </c>
    </row>
    <row r="8338" spans="1:13">
      <c r="A8338" t="s">
        <v>4</v>
      </c>
      <c r="B8338" s="4" t="s">
        <v>5</v>
      </c>
      <c r="C8338" s="4" t="s">
        <v>11</v>
      </c>
      <c r="D8338" s="4" t="s">
        <v>7</v>
      </c>
      <c r="E8338" s="4" t="s">
        <v>7</v>
      </c>
      <c r="F8338" s="4" t="s">
        <v>8</v>
      </c>
    </row>
    <row r="8339" spans="1:13">
      <c r="A8339" t="n">
        <v>64160</v>
      </c>
      <c r="B8339" s="50" t="n">
        <v>20</v>
      </c>
      <c r="C8339" s="7" t="n">
        <v>8</v>
      </c>
      <c r="D8339" s="7" t="n">
        <v>3</v>
      </c>
      <c r="E8339" s="7" t="n">
        <v>10</v>
      </c>
      <c r="F8339" s="7" t="s">
        <v>172</v>
      </c>
    </row>
    <row r="8340" spans="1:13">
      <c r="A8340" t="s">
        <v>4</v>
      </c>
      <c r="B8340" s="4" t="s">
        <v>5</v>
      </c>
      <c r="C8340" s="4" t="s">
        <v>11</v>
      </c>
    </row>
    <row r="8341" spans="1:13">
      <c r="A8341" t="n">
        <v>64178</v>
      </c>
      <c r="B8341" s="26" t="n">
        <v>16</v>
      </c>
      <c r="C8341" s="7" t="n">
        <v>0</v>
      </c>
    </row>
    <row r="8342" spans="1:13">
      <c r="A8342" t="s">
        <v>4</v>
      </c>
      <c r="B8342" s="4" t="s">
        <v>5</v>
      </c>
      <c r="C8342" s="4" t="s">
        <v>7</v>
      </c>
      <c r="D8342" s="4" t="s">
        <v>11</v>
      </c>
      <c r="E8342" s="4" t="s">
        <v>7</v>
      </c>
      <c r="F8342" s="4" t="s">
        <v>8</v>
      </c>
      <c r="G8342" s="4" t="s">
        <v>8</v>
      </c>
      <c r="H8342" s="4" t="s">
        <v>8</v>
      </c>
      <c r="I8342" s="4" t="s">
        <v>8</v>
      </c>
      <c r="J8342" s="4" t="s">
        <v>8</v>
      </c>
      <c r="K8342" s="4" t="s">
        <v>8</v>
      </c>
      <c r="L8342" s="4" t="s">
        <v>8</v>
      </c>
      <c r="M8342" s="4" t="s">
        <v>8</v>
      </c>
      <c r="N8342" s="4" t="s">
        <v>8</v>
      </c>
      <c r="O8342" s="4" t="s">
        <v>8</v>
      </c>
      <c r="P8342" s="4" t="s">
        <v>8</v>
      </c>
      <c r="Q8342" s="4" t="s">
        <v>8</v>
      </c>
      <c r="R8342" s="4" t="s">
        <v>8</v>
      </c>
      <c r="S8342" s="4" t="s">
        <v>8</v>
      </c>
      <c r="T8342" s="4" t="s">
        <v>8</v>
      </c>
      <c r="U8342" s="4" t="s">
        <v>8</v>
      </c>
    </row>
    <row r="8343" spans="1:13">
      <c r="A8343" t="n">
        <v>64181</v>
      </c>
      <c r="B8343" s="38" t="n">
        <v>36</v>
      </c>
      <c r="C8343" s="7" t="n">
        <v>8</v>
      </c>
      <c r="D8343" s="7" t="n">
        <v>8</v>
      </c>
      <c r="E8343" s="7" t="n">
        <v>0</v>
      </c>
      <c r="F8343" s="7" t="s">
        <v>189</v>
      </c>
      <c r="G8343" s="7" t="s">
        <v>18</v>
      </c>
      <c r="H8343" s="7" t="s">
        <v>18</v>
      </c>
      <c r="I8343" s="7" t="s">
        <v>18</v>
      </c>
      <c r="J8343" s="7" t="s">
        <v>18</v>
      </c>
      <c r="K8343" s="7" t="s">
        <v>18</v>
      </c>
      <c r="L8343" s="7" t="s">
        <v>18</v>
      </c>
      <c r="M8343" s="7" t="s">
        <v>18</v>
      </c>
      <c r="N8343" s="7" t="s">
        <v>18</v>
      </c>
      <c r="O8343" s="7" t="s">
        <v>18</v>
      </c>
      <c r="P8343" s="7" t="s">
        <v>18</v>
      </c>
      <c r="Q8343" s="7" t="s">
        <v>18</v>
      </c>
      <c r="R8343" s="7" t="s">
        <v>18</v>
      </c>
      <c r="S8343" s="7" t="s">
        <v>18</v>
      </c>
      <c r="T8343" s="7" t="s">
        <v>18</v>
      </c>
      <c r="U8343" s="7" t="s">
        <v>18</v>
      </c>
    </row>
    <row r="8344" spans="1:13">
      <c r="A8344" t="s">
        <v>4</v>
      </c>
      <c r="B8344" s="4" t="s">
        <v>5</v>
      </c>
      <c r="C8344" s="4" t="s">
        <v>11</v>
      </c>
      <c r="D8344" s="4" t="s">
        <v>15</v>
      </c>
      <c r="E8344" s="4" t="s">
        <v>15</v>
      </c>
      <c r="F8344" s="4" t="s">
        <v>15</v>
      </c>
      <c r="G8344" s="4" t="s">
        <v>15</v>
      </c>
    </row>
    <row r="8345" spans="1:13">
      <c r="A8345" t="n">
        <v>64213</v>
      </c>
      <c r="B8345" s="37" t="n">
        <v>46</v>
      </c>
      <c r="C8345" s="7" t="n">
        <v>0</v>
      </c>
      <c r="D8345" s="7" t="n">
        <v>32.060001373291</v>
      </c>
      <c r="E8345" s="7" t="n">
        <v>0</v>
      </c>
      <c r="F8345" s="7" t="n">
        <v>-36.1599998474121</v>
      </c>
      <c r="G8345" s="7" t="n">
        <v>25.7999992370605</v>
      </c>
    </row>
    <row r="8346" spans="1:13">
      <c r="A8346" t="s">
        <v>4</v>
      </c>
      <c r="B8346" s="4" t="s">
        <v>5</v>
      </c>
      <c r="C8346" s="4" t="s">
        <v>11</v>
      </c>
      <c r="D8346" s="4" t="s">
        <v>15</v>
      </c>
      <c r="E8346" s="4" t="s">
        <v>15</v>
      </c>
      <c r="F8346" s="4" t="s">
        <v>15</v>
      </c>
      <c r="G8346" s="4" t="s">
        <v>15</v>
      </c>
    </row>
    <row r="8347" spans="1:13">
      <c r="A8347" t="n">
        <v>64232</v>
      </c>
      <c r="B8347" s="37" t="n">
        <v>46</v>
      </c>
      <c r="C8347" s="7" t="n">
        <v>115</v>
      </c>
      <c r="D8347" s="7" t="n">
        <v>32.6399993896484</v>
      </c>
      <c r="E8347" s="7" t="n">
        <v>-0.0299999993294477</v>
      </c>
      <c r="F8347" s="7" t="n">
        <v>-35.2299995422363</v>
      </c>
      <c r="G8347" s="7" t="n">
        <v>135</v>
      </c>
    </row>
    <row r="8348" spans="1:13">
      <c r="A8348" t="s">
        <v>4</v>
      </c>
      <c r="B8348" s="4" t="s">
        <v>5</v>
      </c>
      <c r="C8348" s="4" t="s">
        <v>11</v>
      </c>
      <c r="D8348" s="4" t="s">
        <v>15</v>
      </c>
      <c r="E8348" s="4" t="s">
        <v>15</v>
      </c>
      <c r="F8348" s="4" t="s">
        <v>15</v>
      </c>
      <c r="G8348" s="4" t="s">
        <v>15</v>
      </c>
    </row>
    <row r="8349" spans="1:13">
      <c r="A8349" t="n">
        <v>64251</v>
      </c>
      <c r="B8349" s="37" t="n">
        <v>46</v>
      </c>
      <c r="C8349" s="7" t="n">
        <v>8</v>
      </c>
      <c r="D8349" s="7" t="n">
        <v>31.6100006103516</v>
      </c>
      <c r="E8349" s="7" t="n">
        <v>0</v>
      </c>
      <c r="F8349" s="7" t="n">
        <v>-35.0299987792969</v>
      </c>
      <c r="G8349" s="7" t="n">
        <v>122.5</v>
      </c>
    </row>
    <row r="8350" spans="1:13">
      <c r="A8350" t="s">
        <v>4</v>
      </c>
      <c r="B8350" s="4" t="s">
        <v>5</v>
      </c>
      <c r="C8350" s="4" t="s">
        <v>11</v>
      </c>
      <c r="D8350" s="4" t="s">
        <v>11</v>
      </c>
      <c r="E8350" s="4" t="s">
        <v>11</v>
      </c>
    </row>
    <row r="8351" spans="1:13">
      <c r="A8351" t="n">
        <v>64270</v>
      </c>
      <c r="B8351" s="42" t="n">
        <v>61</v>
      </c>
      <c r="C8351" s="7" t="n">
        <v>115</v>
      </c>
      <c r="D8351" s="7" t="n">
        <v>65533</v>
      </c>
      <c r="E8351" s="7" t="n">
        <v>0</v>
      </c>
    </row>
    <row r="8352" spans="1:13">
      <c r="A8352" t="s">
        <v>4</v>
      </c>
      <c r="B8352" s="4" t="s">
        <v>5</v>
      </c>
      <c r="C8352" s="4" t="s">
        <v>7</v>
      </c>
      <c r="D8352" s="4" t="s">
        <v>7</v>
      </c>
      <c r="E8352" s="4" t="s">
        <v>15</v>
      </c>
      <c r="F8352" s="4" t="s">
        <v>15</v>
      </c>
      <c r="G8352" s="4" t="s">
        <v>15</v>
      </c>
      <c r="H8352" s="4" t="s">
        <v>11</v>
      </c>
    </row>
    <row r="8353" spans="1:21">
      <c r="A8353" t="n">
        <v>64277</v>
      </c>
      <c r="B8353" s="61" t="n">
        <v>45</v>
      </c>
      <c r="C8353" s="7" t="n">
        <v>2</v>
      </c>
      <c r="D8353" s="7" t="n">
        <v>3</v>
      </c>
      <c r="E8353" s="7" t="n">
        <v>32.3699989318848</v>
      </c>
      <c r="F8353" s="7" t="n">
        <v>1.30999994277954</v>
      </c>
      <c r="G8353" s="7" t="n">
        <v>-35.9799995422363</v>
      </c>
      <c r="H8353" s="7" t="n">
        <v>0</v>
      </c>
    </row>
    <row r="8354" spans="1:21">
      <c r="A8354" t="s">
        <v>4</v>
      </c>
      <c r="B8354" s="4" t="s">
        <v>5</v>
      </c>
      <c r="C8354" s="4" t="s">
        <v>7</v>
      </c>
      <c r="D8354" s="4" t="s">
        <v>7</v>
      </c>
      <c r="E8354" s="4" t="s">
        <v>15</v>
      </c>
      <c r="F8354" s="4" t="s">
        <v>15</v>
      </c>
      <c r="G8354" s="4" t="s">
        <v>15</v>
      </c>
      <c r="H8354" s="4" t="s">
        <v>11</v>
      </c>
      <c r="I8354" s="4" t="s">
        <v>7</v>
      </c>
    </row>
    <row r="8355" spans="1:21">
      <c r="A8355" t="n">
        <v>64294</v>
      </c>
      <c r="B8355" s="61" t="n">
        <v>45</v>
      </c>
      <c r="C8355" s="7" t="n">
        <v>4</v>
      </c>
      <c r="D8355" s="7" t="n">
        <v>3</v>
      </c>
      <c r="E8355" s="7" t="n">
        <v>19.3999996185303</v>
      </c>
      <c r="F8355" s="7" t="n">
        <v>175.309997558594</v>
      </c>
      <c r="G8355" s="7" t="n">
        <v>0</v>
      </c>
      <c r="H8355" s="7" t="n">
        <v>0</v>
      </c>
      <c r="I8355" s="7" t="n">
        <v>0</v>
      </c>
    </row>
    <row r="8356" spans="1:21">
      <c r="A8356" t="s">
        <v>4</v>
      </c>
      <c r="B8356" s="4" t="s">
        <v>5</v>
      </c>
      <c r="C8356" s="4" t="s">
        <v>7</v>
      </c>
      <c r="D8356" s="4" t="s">
        <v>7</v>
      </c>
      <c r="E8356" s="4" t="s">
        <v>15</v>
      </c>
      <c r="F8356" s="4" t="s">
        <v>11</v>
      </c>
    </row>
    <row r="8357" spans="1:21">
      <c r="A8357" t="n">
        <v>64312</v>
      </c>
      <c r="B8357" s="61" t="n">
        <v>45</v>
      </c>
      <c r="C8357" s="7" t="n">
        <v>5</v>
      </c>
      <c r="D8357" s="7" t="n">
        <v>3</v>
      </c>
      <c r="E8357" s="7" t="n">
        <v>3.20000004768372</v>
      </c>
      <c r="F8357" s="7" t="n">
        <v>0</v>
      </c>
    </row>
    <row r="8358" spans="1:21">
      <c r="A8358" t="s">
        <v>4</v>
      </c>
      <c r="B8358" s="4" t="s">
        <v>5</v>
      </c>
      <c r="C8358" s="4" t="s">
        <v>7</v>
      </c>
      <c r="D8358" s="4" t="s">
        <v>7</v>
      </c>
      <c r="E8358" s="4" t="s">
        <v>15</v>
      </c>
      <c r="F8358" s="4" t="s">
        <v>11</v>
      </c>
    </row>
    <row r="8359" spans="1:21">
      <c r="A8359" t="n">
        <v>64321</v>
      </c>
      <c r="B8359" s="61" t="n">
        <v>45</v>
      </c>
      <c r="C8359" s="7" t="n">
        <v>5</v>
      </c>
      <c r="D8359" s="7" t="n">
        <v>3</v>
      </c>
      <c r="E8359" s="7" t="n">
        <v>2.79999995231628</v>
      </c>
      <c r="F8359" s="7" t="n">
        <v>2000</v>
      </c>
    </row>
    <row r="8360" spans="1:21">
      <c r="A8360" t="s">
        <v>4</v>
      </c>
      <c r="B8360" s="4" t="s">
        <v>5</v>
      </c>
      <c r="C8360" s="4" t="s">
        <v>7</v>
      </c>
      <c r="D8360" s="4" t="s">
        <v>7</v>
      </c>
      <c r="E8360" s="4" t="s">
        <v>15</v>
      </c>
      <c r="F8360" s="4" t="s">
        <v>11</v>
      </c>
    </row>
    <row r="8361" spans="1:21">
      <c r="A8361" t="n">
        <v>64330</v>
      </c>
      <c r="B8361" s="61" t="n">
        <v>45</v>
      </c>
      <c r="C8361" s="7" t="n">
        <v>11</v>
      </c>
      <c r="D8361" s="7" t="n">
        <v>3</v>
      </c>
      <c r="E8361" s="7" t="n">
        <v>34</v>
      </c>
      <c r="F8361" s="7" t="n">
        <v>0</v>
      </c>
    </row>
    <row r="8362" spans="1:21">
      <c r="A8362" t="s">
        <v>4</v>
      </c>
      <c r="B8362" s="4" t="s">
        <v>5</v>
      </c>
      <c r="C8362" s="4" t="s">
        <v>7</v>
      </c>
      <c r="D8362" s="4" t="s">
        <v>11</v>
      </c>
      <c r="E8362" s="4" t="s">
        <v>15</v>
      </c>
    </row>
    <row r="8363" spans="1:21">
      <c r="A8363" t="n">
        <v>64339</v>
      </c>
      <c r="B8363" s="28" t="n">
        <v>58</v>
      </c>
      <c r="C8363" s="7" t="n">
        <v>100</v>
      </c>
      <c r="D8363" s="7" t="n">
        <v>1000</v>
      </c>
      <c r="E8363" s="7" t="n">
        <v>1</v>
      </c>
    </row>
    <row r="8364" spans="1:21">
      <c r="A8364" t="s">
        <v>4</v>
      </c>
      <c r="B8364" s="4" t="s">
        <v>5</v>
      </c>
      <c r="C8364" s="4" t="s">
        <v>7</v>
      </c>
      <c r="D8364" s="4" t="s">
        <v>11</v>
      </c>
    </row>
    <row r="8365" spans="1:21">
      <c r="A8365" t="n">
        <v>64347</v>
      </c>
      <c r="B8365" s="28" t="n">
        <v>58</v>
      </c>
      <c r="C8365" s="7" t="n">
        <v>255</v>
      </c>
      <c r="D8365" s="7" t="n">
        <v>0</v>
      </c>
    </row>
    <row r="8366" spans="1:21">
      <c r="A8366" t="s">
        <v>4</v>
      </c>
      <c r="B8366" s="4" t="s">
        <v>5</v>
      </c>
      <c r="C8366" s="4" t="s">
        <v>7</v>
      </c>
      <c r="D8366" s="4" t="s">
        <v>11</v>
      </c>
    </row>
    <row r="8367" spans="1:21">
      <c r="A8367" t="n">
        <v>64351</v>
      </c>
      <c r="B8367" s="61" t="n">
        <v>45</v>
      </c>
      <c r="C8367" s="7" t="n">
        <v>7</v>
      </c>
      <c r="D8367" s="7" t="n">
        <v>255</v>
      </c>
    </row>
    <row r="8368" spans="1:21">
      <c r="A8368" t="s">
        <v>4</v>
      </c>
      <c r="B8368" s="4" t="s">
        <v>5</v>
      </c>
      <c r="C8368" s="4" t="s">
        <v>11</v>
      </c>
      <c r="D8368" s="4" t="s">
        <v>11</v>
      </c>
      <c r="E8368" s="4" t="s">
        <v>11</v>
      </c>
    </row>
    <row r="8369" spans="1:9">
      <c r="A8369" t="n">
        <v>64355</v>
      </c>
      <c r="B8369" s="42" t="n">
        <v>61</v>
      </c>
      <c r="C8369" s="7" t="n">
        <v>8</v>
      </c>
      <c r="D8369" s="7" t="n">
        <v>0</v>
      </c>
      <c r="E8369" s="7" t="n">
        <v>1000</v>
      </c>
    </row>
    <row r="8370" spans="1:9">
      <c r="A8370" t="s">
        <v>4</v>
      </c>
      <c r="B8370" s="4" t="s">
        <v>5</v>
      </c>
      <c r="C8370" s="4" t="s">
        <v>11</v>
      </c>
      <c r="D8370" s="4" t="s">
        <v>11</v>
      </c>
      <c r="E8370" s="4" t="s">
        <v>11</v>
      </c>
    </row>
    <row r="8371" spans="1:9">
      <c r="A8371" t="n">
        <v>64362</v>
      </c>
      <c r="B8371" s="42" t="n">
        <v>61</v>
      </c>
      <c r="C8371" s="7" t="n">
        <v>8</v>
      </c>
      <c r="D8371" s="7" t="n">
        <v>0</v>
      </c>
      <c r="E8371" s="7" t="n">
        <v>1000</v>
      </c>
    </row>
    <row r="8372" spans="1:9">
      <c r="A8372" t="s">
        <v>4</v>
      </c>
      <c r="B8372" s="4" t="s">
        <v>5</v>
      </c>
      <c r="C8372" s="4" t="s">
        <v>11</v>
      </c>
      <c r="D8372" s="4" t="s">
        <v>7</v>
      </c>
      <c r="E8372" s="4" t="s">
        <v>7</v>
      </c>
      <c r="F8372" s="4" t="s">
        <v>8</v>
      </c>
    </row>
    <row r="8373" spans="1:9">
      <c r="A8373" t="n">
        <v>64369</v>
      </c>
      <c r="B8373" s="39" t="n">
        <v>47</v>
      </c>
      <c r="C8373" s="7" t="n">
        <v>8</v>
      </c>
      <c r="D8373" s="7" t="n">
        <v>0</v>
      </c>
      <c r="E8373" s="7" t="n">
        <v>0</v>
      </c>
      <c r="F8373" s="7" t="s">
        <v>189</v>
      </c>
    </row>
    <row r="8374" spans="1:9">
      <c r="A8374" t="s">
        <v>4</v>
      </c>
      <c r="B8374" s="4" t="s">
        <v>5</v>
      </c>
      <c r="C8374" s="4" t="s">
        <v>7</v>
      </c>
      <c r="D8374" s="4" t="s">
        <v>11</v>
      </c>
      <c r="E8374" s="4" t="s">
        <v>8</v>
      </c>
    </row>
    <row r="8375" spans="1:9">
      <c r="A8375" t="n">
        <v>64386</v>
      </c>
      <c r="B8375" s="30" t="n">
        <v>51</v>
      </c>
      <c r="C8375" s="7" t="n">
        <v>4</v>
      </c>
      <c r="D8375" s="7" t="n">
        <v>8</v>
      </c>
      <c r="E8375" s="7" t="s">
        <v>116</v>
      </c>
    </row>
    <row r="8376" spans="1:9">
      <c r="A8376" t="s">
        <v>4</v>
      </c>
      <c r="B8376" s="4" t="s">
        <v>5</v>
      </c>
      <c r="C8376" s="4" t="s">
        <v>11</v>
      </c>
    </row>
    <row r="8377" spans="1:9">
      <c r="A8377" t="n">
        <v>64399</v>
      </c>
      <c r="B8377" s="26" t="n">
        <v>16</v>
      </c>
      <c r="C8377" s="7" t="n">
        <v>0</v>
      </c>
    </row>
    <row r="8378" spans="1:9">
      <c r="A8378" t="s">
        <v>4</v>
      </c>
      <c r="B8378" s="4" t="s">
        <v>5</v>
      </c>
      <c r="C8378" s="4" t="s">
        <v>11</v>
      </c>
      <c r="D8378" s="4" t="s">
        <v>42</v>
      </c>
      <c r="E8378" s="4" t="s">
        <v>7</v>
      </c>
      <c r="F8378" s="4" t="s">
        <v>7</v>
      </c>
    </row>
    <row r="8379" spans="1:9">
      <c r="A8379" t="n">
        <v>64402</v>
      </c>
      <c r="B8379" s="31" t="n">
        <v>26</v>
      </c>
      <c r="C8379" s="7" t="n">
        <v>8</v>
      </c>
      <c r="D8379" s="7" t="s">
        <v>570</v>
      </c>
      <c r="E8379" s="7" t="n">
        <v>2</v>
      </c>
      <c r="F8379" s="7" t="n">
        <v>0</v>
      </c>
    </row>
    <row r="8380" spans="1:9">
      <c r="A8380" t="s">
        <v>4</v>
      </c>
      <c r="B8380" s="4" t="s">
        <v>5</v>
      </c>
    </row>
    <row r="8381" spans="1:9">
      <c r="A8381" t="n">
        <v>64446</v>
      </c>
      <c r="B8381" s="24" t="n">
        <v>28</v>
      </c>
    </row>
    <row r="8382" spans="1:9">
      <c r="A8382" t="s">
        <v>4</v>
      </c>
      <c r="B8382" s="4" t="s">
        <v>5</v>
      </c>
      <c r="C8382" s="4" t="s">
        <v>11</v>
      </c>
      <c r="D8382" s="4" t="s">
        <v>11</v>
      </c>
      <c r="E8382" s="4" t="s">
        <v>11</v>
      </c>
    </row>
    <row r="8383" spans="1:9">
      <c r="A8383" t="n">
        <v>64447</v>
      </c>
      <c r="B8383" s="42" t="n">
        <v>61</v>
      </c>
      <c r="C8383" s="7" t="n">
        <v>0</v>
      </c>
      <c r="D8383" s="7" t="n">
        <v>8</v>
      </c>
      <c r="E8383" s="7" t="n">
        <v>1000</v>
      </c>
    </row>
    <row r="8384" spans="1:9">
      <c r="A8384" t="s">
        <v>4</v>
      </c>
      <c r="B8384" s="4" t="s">
        <v>5</v>
      </c>
      <c r="C8384" s="4" t="s">
        <v>11</v>
      </c>
      <c r="D8384" s="4" t="s">
        <v>7</v>
      </c>
      <c r="E8384" s="4" t="s">
        <v>7</v>
      </c>
      <c r="F8384" s="4" t="s">
        <v>8</v>
      </c>
    </row>
    <row r="8385" spans="1:6">
      <c r="A8385" t="n">
        <v>64454</v>
      </c>
      <c r="B8385" s="50" t="n">
        <v>20</v>
      </c>
      <c r="C8385" s="7" t="n">
        <v>0</v>
      </c>
      <c r="D8385" s="7" t="n">
        <v>2</v>
      </c>
      <c r="E8385" s="7" t="n">
        <v>10</v>
      </c>
      <c r="F8385" s="7" t="s">
        <v>395</v>
      </c>
    </row>
    <row r="8386" spans="1:6">
      <c r="A8386" t="s">
        <v>4</v>
      </c>
      <c r="B8386" s="4" t="s">
        <v>5</v>
      </c>
      <c r="C8386" s="4" t="s">
        <v>7</v>
      </c>
      <c r="D8386" s="4" t="s">
        <v>11</v>
      </c>
      <c r="E8386" s="4" t="s">
        <v>8</v>
      </c>
    </row>
    <row r="8387" spans="1:6">
      <c r="A8387" t="n">
        <v>64475</v>
      </c>
      <c r="B8387" s="30" t="n">
        <v>51</v>
      </c>
      <c r="C8387" s="7" t="n">
        <v>4</v>
      </c>
      <c r="D8387" s="7" t="n">
        <v>0</v>
      </c>
      <c r="E8387" s="7" t="s">
        <v>116</v>
      </c>
    </row>
    <row r="8388" spans="1:6">
      <c r="A8388" t="s">
        <v>4</v>
      </c>
      <c r="B8388" s="4" t="s">
        <v>5</v>
      </c>
      <c r="C8388" s="4" t="s">
        <v>11</v>
      </c>
    </row>
    <row r="8389" spans="1:6">
      <c r="A8389" t="n">
        <v>64488</v>
      </c>
      <c r="B8389" s="26" t="n">
        <v>16</v>
      </c>
      <c r="C8389" s="7" t="n">
        <v>0</v>
      </c>
    </row>
    <row r="8390" spans="1:6">
      <c r="A8390" t="s">
        <v>4</v>
      </c>
      <c r="B8390" s="4" t="s">
        <v>5</v>
      </c>
      <c r="C8390" s="4" t="s">
        <v>11</v>
      </c>
      <c r="D8390" s="4" t="s">
        <v>42</v>
      </c>
      <c r="E8390" s="4" t="s">
        <v>7</v>
      </c>
      <c r="F8390" s="4" t="s">
        <v>7</v>
      </c>
    </row>
    <row r="8391" spans="1:6">
      <c r="A8391" t="n">
        <v>64491</v>
      </c>
      <c r="B8391" s="31" t="n">
        <v>26</v>
      </c>
      <c r="C8391" s="7" t="n">
        <v>0</v>
      </c>
      <c r="D8391" s="7" t="s">
        <v>571</v>
      </c>
      <c r="E8391" s="7" t="n">
        <v>2</v>
      </c>
      <c r="F8391" s="7" t="n">
        <v>0</v>
      </c>
    </row>
    <row r="8392" spans="1:6">
      <c r="A8392" t="s">
        <v>4</v>
      </c>
      <c r="B8392" s="4" t="s">
        <v>5</v>
      </c>
    </row>
    <row r="8393" spans="1:6">
      <c r="A8393" t="n">
        <v>64524</v>
      </c>
      <c r="B8393" s="24" t="n">
        <v>28</v>
      </c>
    </row>
    <row r="8394" spans="1:6">
      <c r="A8394" t="s">
        <v>4</v>
      </c>
      <c r="B8394" s="4" t="s">
        <v>5</v>
      </c>
      <c r="C8394" s="4" t="s">
        <v>11</v>
      </c>
      <c r="D8394" s="4" t="s">
        <v>11</v>
      </c>
      <c r="E8394" s="4" t="s">
        <v>11</v>
      </c>
    </row>
    <row r="8395" spans="1:6">
      <c r="A8395" t="n">
        <v>64525</v>
      </c>
      <c r="B8395" s="42" t="n">
        <v>61</v>
      </c>
      <c r="C8395" s="7" t="n">
        <v>0</v>
      </c>
      <c r="D8395" s="7" t="n">
        <v>115</v>
      </c>
      <c r="E8395" s="7" t="n">
        <v>1000</v>
      </c>
    </row>
    <row r="8396" spans="1:6">
      <c r="A8396" t="s">
        <v>4</v>
      </c>
      <c r="B8396" s="4" t="s">
        <v>5</v>
      </c>
      <c r="C8396" s="4" t="s">
        <v>11</v>
      </c>
    </row>
    <row r="8397" spans="1:6">
      <c r="A8397" t="n">
        <v>64532</v>
      </c>
      <c r="B8397" s="26" t="n">
        <v>16</v>
      </c>
      <c r="C8397" s="7" t="n">
        <v>300</v>
      </c>
    </row>
    <row r="8398" spans="1:6">
      <c r="A8398" t="s">
        <v>4</v>
      </c>
      <c r="B8398" s="4" t="s">
        <v>5</v>
      </c>
      <c r="C8398" s="4" t="s">
        <v>7</v>
      </c>
      <c r="D8398" s="4" t="s">
        <v>11</v>
      </c>
      <c r="E8398" s="4" t="s">
        <v>8</v>
      </c>
    </row>
    <row r="8399" spans="1:6">
      <c r="A8399" t="n">
        <v>64535</v>
      </c>
      <c r="B8399" s="30" t="n">
        <v>51</v>
      </c>
      <c r="C8399" s="7" t="n">
        <v>4</v>
      </c>
      <c r="D8399" s="7" t="n">
        <v>0</v>
      </c>
      <c r="E8399" s="7" t="s">
        <v>572</v>
      </c>
    </row>
    <row r="8400" spans="1:6">
      <c r="A8400" t="s">
        <v>4</v>
      </c>
      <c r="B8400" s="4" t="s">
        <v>5</v>
      </c>
      <c r="C8400" s="4" t="s">
        <v>11</v>
      </c>
    </row>
    <row r="8401" spans="1:6">
      <c r="A8401" t="n">
        <v>64550</v>
      </c>
      <c r="B8401" s="26" t="n">
        <v>16</v>
      </c>
      <c r="C8401" s="7" t="n">
        <v>0</v>
      </c>
    </row>
    <row r="8402" spans="1:6">
      <c r="A8402" t="s">
        <v>4</v>
      </c>
      <c r="B8402" s="4" t="s">
        <v>5</v>
      </c>
      <c r="C8402" s="4" t="s">
        <v>11</v>
      </c>
      <c r="D8402" s="4" t="s">
        <v>42</v>
      </c>
      <c r="E8402" s="4" t="s">
        <v>7</v>
      </c>
      <c r="F8402" s="4" t="s">
        <v>7</v>
      </c>
      <c r="G8402" s="4" t="s">
        <v>42</v>
      </c>
      <c r="H8402" s="4" t="s">
        <v>7</v>
      </c>
      <c r="I8402" s="4" t="s">
        <v>7</v>
      </c>
    </row>
    <row r="8403" spans="1:6">
      <c r="A8403" t="n">
        <v>64553</v>
      </c>
      <c r="B8403" s="31" t="n">
        <v>26</v>
      </c>
      <c r="C8403" s="7" t="n">
        <v>0</v>
      </c>
      <c r="D8403" s="7" t="s">
        <v>573</v>
      </c>
      <c r="E8403" s="7" t="n">
        <v>2</v>
      </c>
      <c r="F8403" s="7" t="n">
        <v>3</v>
      </c>
      <c r="G8403" s="7" t="s">
        <v>574</v>
      </c>
      <c r="H8403" s="7" t="n">
        <v>2</v>
      </c>
      <c r="I8403" s="7" t="n">
        <v>0</v>
      </c>
    </row>
    <row r="8404" spans="1:6">
      <c r="A8404" t="s">
        <v>4</v>
      </c>
      <c r="B8404" s="4" t="s">
        <v>5</v>
      </c>
    </row>
    <row r="8405" spans="1:6">
      <c r="A8405" t="n">
        <v>64680</v>
      </c>
      <c r="B8405" s="24" t="n">
        <v>28</v>
      </c>
    </row>
    <row r="8406" spans="1:6">
      <c r="A8406" t="s">
        <v>4</v>
      </c>
      <c r="B8406" s="4" t="s">
        <v>5</v>
      </c>
      <c r="C8406" s="4" t="s">
        <v>11</v>
      </c>
      <c r="D8406" s="4" t="s">
        <v>7</v>
      </c>
    </row>
    <row r="8407" spans="1:6">
      <c r="A8407" t="n">
        <v>64681</v>
      </c>
      <c r="B8407" s="33" t="n">
        <v>89</v>
      </c>
      <c r="C8407" s="7" t="n">
        <v>65533</v>
      </c>
      <c r="D8407" s="7" t="n">
        <v>1</v>
      </c>
    </row>
    <row r="8408" spans="1:6">
      <c r="A8408" t="s">
        <v>4</v>
      </c>
      <c r="B8408" s="4" t="s">
        <v>5</v>
      </c>
      <c r="C8408" s="4" t="s">
        <v>7</v>
      </c>
      <c r="D8408" s="4" t="s">
        <v>11</v>
      </c>
      <c r="E8408" s="4" t="s">
        <v>15</v>
      </c>
    </row>
    <row r="8409" spans="1:6">
      <c r="A8409" t="n">
        <v>64685</v>
      </c>
      <c r="B8409" s="28" t="n">
        <v>58</v>
      </c>
      <c r="C8409" s="7" t="n">
        <v>0</v>
      </c>
      <c r="D8409" s="7" t="n">
        <v>300</v>
      </c>
      <c r="E8409" s="7" t="n">
        <v>0.300000011920929</v>
      </c>
    </row>
    <row r="8410" spans="1:6">
      <c r="A8410" t="s">
        <v>4</v>
      </c>
      <c r="B8410" s="4" t="s">
        <v>5</v>
      </c>
      <c r="C8410" s="4" t="s">
        <v>7</v>
      </c>
      <c r="D8410" s="4" t="s">
        <v>11</v>
      </c>
    </row>
    <row r="8411" spans="1:6">
      <c r="A8411" t="n">
        <v>64693</v>
      </c>
      <c r="B8411" s="28" t="n">
        <v>58</v>
      </c>
      <c r="C8411" s="7" t="n">
        <v>255</v>
      </c>
      <c r="D8411" s="7" t="n">
        <v>0</v>
      </c>
    </row>
    <row r="8412" spans="1:6">
      <c r="A8412" t="s">
        <v>4</v>
      </c>
      <c r="B8412" s="4" t="s">
        <v>5</v>
      </c>
      <c r="C8412" s="4" t="s">
        <v>7</v>
      </c>
      <c r="D8412" s="4" t="s">
        <v>11</v>
      </c>
      <c r="E8412" s="4" t="s">
        <v>11</v>
      </c>
      <c r="F8412" s="4" t="s">
        <v>11</v>
      </c>
      <c r="G8412" s="4" t="s">
        <v>11</v>
      </c>
      <c r="H8412" s="4" t="s">
        <v>7</v>
      </c>
    </row>
    <row r="8413" spans="1:6">
      <c r="A8413" t="n">
        <v>64697</v>
      </c>
      <c r="B8413" s="22" t="n">
        <v>25</v>
      </c>
      <c r="C8413" s="7" t="n">
        <v>5</v>
      </c>
      <c r="D8413" s="7" t="n">
        <v>65535</v>
      </c>
      <c r="E8413" s="7" t="n">
        <v>500</v>
      </c>
      <c r="F8413" s="7" t="n">
        <v>800</v>
      </c>
      <c r="G8413" s="7" t="n">
        <v>140</v>
      </c>
      <c r="H8413" s="7" t="n">
        <v>0</v>
      </c>
    </row>
    <row r="8414" spans="1:6">
      <c r="A8414" t="s">
        <v>4</v>
      </c>
      <c r="B8414" s="4" t="s">
        <v>5</v>
      </c>
      <c r="C8414" s="4" t="s">
        <v>11</v>
      </c>
      <c r="D8414" s="4" t="s">
        <v>7</v>
      </c>
      <c r="E8414" s="4" t="s">
        <v>42</v>
      </c>
      <c r="F8414" s="4" t="s">
        <v>7</v>
      </c>
      <c r="G8414" s="4" t="s">
        <v>7</v>
      </c>
    </row>
    <row r="8415" spans="1:6">
      <c r="A8415" t="n">
        <v>64708</v>
      </c>
      <c r="B8415" s="23" t="n">
        <v>24</v>
      </c>
      <c r="C8415" s="7" t="n">
        <v>65533</v>
      </c>
      <c r="D8415" s="7" t="n">
        <v>11</v>
      </c>
      <c r="E8415" s="7" t="s">
        <v>575</v>
      </c>
      <c r="F8415" s="7" t="n">
        <v>2</v>
      </c>
      <c r="G8415" s="7" t="n">
        <v>0</v>
      </c>
    </row>
    <row r="8416" spans="1:6">
      <c r="A8416" t="s">
        <v>4</v>
      </c>
      <c r="B8416" s="4" t="s">
        <v>5</v>
      </c>
    </row>
    <row r="8417" spans="1:9">
      <c r="A8417" t="n">
        <v>64793</v>
      </c>
      <c r="B8417" s="24" t="n">
        <v>28</v>
      </c>
    </row>
    <row r="8418" spans="1:9">
      <c r="A8418" t="s">
        <v>4</v>
      </c>
      <c r="B8418" s="4" t="s">
        <v>5</v>
      </c>
      <c r="C8418" s="4" t="s">
        <v>7</v>
      </c>
    </row>
    <row r="8419" spans="1:9">
      <c r="A8419" t="n">
        <v>64794</v>
      </c>
      <c r="B8419" s="25" t="n">
        <v>27</v>
      </c>
      <c r="C8419" s="7" t="n">
        <v>0</v>
      </c>
    </row>
    <row r="8420" spans="1:9">
      <c r="A8420" t="s">
        <v>4</v>
      </c>
      <c r="B8420" s="4" t="s">
        <v>5</v>
      </c>
      <c r="C8420" s="4" t="s">
        <v>7</v>
      </c>
    </row>
    <row r="8421" spans="1:9">
      <c r="A8421" t="n">
        <v>64796</v>
      </c>
      <c r="B8421" s="25" t="n">
        <v>27</v>
      </c>
      <c r="C8421" s="7" t="n">
        <v>1</v>
      </c>
    </row>
    <row r="8422" spans="1:9">
      <c r="A8422" t="s">
        <v>4</v>
      </c>
      <c r="B8422" s="4" t="s">
        <v>5</v>
      </c>
      <c r="C8422" s="4" t="s">
        <v>7</v>
      </c>
      <c r="D8422" s="4" t="s">
        <v>11</v>
      </c>
      <c r="E8422" s="4" t="s">
        <v>11</v>
      </c>
      <c r="F8422" s="4" t="s">
        <v>11</v>
      </c>
      <c r="G8422" s="4" t="s">
        <v>11</v>
      </c>
      <c r="H8422" s="4" t="s">
        <v>7</v>
      </c>
    </row>
    <row r="8423" spans="1:9">
      <c r="A8423" t="n">
        <v>64798</v>
      </c>
      <c r="B8423" s="22" t="n">
        <v>25</v>
      </c>
      <c r="C8423" s="7" t="n">
        <v>5</v>
      </c>
      <c r="D8423" s="7" t="n">
        <v>65535</v>
      </c>
      <c r="E8423" s="7" t="n">
        <v>65535</v>
      </c>
      <c r="F8423" s="7" t="n">
        <v>65535</v>
      </c>
      <c r="G8423" s="7" t="n">
        <v>65535</v>
      </c>
      <c r="H8423" s="7" t="n">
        <v>0</v>
      </c>
    </row>
    <row r="8424" spans="1:9">
      <c r="A8424" t="s">
        <v>4</v>
      </c>
      <c r="B8424" s="4" t="s">
        <v>5</v>
      </c>
      <c r="C8424" s="4" t="s">
        <v>7</v>
      </c>
      <c r="D8424" s="4" t="s">
        <v>11</v>
      </c>
      <c r="E8424" s="4" t="s">
        <v>15</v>
      </c>
    </row>
    <row r="8425" spans="1:9">
      <c r="A8425" t="n">
        <v>64809</v>
      </c>
      <c r="B8425" s="28" t="n">
        <v>58</v>
      </c>
      <c r="C8425" s="7" t="n">
        <v>100</v>
      </c>
      <c r="D8425" s="7" t="n">
        <v>300</v>
      </c>
      <c r="E8425" s="7" t="n">
        <v>0.300000011920929</v>
      </c>
    </row>
    <row r="8426" spans="1:9">
      <c r="A8426" t="s">
        <v>4</v>
      </c>
      <c r="B8426" s="4" t="s">
        <v>5</v>
      </c>
      <c r="C8426" s="4" t="s">
        <v>7</v>
      </c>
      <c r="D8426" s="4" t="s">
        <v>11</v>
      </c>
    </row>
    <row r="8427" spans="1:9">
      <c r="A8427" t="n">
        <v>64817</v>
      </c>
      <c r="B8427" s="28" t="n">
        <v>58</v>
      </c>
      <c r="C8427" s="7" t="n">
        <v>255</v>
      </c>
      <c r="D8427" s="7" t="n">
        <v>0</v>
      </c>
    </row>
    <row r="8428" spans="1:9">
      <c r="A8428" t="s">
        <v>4</v>
      </c>
      <c r="B8428" s="4" t="s">
        <v>5</v>
      </c>
      <c r="C8428" s="4" t="s">
        <v>7</v>
      </c>
      <c r="D8428" s="4" t="s">
        <v>11</v>
      </c>
      <c r="E8428" s="4" t="s">
        <v>8</v>
      </c>
    </row>
    <row r="8429" spans="1:9">
      <c r="A8429" t="n">
        <v>64821</v>
      </c>
      <c r="B8429" s="30" t="n">
        <v>51</v>
      </c>
      <c r="C8429" s="7" t="n">
        <v>4</v>
      </c>
      <c r="D8429" s="7" t="n">
        <v>115</v>
      </c>
      <c r="E8429" s="7" t="s">
        <v>116</v>
      </c>
    </row>
    <row r="8430" spans="1:9">
      <c r="A8430" t="s">
        <v>4</v>
      </c>
      <c r="B8430" s="4" t="s">
        <v>5</v>
      </c>
      <c r="C8430" s="4" t="s">
        <v>11</v>
      </c>
    </row>
    <row r="8431" spans="1:9">
      <c r="A8431" t="n">
        <v>64834</v>
      </c>
      <c r="B8431" s="26" t="n">
        <v>16</v>
      </c>
      <c r="C8431" s="7" t="n">
        <v>0</v>
      </c>
    </row>
    <row r="8432" spans="1:9">
      <c r="A8432" t="s">
        <v>4</v>
      </c>
      <c r="B8432" s="4" t="s">
        <v>5</v>
      </c>
      <c r="C8432" s="4" t="s">
        <v>11</v>
      </c>
      <c r="D8432" s="4" t="s">
        <v>42</v>
      </c>
      <c r="E8432" s="4" t="s">
        <v>7</v>
      </c>
      <c r="F8432" s="4" t="s">
        <v>7</v>
      </c>
      <c r="G8432" s="4" t="s">
        <v>42</v>
      </c>
      <c r="H8432" s="4" t="s">
        <v>7</v>
      </c>
      <c r="I8432" s="4" t="s">
        <v>7</v>
      </c>
    </row>
    <row r="8433" spans="1:9">
      <c r="A8433" t="n">
        <v>64837</v>
      </c>
      <c r="B8433" s="31" t="n">
        <v>26</v>
      </c>
      <c r="C8433" s="7" t="n">
        <v>115</v>
      </c>
      <c r="D8433" s="7" t="s">
        <v>576</v>
      </c>
      <c r="E8433" s="7" t="n">
        <v>2</v>
      </c>
      <c r="F8433" s="7" t="n">
        <v>3</v>
      </c>
      <c r="G8433" s="7" t="s">
        <v>577</v>
      </c>
      <c r="H8433" s="7" t="n">
        <v>2</v>
      </c>
      <c r="I8433" s="7" t="n">
        <v>0</v>
      </c>
    </row>
    <row r="8434" spans="1:9">
      <c r="A8434" t="s">
        <v>4</v>
      </c>
      <c r="B8434" s="4" t="s">
        <v>5</v>
      </c>
    </row>
    <row r="8435" spans="1:9">
      <c r="A8435" t="n">
        <v>64873</v>
      </c>
      <c r="B8435" s="24" t="n">
        <v>28</v>
      </c>
    </row>
    <row r="8436" spans="1:9">
      <c r="A8436" t="s">
        <v>4</v>
      </c>
      <c r="B8436" s="4" t="s">
        <v>5</v>
      </c>
      <c r="C8436" s="4" t="s">
        <v>11</v>
      </c>
      <c r="D8436" s="4" t="s">
        <v>11</v>
      </c>
      <c r="E8436" s="4" t="s">
        <v>11</v>
      </c>
    </row>
    <row r="8437" spans="1:9">
      <c r="A8437" t="n">
        <v>64874</v>
      </c>
      <c r="B8437" s="42" t="n">
        <v>61</v>
      </c>
      <c r="C8437" s="7" t="n">
        <v>8</v>
      </c>
      <c r="D8437" s="7" t="n">
        <v>115</v>
      </c>
      <c r="E8437" s="7" t="n">
        <v>1000</v>
      </c>
    </row>
    <row r="8438" spans="1:9">
      <c r="A8438" t="s">
        <v>4</v>
      </c>
      <c r="B8438" s="4" t="s">
        <v>5</v>
      </c>
      <c r="C8438" s="4" t="s">
        <v>11</v>
      </c>
      <c r="D8438" s="4" t="s">
        <v>7</v>
      </c>
      <c r="E8438" s="4" t="s">
        <v>15</v>
      </c>
      <c r="F8438" s="4" t="s">
        <v>11</v>
      </c>
    </row>
    <row r="8439" spans="1:9">
      <c r="A8439" t="n">
        <v>64881</v>
      </c>
      <c r="B8439" s="51" t="n">
        <v>59</v>
      </c>
      <c r="C8439" s="7" t="n">
        <v>0</v>
      </c>
      <c r="D8439" s="7" t="n">
        <v>13</v>
      </c>
      <c r="E8439" s="7" t="n">
        <v>0.150000005960464</v>
      </c>
      <c r="F8439" s="7" t="n">
        <v>0</v>
      </c>
    </row>
    <row r="8440" spans="1:9">
      <c r="A8440" t="s">
        <v>4</v>
      </c>
      <c r="B8440" s="4" t="s">
        <v>5</v>
      </c>
      <c r="C8440" s="4" t="s">
        <v>11</v>
      </c>
    </row>
    <row r="8441" spans="1:9">
      <c r="A8441" t="n">
        <v>64891</v>
      </c>
      <c r="B8441" s="26" t="n">
        <v>16</v>
      </c>
      <c r="C8441" s="7" t="n">
        <v>1300</v>
      </c>
    </row>
    <row r="8442" spans="1:9">
      <c r="A8442" t="s">
        <v>4</v>
      </c>
      <c r="B8442" s="4" t="s">
        <v>5</v>
      </c>
      <c r="C8442" s="4" t="s">
        <v>7</v>
      </c>
      <c r="D8442" s="4" t="s">
        <v>11</v>
      </c>
      <c r="E8442" s="4" t="s">
        <v>8</v>
      </c>
    </row>
    <row r="8443" spans="1:9">
      <c r="A8443" t="n">
        <v>64894</v>
      </c>
      <c r="B8443" s="30" t="n">
        <v>51</v>
      </c>
      <c r="C8443" s="7" t="n">
        <v>4</v>
      </c>
      <c r="D8443" s="7" t="n">
        <v>0</v>
      </c>
      <c r="E8443" s="7" t="s">
        <v>328</v>
      </c>
    </row>
    <row r="8444" spans="1:9">
      <c r="A8444" t="s">
        <v>4</v>
      </c>
      <c r="B8444" s="4" t="s">
        <v>5</v>
      </c>
      <c r="C8444" s="4" t="s">
        <v>11</v>
      </c>
    </row>
    <row r="8445" spans="1:9">
      <c r="A8445" t="n">
        <v>64908</v>
      </c>
      <c r="B8445" s="26" t="n">
        <v>16</v>
      </c>
      <c r="C8445" s="7" t="n">
        <v>0</v>
      </c>
    </row>
    <row r="8446" spans="1:9">
      <c r="A8446" t="s">
        <v>4</v>
      </c>
      <c r="B8446" s="4" t="s">
        <v>5</v>
      </c>
      <c r="C8446" s="4" t="s">
        <v>11</v>
      </c>
      <c r="D8446" s="4" t="s">
        <v>42</v>
      </c>
      <c r="E8446" s="4" t="s">
        <v>7</v>
      </c>
      <c r="F8446" s="4" t="s">
        <v>7</v>
      </c>
      <c r="G8446" s="4" t="s">
        <v>42</v>
      </c>
      <c r="H8446" s="4" t="s">
        <v>7</v>
      </c>
      <c r="I8446" s="4" t="s">
        <v>7</v>
      </c>
      <c r="J8446" s="4" t="s">
        <v>42</v>
      </c>
      <c r="K8446" s="4" t="s">
        <v>7</v>
      </c>
      <c r="L8446" s="4" t="s">
        <v>7</v>
      </c>
    </row>
    <row r="8447" spans="1:9">
      <c r="A8447" t="n">
        <v>64911</v>
      </c>
      <c r="B8447" s="31" t="n">
        <v>26</v>
      </c>
      <c r="C8447" s="7" t="n">
        <v>0</v>
      </c>
      <c r="D8447" s="7" t="s">
        <v>578</v>
      </c>
      <c r="E8447" s="7" t="n">
        <v>2</v>
      </c>
      <c r="F8447" s="7" t="n">
        <v>3</v>
      </c>
      <c r="G8447" s="7" t="s">
        <v>579</v>
      </c>
      <c r="H8447" s="7" t="n">
        <v>2</v>
      </c>
      <c r="I8447" s="7" t="n">
        <v>3</v>
      </c>
      <c r="J8447" s="7" t="s">
        <v>580</v>
      </c>
      <c r="K8447" s="7" t="n">
        <v>2</v>
      </c>
      <c r="L8447" s="7" t="n">
        <v>0</v>
      </c>
    </row>
    <row r="8448" spans="1:9">
      <c r="A8448" t="s">
        <v>4</v>
      </c>
      <c r="B8448" s="4" t="s">
        <v>5</v>
      </c>
    </row>
    <row r="8449" spans="1:12">
      <c r="A8449" t="n">
        <v>65060</v>
      </c>
      <c r="B8449" s="24" t="n">
        <v>28</v>
      </c>
    </row>
    <row r="8450" spans="1:12">
      <c r="A8450" t="s">
        <v>4</v>
      </c>
      <c r="B8450" s="4" t="s">
        <v>5</v>
      </c>
      <c r="C8450" s="4" t="s">
        <v>11</v>
      </c>
      <c r="D8450" s="4" t="s">
        <v>7</v>
      </c>
      <c r="E8450" s="4" t="s">
        <v>7</v>
      </c>
      <c r="F8450" s="4" t="s">
        <v>8</v>
      </c>
    </row>
    <row r="8451" spans="1:12">
      <c r="A8451" t="n">
        <v>65061</v>
      </c>
      <c r="B8451" s="39" t="n">
        <v>47</v>
      </c>
      <c r="C8451" s="7" t="n">
        <v>115</v>
      </c>
      <c r="D8451" s="7" t="n">
        <v>1</v>
      </c>
      <c r="E8451" s="7" t="n">
        <v>0</v>
      </c>
      <c r="F8451" s="7" t="s">
        <v>18</v>
      </c>
    </row>
    <row r="8452" spans="1:12">
      <c r="A8452" t="s">
        <v>4</v>
      </c>
      <c r="B8452" s="4" t="s">
        <v>5</v>
      </c>
      <c r="C8452" s="4" t="s">
        <v>11</v>
      </c>
      <c r="D8452" s="4" t="s">
        <v>8</v>
      </c>
      <c r="E8452" s="4" t="s">
        <v>7</v>
      </c>
      <c r="F8452" s="4" t="s">
        <v>7</v>
      </c>
      <c r="G8452" s="4" t="s">
        <v>7</v>
      </c>
      <c r="H8452" s="4" t="s">
        <v>7</v>
      </c>
      <c r="I8452" s="4" t="s">
        <v>7</v>
      </c>
      <c r="J8452" s="4" t="s">
        <v>15</v>
      </c>
      <c r="K8452" s="4" t="s">
        <v>15</v>
      </c>
      <c r="L8452" s="4" t="s">
        <v>15</v>
      </c>
      <c r="M8452" s="4" t="s">
        <v>15</v>
      </c>
      <c r="N8452" s="4" t="s">
        <v>7</v>
      </c>
    </row>
    <row r="8453" spans="1:12">
      <c r="A8453" t="n">
        <v>65067</v>
      </c>
      <c r="B8453" s="60" t="n">
        <v>34</v>
      </c>
      <c r="C8453" s="7" t="n">
        <v>115</v>
      </c>
      <c r="D8453" s="7" t="s">
        <v>581</v>
      </c>
      <c r="E8453" s="7" t="n">
        <v>1</v>
      </c>
      <c r="F8453" s="7" t="n">
        <v>1</v>
      </c>
      <c r="G8453" s="7" t="n">
        <v>0</v>
      </c>
      <c r="H8453" s="7" t="n">
        <v>1</v>
      </c>
      <c r="I8453" s="7" t="n">
        <v>0</v>
      </c>
      <c r="J8453" s="7" t="n">
        <v>0.5</v>
      </c>
      <c r="K8453" s="7" t="n">
        <v>-0.0333333350718021</v>
      </c>
      <c r="L8453" s="7" t="n">
        <v>-0.0333333350718021</v>
      </c>
      <c r="M8453" s="7" t="n">
        <v>-0.0333333350718021</v>
      </c>
      <c r="N8453" s="7" t="n">
        <v>0</v>
      </c>
    </row>
    <row r="8454" spans="1:12">
      <c r="A8454" t="s">
        <v>4</v>
      </c>
      <c r="B8454" s="4" t="s">
        <v>5</v>
      </c>
      <c r="C8454" s="4" t="s">
        <v>11</v>
      </c>
      <c r="D8454" s="4" t="s">
        <v>11</v>
      </c>
      <c r="E8454" s="4" t="s">
        <v>11</v>
      </c>
    </row>
    <row r="8455" spans="1:12">
      <c r="A8455" t="n">
        <v>65100</v>
      </c>
      <c r="B8455" s="42" t="n">
        <v>61</v>
      </c>
      <c r="C8455" s="7" t="n">
        <v>115</v>
      </c>
      <c r="D8455" s="7" t="n">
        <v>0</v>
      </c>
      <c r="E8455" s="7" t="n">
        <v>1000</v>
      </c>
    </row>
    <row r="8456" spans="1:12">
      <c r="A8456" t="s">
        <v>4</v>
      </c>
      <c r="B8456" s="4" t="s">
        <v>5</v>
      </c>
      <c r="C8456" s="4" t="s">
        <v>11</v>
      </c>
    </row>
    <row r="8457" spans="1:12">
      <c r="A8457" t="n">
        <v>65107</v>
      </c>
      <c r="B8457" s="26" t="n">
        <v>16</v>
      </c>
      <c r="C8457" s="7" t="n">
        <v>800</v>
      </c>
    </row>
    <row r="8458" spans="1:12">
      <c r="A8458" t="s">
        <v>4</v>
      </c>
      <c r="B8458" s="4" t="s">
        <v>5</v>
      </c>
      <c r="C8458" s="4" t="s">
        <v>7</v>
      </c>
      <c r="D8458" s="4" t="s">
        <v>11</v>
      </c>
      <c r="E8458" s="4" t="s">
        <v>8</v>
      </c>
    </row>
    <row r="8459" spans="1:12">
      <c r="A8459" t="n">
        <v>65110</v>
      </c>
      <c r="B8459" s="30" t="n">
        <v>51</v>
      </c>
      <c r="C8459" s="7" t="n">
        <v>4</v>
      </c>
      <c r="D8459" s="7" t="n">
        <v>115</v>
      </c>
      <c r="E8459" s="7" t="s">
        <v>116</v>
      </c>
    </row>
    <row r="8460" spans="1:12">
      <c r="A8460" t="s">
        <v>4</v>
      </c>
      <c r="B8460" s="4" t="s">
        <v>5</v>
      </c>
      <c r="C8460" s="4" t="s">
        <v>11</v>
      </c>
    </row>
    <row r="8461" spans="1:12">
      <c r="A8461" t="n">
        <v>65123</v>
      </c>
      <c r="B8461" s="26" t="n">
        <v>16</v>
      </c>
      <c r="C8461" s="7" t="n">
        <v>0</v>
      </c>
    </row>
    <row r="8462" spans="1:12">
      <c r="A8462" t="s">
        <v>4</v>
      </c>
      <c r="B8462" s="4" t="s">
        <v>5</v>
      </c>
      <c r="C8462" s="4" t="s">
        <v>11</v>
      </c>
      <c r="D8462" s="4" t="s">
        <v>42</v>
      </c>
      <c r="E8462" s="4" t="s">
        <v>7</v>
      </c>
      <c r="F8462" s="4" t="s">
        <v>7</v>
      </c>
      <c r="G8462" s="4" t="s">
        <v>42</v>
      </c>
      <c r="H8462" s="4" t="s">
        <v>7</v>
      </c>
      <c r="I8462" s="4" t="s">
        <v>7</v>
      </c>
    </row>
    <row r="8463" spans="1:12">
      <c r="A8463" t="n">
        <v>65126</v>
      </c>
      <c r="B8463" s="31" t="n">
        <v>26</v>
      </c>
      <c r="C8463" s="7" t="n">
        <v>115</v>
      </c>
      <c r="D8463" s="7" t="s">
        <v>582</v>
      </c>
      <c r="E8463" s="7" t="n">
        <v>2</v>
      </c>
      <c r="F8463" s="7" t="n">
        <v>3</v>
      </c>
      <c r="G8463" s="7" t="s">
        <v>583</v>
      </c>
      <c r="H8463" s="7" t="n">
        <v>2</v>
      </c>
      <c r="I8463" s="7" t="n">
        <v>0</v>
      </c>
    </row>
    <row r="8464" spans="1:12">
      <c r="A8464" t="s">
        <v>4</v>
      </c>
      <c r="B8464" s="4" t="s">
        <v>5</v>
      </c>
    </row>
    <row r="8465" spans="1:14">
      <c r="A8465" t="n">
        <v>65276</v>
      </c>
      <c r="B8465" s="24" t="n">
        <v>28</v>
      </c>
    </row>
    <row r="8466" spans="1:14">
      <c r="A8466" t="s">
        <v>4</v>
      </c>
      <c r="B8466" s="4" t="s">
        <v>5</v>
      </c>
      <c r="C8466" s="4" t="s">
        <v>11</v>
      </c>
      <c r="D8466" s="4" t="s">
        <v>7</v>
      </c>
      <c r="E8466" s="4" t="s">
        <v>15</v>
      </c>
      <c r="F8466" s="4" t="s">
        <v>11</v>
      </c>
    </row>
    <row r="8467" spans="1:14">
      <c r="A8467" t="n">
        <v>65277</v>
      </c>
      <c r="B8467" s="51" t="n">
        <v>59</v>
      </c>
      <c r="C8467" s="7" t="n">
        <v>0</v>
      </c>
      <c r="D8467" s="7" t="n">
        <v>6</v>
      </c>
      <c r="E8467" s="7" t="n">
        <v>0</v>
      </c>
      <c r="F8467" s="7" t="n">
        <v>0</v>
      </c>
    </row>
    <row r="8468" spans="1:14">
      <c r="A8468" t="s">
        <v>4</v>
      </c>
      <c r="B8468" s="4" t="s">
        <v>5</v>
      </c>
      <c r="C8468" s="4" t="s">
        <v>11</v>
      </c>
    </row>
    <row r="8469" spans="1:14">
      <c r="A8469" t="n">
        <v>65287</v>
      </c>
      <c r="B8469" s="26" t="n">
        <v>16</v>
      </c>
      <c r="C8469" s="7" t="n">
        <v>100</v>
      </c>
    </row>
    <row r="8470" spans="1:14">
      <c r="A8470" t="s">
        <v>4</v>
      </c>
      <c r="B8470" s="4" t="s">
        <v>5</v>
      </c>
      <c r="C8470" s="4" t="s">
        <v>11</v>
      </c>
      <c r="D8470" s="4" t="s">
        <v>7</v>
      </c>
      <c r="E8470" s="4" t="s">
        <v>15</v>
      </c>
      <c r="F8470" s="4" t="s">
        <v>11</v>
      </c>
    </row>
    <row r="8471" spans="1:14">
      <c r="A8471" t="n">
        <v>65290</v>
      </c>
      <c r="B8471" s="51" t="n">
        <v>59</v>
      </c>
      <c r="C8471" s="7" t="n">
        <v>8</v>
      </c>
      <c r="D8471" s="7" t="n">
        <v>6</v>
      </c>
      <c r="E8471" s="7" t="n">
        <v>0</v>
      </c>
      <c r="F8471" s="7" t="n">
        <v>0</v>
      </c>
    </row>
    <row r="8472" spans="1:14">
      <c r="A8472" t="s">
        <v>4</v>
      </c>
      <c r="B8472" s="4" t="s">
        <v>5</v>
      </c>
      <c r="C8472" s="4" t="s">
        <v>11</v>
      </c>
    </row>
    <row r="8473" spans="1:14">
      <c r="A8473" t="n">
        <v>65300</v>
      </c>
      <c r="B8473" s="26" t="n">
        <v>16</v>
      </c>
      <c r="C8473" s="7" t="n">
        <v>1300</v>
      </c>
    </row>
    <row r="8474" spans="1:14">
      <c r="A8474" t="s">
        <v>4</v>
      </c>
      <c r="B8474" s="4" t="s">
        <v>5</v>
      </c>
      <c r="C8474" s="4" t="s">
        <v>11</v>
      </c>
      <c r="D8474" s="4" t="s">
        <v>7</v>
      </c>
      <c r="E8474" s="4" t="s">
        <v>7</v>
      </c>
      <c r="F8474" s="4" t="s">
        <v>8</v>
      </c>
    </row>
    <row r="8475" spans="1:14">
      <c r="A8475" t="n">
        <v>65303</v>
      </c>
      <c r="B8475" s="50" t="n">
        <v>20</v>
      </c>
      <c r="C8475" s="7" t="n">
        <v>0</v>
      </c>
      <c r="D8475" s="7" t="n">
        <v>2</v>
      </c>
      <c r="E8475" s="7" t="n">
        <v>10</v>
      </c>
      <c r="F8475" s="7" t="s">
        <v>584</v>
      </c>
    </row>
    <row r="8476" spans="1:14">
      <c r="A8476" t="s">
        <v>4</v>
      </c>
      <c r="B8476" s="4" t="s">
        <v>5</v>
      </c>
      <c r="C8476" s="4" t="s">
        <v>7</v>
      </c>
      <c r="D8476" s="4" t="s">
        <v>11</v>
      </c>
      <c r="E8476" s="4" t="s">
        <v>8</v>
      </c>
    </row>
    <row r="8477" spans="1:14">
      <c r="A8477" t="n">
        <v>65323</v>
      </c>
      <c r="B8477" s="30" t="n">
        <v>51</v>
      </c>
      <c r="C8477" s="7" t="n">
        <v>4</v>
      </c>
      <c r="D8477" s="7" t="n">
        <v>0</v>
      </c>
      <c r="E8477" s="7" t="s">
        <v>280</v>
      </c>
    </row>
    <row r="8478" spans="1:14">
      <c r="A8478" t="s">
        <v>4</v>
      </c>
      <c r="B8478" s="4" t="s">
        <v>5</v>
      </c>
      <c r="C8478" s="4" t="s">
        <v>11</v>
      </c>
    </row>
    <row r="8479" spans="1:14">
      <c r="A8479" t="n">
        <v>65336</v>
      </c>
      <c r="B8479" s="26" t="n">
        <v>16</v>
      </c>
      <c r="C8479" s="7" t="n">
        <v>0</v>
      </c>
    </row>
    <row r="8480" spans="1:14">
      <c r="A8480" t="s">
        <v>4</v>
      </c>
      <c r="B8480" s="4" t="s">
        <v>5</v>
      </c>
      <c r="C8480" s="4" t="s">
        <v>11</v>
      </c>
      <c r="D8480" s="4" t="s">
        <v>42</v>
      </c>
      <c r="E8480" s="4" t="s">
        <v>7</v>
      </c>
      <c r="F8480" s="4" t="s">
        <v>7</v>
      </c>
    </row>
    <row r="8481" spans="1:6">
      <c r="A8481" t="n">
        <v>65339</v>
      </c>
      <c r="B8481" s="31" t="n">
        <v>26</v>
      </c>
      <c r="C8481" s="7" t="n">
        <v>0</v>
      </c>
      <c r="D8481" s="7" t="s">
        <v>585</v>
      </c>
      <c r="E8481" s="7" t="n">
        <v>2</v>
      </c>
      <c r="F8481" s="7" t="n">
        <v>0</v>
      </c>
    </row>
    <row r="8482" spans="1:6">
      <c r="A8482" t="s">
        <v>4</v>
      </c>
      <c r="B8482" s="4" t="s">
        <v>5</v>
      </c>
    </row>
    <row r="8483" spans="1:6">
      <c r="A8483" t="n">
        <v>65387</v>
      </c>
      <c r="B8483" s="24" t="n">
        <v>28</v>
      </c>
    </row>
    <row r="8484" spans="1:6">
      <c r="A8484" t="s">
        <v>4</v>
      </c>
      <c r="B8484" s="4" t="s">
        <v>5</v>
      </c>
      <c r="C8484" s="4" t="s">
        <v>7</v>
      </c>
      <c r="D8484" s="4" t="s">
        <v>11</v>
      </c>
      <c r="E8484" s="4" t="s">
        <v>8</v>
      </c>
    </row>
    <row r="8485" spans="1:6">
      <c r="A8485" t="n">
        <v>65388</v>
      </c>
      <c r="B8485" s="30" t="n">
        <v>51</v>
      </c>
      <c r="C8485" s="7" t="n">
        <v>4</v>
      </c>
      <c r="D8485" s="7" t="n">
        <v>8</v>
      </c>
      <c r="E8485" s="7" t="s">
        <v>116</v>
      </c>
    </row>
    <row r="8486" spans="1:6">
      <c r="A8486" t="s">
        <v>4</v>
      </c>
      <c r="B8486" s="4" t="s">
        <v>5</v>
      </c>
      <c r="C8486" s="4" t="s">
        <v>11</v>
      </c>
    </row>
    <row r="8487" spans="1:6">
      <c r="A8487" t="n">
        <v>65401</v>
      </c>
      <c r="B8487" s="26" t="n">
        <v>16</v>
      </c>
      <c r="C8487" s="7" t="n">
        <v>0</v>
      </c>
    </row>
    <row r="8488" spans="1:6">
      <c r="A8488" t="s">
        <v>4</v>
      </c>
      <c r="B8488" s="4" t="s">
        <v>5</v>
      </c>
      <c r="C8488" s="4" t="s">
        <v>11</v>
      </c>
      <c r="D8488" s="4" t="s">
        <v>42</v>
      </c>
      <c r="E8488" s="4" t="s">
        <v>7</v>
      </c>
      <c r="F8488" s="4" t="s">
        <v>7</v>
      </c>
    </row>
    <row r="8489" spans="1:6">
      <c r="A8489" t="n">
        <v>65404</v>
      </c>
      <c r="B8489" s="31" t="n">
        <v>26</v>
      </c>
      <c r="C8489" s="7" t="n">
        <v>8</v>
      </c>
      <c r="D8489" s="7" t="s">
        <v>586</v>
      </c>
      <c r="E8489" s="7" t="n">
        <v>2</v>
      </c>
      <c r="F8489" s="7" t="n">
        <v>0</v>
      </c>
    </row>
    <row r="8490" spans="1:6">
      <c r="A8490" t="s">
        <v>4</v>
      </c>
      <c r="B8490" s="4" t="s">
        <v>5</v>
      </c>
    </row>
    <row r="8491" spans="1:6">
      <c r="A8491" t="n">
        <v>65485</v>
      </c>
      <c r="B8491" s="24" t="n">
        <v>28</v>
      </c>
    </row>
    <row r="8492" spans="1:6">
      <c r="A8492" t="s">
        <v>4</v>
      </c>
      <c r="B8492" s="4" t="s">
        <v>5</v>
      </c>
      <c r="C8492" s="4" t="s">
        <v>7</v>
      </c>
      <c r="D8492" s="4" t="s">
        <v>11</v>
      </c>
      <c r="E8492" s="4" t="s">
        <v>8</v>
      </c>
    </row>
    <row r="8493" spans="1:6">
      <c r="A8493" t="n">
        <v>65486</v>
      </c>
      <c r="B8493" s="30" t="n">
        <v>51</v>
      </c>
      <c r="C8493" s="7" t="n">
        <v>4</v>
      </c>
      <c r="D8493" s="7" t="n">
        <v>115</v>
      </c>
      <c r="E8493" s="7" t="s">
        <v>263</v>
      </c>
    </row>
    <row r="8494" spans="1:6">
      <c r="A8494" t="s">
        <v>4</v>
      </c>
      <c r="B8494" s="4" t="s">
        <v>5</v>
      </c>
      <c r="C8494" s="4" t="s">
        <v>11</v>
      </c>
    </row>
    <row r="8495" spans="1:6">
      <c r="A8495" t="n">
        <v>65500</v>
      </c>
      <c r="B8495" s="26" t="n">
        <v>16</v>
      </c>
      <c r="C8495" s="7" t="n">
        <v>0</v>
      </c>
    </row>
    <row r="8496" spans="1:6">
      <c r="A8496" t="s">
        <v>4</v>
      </c>
      <c r="B8496" s="4" t="s">
        <v>5</v>
      </c>
      <c r="C8496" s="4" t="s">
        <v>11</v>
      </c>
      <c r="D8496" s="4" t="s">
        <v>42</v>
      </c>
      <c r="E8496" s="4" t="s">
        <v>7</v>
      </c>
      <c r="F8496" s="4" t="s">
        <v>7</v>
      </c>
      <c r="G8496" s="4" t="s">
        <v>42</v>
      </c>
      <c r="H8496" s="4" t="s">
        <v>7</v>
      </c>
      <c r="I8496" s="4" t="s">
        <v>7</v>
      </c>
    </row>
    <row r="8497" spans="1:9">
      <c r="A8497" t="n">
        <v>65503</v>
      </c>
      <c r="B8497" s="31" t="n">
        <v>26</v>
      </c>
      <c r="C8497" s="7" t="n">
        <v>115</v>
      </c>
      <c r="D8497" s="7" t="s">
        <v>587</v>
      </c>
      <c r="E8497" s="7" t="n">
        <v>2</v>
      </c>
      <c r="F8497" s="7" t="n">
        <v>3</v>
      </c>
      <c r="G8497" s="7" t="s">
        <v>588</v>
      </c>
      <c r="H8497" s="7" t="n">
        <v>2</v>
      </c>
      <c r="I8497" s="7" t="n">
        <v>0</v>
      </c>
    </row>
    <row r="8498" spans="1:9">
      <c r="A8498" t="s">
        <v>4</v>
      </c>
      <c r="B8498" s="4" t="s">
        <v>5</v>
      </c>
    </row>
    <row r="8499" spans="1:9">
      <c r="A8499" t="n">
        <v>65629</v>
      </c>
      <c r="B8499" s="24" t="n">
        <v>28</v>
      </c>
    </row>
    <row r="8500" spans="1:9">
      <c r="A8500" t="s">
        <v>4</v>
      </c>
      <c r="B8500" s="4" t="s">
        <v>5</v>
      </c>
      <c r="C8500" s="4" t="s">
        <v>7</v>
      </c>
      <c r="D8500" s="4" t="s">
        <v>11</v>
      </c>
      <c r="E8500" s="4" t="s">
        <v>8</v>
      </c>
    </row>
    <row r="8501" spans="1:9">
      <c r="A8501" t="n">
        <v>65630</v>
      </c>
      <c r="B8501" s="30" t="n">
        <v>51</v>
      </c>
      <c r="C8501" s="7" t="n">
        <v>4</v>
      </c>
      <c r="D8501" s="7" t="n">
        <v>0</v>
      </c>
      <c r="E8501" s="7" t="s">
        <v>282</v>
      </c>
    </row>
    <row r="8502" spans="1:9">
      <c r="A8502" t="s">
        <v>4</v>
      </c>
      <c r="B8502" s="4" t="s">
        <v>5</v>
      </c>
      <c r="C8502" s="4" t="s">
        <v>11</v>
      </c>
    </row>
    <row r="8503" spans="1:9">
      <c r="A8503" t="n">
        <v>65644</v>
      </c>
      <c r="B8503" s="26" t="n">
        <v>16</v>
      </c>
      <c r="C8503" s="7" t="n">
        <v>0</v>
      </c>
    </row>
    <row r="8504" spans="1:9">
      <c r="A8504" t="s">
        <v>4</v>
      </c>
      <c r="B8504" s="4" t="s">
        <v>5</v>
      </c>
      <c r="C8504" s="4" t="s">
        <v>11</v>
      </c>
      <c r="D8504" s="4" t="s">
        <v>42</v>
      </c>
      <c r="E8504" s="4" t="s">
        <v>7</v>
      </c>
      <c r="F8504" s="4" t="s">
        <v>7</v>
      </c>
    </row>
    <row r="8505" spans="1:9">
      <c r="A8505" t="n">
        <v>65647</v>
      </c>
      <c r="B8505" s="31" t="n">
        <v>26</v>
      </c>
      <c r="C8505" s="7" t="n">
        <v>0</v>
      </c>
      <c r="D8505" s="7" t="s">
        <v>589</v>
      </c>
      <c r="E8505" s="7" t="n">
        <v>2</v>
      </c>
      <c r="F8505" s="7" t="n">
        <v>0</v>
      </c>
    </row>
    <row r="8506" spans="1:9">
      <c r="A8506" t="s">
        <v>4</v>
      </c>
      <c r="B8506" s="4" t="s">
        <v>5</v>
      </c>
    </row>
    <row r="8507" spans="1:9">
      <c r="A8507" t="n">
        <v>65723</v>
      </c>
      <c r="B8507" s="24" t="n">
        <v>28</v>
      </c>
    </row>
    <row r="8508" spans="1:9">
      <c r="A8508" t="s">
        <v>4</v>
      </c>
      <c r="B8508" s="4" t="s">
        <v>5</v>
      </c>
      <c r="C8508" s="4" t="s">
        <v>11</v>
      </c>
      <c r="D8508" s="4" t="s">
        <v>7</v>
      </c>
      <c r="E8508" s="4" t="s">
        <v>7</v>
      </c>
      <c r="F8508" s="4" t="s">
        <v>8</v>
      </c>
    </row>
    <row r="8509" spans="1:9">
      <c r="A8509" t="n">
        <v>65724</v>
      </c>
      <c r="B8509" s="50" t="n">
        <v>20</v>
      </c>
      <c r="C8509" s="7" t="n">
        <v>8</v>
      </c>
      <c r="D8509" s="7" t="n">
        <v>2</v>
      </c>
      <c r="E8509" s="7" t="n">
        <v>10</v>
      </c>
      <c r="F8509" s="7" t="s">
        <v>395</v>
      </c>
    </row>
    <row r="8510" spans="1:9">
      <c r="A8510" t="s">
        <v>4</v>
      </c>
      <c r="B8510" s="4" t="s">
        <v>5</v>
      </c>
      <c r="C8510" s="4" t="s">
        <v>7</v>
      </c>
      <c r="D8510" s="4" t="s">
        <v>11</v>
      </c>
      <c r="E8510" s="4" t="s">
        <v>8</v>
      </c>
    </row>
    <row r="8511" spans="1:9">
      <c r="A8511" t="n">
        <v>65745</v>
      </c>
      <c r="B8511" s="30" t="n">
        <v>51</v>
      </c>
      <c r="C8511" s="7" t="n">
        <v>4</v>
      </c>
      <c r="D8511" s="7" t="n">
        <v>8</v>
      </c>
      <c r="E8511" s="7" t="s">
        <v>263</v>
      </c>
    </row>
    <row r="8512" spans="1:9">
      <c r="A8512" t="s">
        <v>4</v>
      </c>
      <c r="B8512" s="4" t="s">
        <v>5</v>
      </c>
      <c r="C8512" s="4" t="s">
        <v>11</v>
      </c>
    </row>
    <row r="8513" spans="1:9">
      <c r="A8513" t="n">
        <v>65759</v>
      </c>
      <c r="B8513" s="26" t="n">
        <v>16</v>
      </c>
      <c r="C8513" s="7" t="n">
        <v>0</v>
      </c>
    </row>
    <row r="8514" spans="1:9">
      <c r="A8514" t="s">
        <v>4</v>
      </c>
      <c r="B8514" s="4" t="s">
        <v>5</v>
      </c>
      <c r="C8514" s="4" t="s">
        <v>11</v>
      </c>
      <c r="D8514" s="4" t="s">
        <v>42</v>
      </c>
      <c r="E8514" s="4" t="s">
        <v>7</v>
      </c>
      <c r="F8514" s="4" t="s">
        <v>7</v>
      </c>
    </row>
    <row r="8515" spans="1:9">
      <c r="A8515" t="n">
        <v>65762</v>
      </c>
      <c r="B8515" s="31" t="n">
        <v>26</v>
      </c>
      <c r="C8515" s="7" t="n">
        <v>8</v>
      </c>
      <c r="D8515" s="7" t="s">
        <v>590</v>
      </c>
      <c r="E8515" s="7" t="n">
        <v>2</v>
      </c>
      <c r="F8515" s="7" t="n">
        <v>0</v>
      </c>
    </row>
    <row r="8516" spans="1:9">
      <c r="A8516" t="s">
        <v>4</v>
      </c>
      <c r="B8516" s="4" t="s">
        <v>5</v>
      </c>
    </row>
    <row r="8517" spans="1:9">
      <c r="A8517" t="n">
        <v>65879</v>
      </c>
      <c r="B8517" s="24" t="n">
        <v>28</v>
      </c>
    </row>
    <row r="8518" spans="1:9">
      <c r="A8518" t="s">
        <v>4</v>
      </c>
      <c r="B8518" s="4" t="s">
        <v>5</v>
      </c>
      <c r="C8518" s="4" t="s">
        <v>7</v>
      </c>
      <c r="D8518" s="4" t="s">
        <v>11</v>
      </c>
      <c r="E8518" s="4" t="s">
        <v>8</v>
      </c>
    </row>
    <row r="8519" spans="1:9">
      <c r="A8519" t="n">
        <v>65880</v>
      </c>
      <c r="B8519" s="30" t="n">
        <v>51</v>
      </c>
      <c r="C8519" s="7" t="n">
        <v>4</v>
      </c>
      <c r="D8519" s="7" t="n">
        <v>115</v>
      </c>
      <c r="E8519" s="7" t="s">
        <v>116</v>
      </c>
    </row>
    <row r="8520" spans="1:9">
      <c r="A8520" t="s">
        <v>4</v>
      </c>
      <c r="B8520" s="4" t="s">
        <v>5</v>
      </c>
      <c r="C8520" s="4" t="s">
        <v>11</v>
      </c>
    </row>
    <row r="8521" spans="1:9">
      <c r="A8521" t="n">
        <v>65893</v>
      </c>
      <c r="B8521" s="26" t="n">
        <v>16</v>
      </c>
      <c r="C8521" s="7" t="n">
        <v>0</v>
      </c>
    </row>
    <row r="8522" spans="1:9">
      <c r="A8522" t="s">
        <v>4</v>
      </c>
      <c r="B8522" s="4" t="s">
        <v>5</v>
      </c>
      <c r="C8522" s="4" t="s">
        <v>11</v>
      </c>
      <c r="D8522" s="4" t="s">
        <v>42</v>
      </c>
      <c r="E8522" s="4" t="s">
        <v>7</v>
      </c>
      <c r="F8522" s="4" t="s">
        <v>7</v>
      </c>
    </row>
    <row r="8523" spans="1:9">
      <c r="A8523" t="n">
        <v>65896</v>
      </c>
      <c r="B8523" s="31" t="n">
        <v>26</v>
      </c>
      <c r="C8523" s="7" t="n">
        <v>115</v>
      </c>
      <c r="D8523" s="7" t="s">
        <v>591</v>
      </c>
      <c r="E8523" s="7" t="n">
        <v>2</v>
      </c>
      <c r="F8523" s="7" t="n">
        <v>0</v>
      </c>
    </row>
    <row r="8524" spans="1:9">
      <c r="A8524" t="s">
        <v>4</v>
      </c>
      <c r="B8524" s="4" t="s">
        <v>5</v>
      </c>
    </row>
    <row r="8525" spans="1:9">
      <c r="A8525" t="n">
        <v>65952</v>
      </c>
      <c r="B8525" s="24" t="n">
        <v>28</v>
      </c>
    </row>
    <row r="8526" spans="1:9">
      <c r="A8526" t="s">
        <v>4</v>
      </c>
      <c r="B8526" s="4" t="s">
        <v>5</v>
      </c>
      <c r="C8526" s="4" t="s">
        <v>11</v>
      </c>
      <c r="D8526" s="4" t="s">
        <v>7</v>
      </c>
      <c r="E8526" s="4" t="s">
        <v>7</v>
      </c>
      <c r="F8526" s="4" t="s">
        <v>8</v>
      </c>
    </row>
    <row r="8527" spans="1:9">
      <c r="A8527" t="n">
        <v>65953</v>
      </c>
      <c r="B8527" s="39" t="n">
        <v>47</v>
      </c>
      <c r="C8527" s="7" t="n">
        <v>8</v>
      </c>
      <c r="D8527" s="7" t="n">
        <v>0</v>
      </c>
      <c r="E8527" s="7" t="n">
        <v>0</v>
      </c>
      <c r="F8527" s="7" t="s">
        <v>189</v>
      </c>
    </row>
    <row r="8528" spans="1:9">
      <c r="A8528" t="s">
        <v>4</v>
      </c>
      <c r="B8528" s="4" t="s">
        <v>5</v>
      </c>
      <c r="C8528" s="4" t="s">
        <v>7</v>
      </c>
      <c r="D8528" s="4" t="s">
        <v>11</v>
      </c>
      <c r="E8528" s="4" t="s">
        <v>8</v>
      </c>
    </row>
    <row r="8529" spans="1:6">
      <c r="A8529" t="n">
        <v>65970</v>
      </c>
      <c r="B8529" s="30" t="n">
        <v>51</v>
      </c>
      <c r="C8529" s="7" t="n">
        <v>4</v>
      </c>
      <c r="D8529" s="7" t="n">
        <v>8</v>
      </c>
      <c r="E8529" s="7" t="s">
        <v>116</v>
      </c>
    </row>
    <row r="8530" spans="1:6">
      <c r="A8530" t="s">
        <v>4</v>
      </c>
      <c r="B8530" s="4" t="s">
        <v>5</v>
      </c>
      <c r="C8530" s="4" t="s">
        <v>11</v>
      </c>
    </row>
    <row r="8531" spans="1:6">
      <c r="A8531" t="n">
        <v>65983</v>
      </c>
      <c r="B8531" s="26" t="n">
        <v>16</v>
      </c>
      <c r="C8531" s="7" t="n">
        <v>0</v>
      </c>
    </row>
    <row r="8532" spans="1:6">
      <c r="A8532" t="s">
        <v>4</v>
      </c>
      <c r="B8532" s="4" t="s">
        <v>5</v>
      </c>
      <c r="C8532" s="4" t="s">
        <v>11</v>
      </c>
      <c r="D8532" s="4" t="s">
        <v>42</v>
      </c>
      <c r="E8532" s="4" t="s">
        <v>7</v>
      </c>
      <c r="F8532" s="4" t="s">
        <v>7</v>
      </c>
    </row>
    <row r="8533" spans="1:6">
      <c r="A8533" t="n">
        <v>65986</v>
      </c>
      <c r="B8533" s="31" t="n">
        <v>26</v>
      </c>
      <c r="C8533" s="7" t="n">
        <v>8</v>
      </c>
      <c r="D8533" s="7" t="s">
        <v>592</v>
      </c>
      <c r="E8533" s="7" t="n">
        <v>2</v>
      </c>
      <c r="F8533" s="7" t="n">
        <v>0</v>
      </c>
    </row>
    <row r="8534" spans="1:6">
      <c r="A8534" t="s">
        <v>4</v>
      </c>
      <c r="B8534" s="4" t="s">
        <v>5</v>
      </c>
    </row>
    <row r="8535" spans="1:6">
      <c r="A8535" t="n">
        <v>66005</v>
      </c>
      <c r="B8535" s="24" t="n">
        <v>28</v>
      </c>
    </row>
    <row r="8536" spans="1:6">
      <c r="A8536" t="s">
        <v>4</v>
      </c>
      <c r="B8536" s="4" t="s">
        <v>5</v>
      </c>
      <c r="C8536" s="4" t="s">
        <v>7</v>
      </c>
      <c r="D8536" s="4" t="s">
        <v>11</v>
      </c>
      <c r="E8536" s="4" t="s">
        <v>15</v>
      </c>
    </row>
    <row r="8537" spans="1:6">
      <c r="A8537" t="n">
        <v>66006</v>
      </c>
      <c r="B8537" s="28" t="n">
        <v>58</v>
      </c>
      <c r="C8537" s="7" t="n">
        <v>0</v>
      </c>
      <c r="D8537" s="7" t="n">
        <v>1000</v>
      </c>
      <c r="E8537" s="7" t="n">
        <v>1</v>
      </c>
    </row>
    <row r="8538" spans="1:6">
      <c r="A8538" t="s">
        <v>4</v>
      </c>
      <c r="B8538" s="4" t="s">
        <v>5</v>
      </c>
      <c r="C8538" s="4" t="s">
        <v>7</v>
      </c>
      <c r="D8538" s="4" t="s">
        <v>11</v>
      </c>
    </row>
    <row r="8539" spans="1:6">
      <c r="A8539" t="n">
        <v>66014</v>
      </c>
      <c r="B8539" s="28" t="n">
        <v>58</v>
      </c>
      <c r="C8539" s="7" t="n">
        <v>255</v>
      </c>
      <c r="D8539" s="7" t="n">
        <v>0</v>
      </c>
    </row>
    <row r="8540" spans="1:6">
      <c r="A8540" t="s">
        <v>4</v>
      </c>
      <c r="B8540" s="4" t="s">
        <v>5</v>
      </c>
      <c r="C8540" s="4" t="s">
        <v>11</v>
      </c>
      <c r="D8540" s="4" t="s">
        <v>7</v>
      </c>
      <c r="E8540" s="4" t="s">
        <v>7</v>
      </c>
      <c r="F8540" s="4" t="s">
        <v>8</v>
      </c>
    </row>
    <row r="8541" spans="1:6">
      <c r="A8541" t="n">
        <v>66018</v>
      </c>
      <c r="B8541" s="39" t="n">
        <v>47</v>
      </c>
      <c r="C8541" s="7" t="n">
        <v>115</v>
      </c>
      <c r="D8541" s="7" t="n">
        <v>0</v>
      </c>
      <c r="E8541" s="7" t="n">
        <v>0</v>
      </c>
      <c r="F8541" s="7" t="s">
        <v>593</v>
      </c>
    </row>
    <row r="8542" spans="1:6">
      <c r="A8542" t="s">
        <v>4</v>
      </c>
      <c r="B8542" s="4" t="s">
        <v>5</v>
      </c>
      <c r="C8542" s="4" t="s">
        <v>11</v>
      </c>
      <c r="D8542" s="4" t="s">
        <v>7</v>
      </c>
      <c r="E8542" s="4" t="s">
        <v>8</v>
      </c>
    </row>
    <row r="8543" spans="1:6">
      <c r="A8543" t="n">
        <v>66036</v>
      </c>
      <c r="B8543" s="78" t="n">
        <v>86</v>
      </c>
      <c r="C8543" s="7" t="n">
        <v>115</v>
      </c>
      <c r="D8543" s="7" t="n">
        <v>0</v>
      </c>
      <c r="E8543" s="7" t="s">
        <v>18</v>
      </c>
    </row>
    <row r="8544" spans="1:6">
      <c r="A8544" t="s">
        <v>4</v>
      </c>
      <c r="B8544" s="4" t="s">
        <v>5</v>
      </c>
      <c r="C8544" s="4" t="s">
        <v>11</v>
      </c>
      <c r="D8544" s="4" t="s">
        <v>7</v>
      </c>
      <c r="E8544" s="4" t="s">
        <v>7</v>
      </c>
      <c r="F8544" s="4" t="s">
        <v>8</v>
      </c>
    </row>
    <row r="8545" spans="1:6">
      <c r="A8545" t="n">
        <v>66041</v>
      </c>
      <c r="B8545" s="39" t="n">
        <v>47</v>
      </c>
      <c r="C8545" s="7" t="n">
        <v>115</v>
      </c>
      <c r="D8545" s="7" t="n">
        <v>0</v>
      </c>
      <c r="E8545" s="7" t="n">
        <v>0</v>
      </c>
      <c r="F8545" s="7" t="s">
        <v>135</v>
      </c>
    </row>
    <row r="8546" spans="1:6">
      <c r="A8546" t="s">
        <v>4</v>
      </c>
      <c r="B8546" s="4" t="s">
        <v>5</v>
      </c>
      <c r="C8546" s="4" t="s">
        <v>11</v>
      </c>
    </row>
    <row r="8547" spans="1:6">
      <c r="A8547" t="n">
        <v>66054</v>
      </c>
      <c r="B8547" s="26" t="n">
        <v>16</v>
      </c>
      <c r="C8547" s="7" t="n">
        <v>500</v>
      </c>
    </row>
    <row r="8548" spans="1:6">
      <c r="A8548" t="s">
        <v>4</v>
      </c>
      <c r="B8548" s="4" t="s">
        <v>5</v>
      </c>
      <c r="C8548" s="4" t="s">
        <v>11</v>
      </c>
      <c r="D8548" s="4" t="s">
        <v>15</v>
      </c>
      <c r="E8548" s="4" t="s">
        <v>15</v>
      </c>
      <c r="F8548" s="4" t="s">
        <v>15</v>
      </c>
      <c r="G8548" s="4" t="s">
        <v>15</v>
      </c>
    </row>
    <row r="8549" spans="1:6">
      <c r="A8549" t="n">
        <v>66057</v>
      </c>
      <c r="B8549" s="37" t="n">
        <v>46</v>
      </c>
      <c r="C8549" s="7" t="n">
        <v>0</v>
      </c>
      <c r="D8549" s="7" t="n">
        <v>31.6499996185303</v>
      </c>
      <c r="E8549" s="7" t="n">
        <v>0</v>
      </c>
      <c r="F8549" s="7" t="n">
        <v>-36.8800010681152</v>
      </c>
      <c r="G8549" s="7" t="n">
        <v>11.3999996185303</v>
      </c>
    </row>
    <row r="8550" spans="1:6">
      <c r="A8550" t="s">
        <v>4</v>
      </c>
      <c r="B8550" s="4" t="s">
        <v>5</v>
      </c>
      <c r="C8550" s="4" t="s">
        <v>11</v>
      </c>
      <c r="D8550" s="4" t="s">
        <v>15</v>
      </c>
      <c r="E8550" s="4" t="s">
        <v>15</v>
      </c>
      <c r="F8550" s="4" t="s">
        <v>15</v>
      </c>
      <c r="G8550" s="4" t="s">
        <v>15</v>
      </c>
    </row>
    <row r="8551" spans="1:6">
      <c r="A8551" t="n">
        <v>66076</v>
      </c>
      <c r="B8551" s="37" t="n">
        <v>46</v>
      </c>
      <c r="C8551" s="7" t="n">
        <v>8</v>
      </c>
      <c r="D8551" s="7" t="n">
        <v>31.3700008392334</v>
      </c>
      <c r="E8551" s="7" t="n">
        <v>0</v>
      </c>
      <c r="F8551" s="7" t="n">
        <v>-35.7599983215332</v>
      </c>
      <c r="G8551" s="7" t="n">
        <v>163.100006103516</v>
      </c>
    </row>
    <row r="8552" spans="1:6">
      <c r="A8552" t="s">
        <v>4</v>
      </c>
      <c r="B8552" s="4" t="s">
        <v>5</v>
      </c>
      <c r="C8552" s="4" t="s">
        <v>11</v>
      </c>
      <c r="D8552" s="4" t="s">
        <v>15</v>
      </c>
      <c r="E8552" s="4" t="s">
        <v>15</v>
      </c>
      <c r="F8552" s="4" t="s">
        <v>15</v>
      </c>
      <c r="G8552" s="4" t="s">
        <v>15</v>
      </c>
    </row>
    <row r="8553" spans="1:6">
      <c r="A8553" t="n">
        <v>66095</v>
      </c>
      <c r="B8553" s="37" t="n">
        <v>46</v>
      </c>
      <c r="C8553" s="7" t="n">
        <v>115</v>
      </c>
      <c r="D8553" s="7" t="n">
        <v>32.6199989318848</v>
      </c>
      <c r="E8553" s="7" t="n">
        <v>-0.0299999993294477</v>
      </c>
      <c r="F8553" s="7" t="n">
        <v>-35.939998626709</v>
      </c>
      <c r="G8553" s="7" t="n">
        <v>-138.699996948242</v>
      </c>
    </row>
    <row r="8554" spans="1:6">
      <c r="A8554" t="s">
        <v>4</v>
      </c>
      <c r="B8554" s="4" t="s">
        <v>5</v>
      </c>
      <c r="C8554" s="4" t="s">
        <v>11</v>
      </c>
    </row>
    <row r="8555" spans="1:6">
      <c r="A8555" t="n">
        <v>66114</v>
      </c>
      <c r="B8555" s="26" t="n">
        <v>16</v>
      </c>
      <c r="C8555" s="7" t="n">
        <v>0</v>
      </c>
    </row>
    <row r="8556" spans="1:6">
      <c r="A8556" t="s">
        <v>4</v>
      </c>
      <c r="B8556" s="4" t="s">
        <v>5</v>
      </c>
      <c r="C8556" s="4" t="s">
        <v>11</v>
      </c>
      <c r="D8556" s="4" t="s">
        <v>11</v>
      </c>
      <c r="E8556" s="4" t="s">
        <v>11</v>
      </c>
    </row>
    <row r="8557" spans="1:6">
      <c r="A8557" t="n">
        <v>66117</v>
      </c>
      <c r="B8557" s="42" t="n">
        <v>61</v>
      </c>
      <c r="C8557" s="7" t="n">
        <v>0</v>
      </c>
      <c r="D8557" s="7" t="n">
        <v>65533</v>
      </c>
      <c r="E8557" s="7" t="n">
        <v>0</v>
      </c>
    </row>
    <row r="8558" spans="1:6">
      <c r="A8558" t="s">
        <v>4</v>
      </c>
      <c r="B8558" s="4" t="s">
        <v>5</v>
      </c>
      <c r="C8558" s="4" t="s">
        <v>11</v>
      </c>
      <c r="D8558" s="4" t="s">
        <v>11</v>
      </c>
      <c r="E8558" s="4" t="s">
        <v>11</v>
      </c>
    </row>
    <row r="8559" spans="1:6">
      <c r="A8559" t="n">
        <v>66124</v>
      </c>
      <c r="B8559" s="42" t="n">
        <v>61</v>
      </c>
      <c r="C8559" s="7" t="n">
        <v>8</v>
      </c>
      <c r="D8559" s="7" t="n">
        <v>65533</v>
      </c>
      <c r="E8559" s="7" t="n">
        <v>0</v>
      </c>
    </row>
    <row r="8560" spans="1:6">
      <c r="A8560" t="s">
        <v>4</v>
      </c>
      <c r="B8560" s="4" t="s">
        <v>5</v>
      </c>
      <c r="C8560" s="4" t="s">
        <v>11</v>
      </c>
      <c r="D8560" s="4" t="s">
        <v>11</v>
      </c>
      <c r="E8560" s="4" t="s">
        <v>11</v>
      </c>
    </row>
    <row r="8561" spans="1:7">
      <c r="A8561" t="n">
        <v>66131</v>
      </c>
      <c r="B8561" s="42" t="n">
        <v>61</v>
      </c>
      <c r="C8561" s="7" t="n">
        <v>115</v>
      </c>
      <c r="D8561" s="7" t="n">
        <v>65533</v>
      </c>
      <c r="E8561" s="7" t="n">
        <v>0</v>
      </c>
    </row>
    <row r="8562" spans="1:7">
      <c r="A8562" t="s">
        <v>4</v>
      </c>
      <c r="B8562" s="4" t="s">
        <v>5</v>
      </c>
      <c r="C8562" s="4" t="s">
        <v>11</v>
      </c>
      <c r="D8562" s="4" t="s">
        <v>11</v>
      </c>
      <c r="E8562" s="4" t="s">
        <v>15</v>
      </c>
      <c r="F8562" s="4" t="s">
        <v>7</v>
      </c>
    </row>
    <row r="8563" spans="1:7">
      <c r="A8563" t="n">
        <v>66138</v>
      </c>
      <c r="B8563" s="79" t="n">
        <v>53</v>
      </c>
      <c r="C8563" s="7" t="n">
        <v>0</v>
      </c>
      <c r="D8563" s="7" t="n">
        <v>8</v>
      </c>
      <c r="E8563" s="7" t="n">
        <v>0</v>
      </c>
      <c r="F8563" s="7" t="n">
        <v>0</v>
      </c>
    </row>
    <row r="8564" spans="1:7">
      <c r="A8564" t="s">
        <v>4</v>
      </c>
      <c r="B8564" s="4" t="s">
        <v>5</v>
      </c>
      <c r="C8564" s="4" t="s">
        <v>11</v>
      </c>
      <c r="D8564" s="4" t="s">
        <v>11</v>
      </c>
      <c r="E8564" s="4" t="s">
        <v>15</v>
      </c>
      <c r="F8564" s="4" t="s">
        <v>7</v>
      </c>
    </row>
    <row r="8565" spans="1:7">
      <c r="A8565" t="n">
        <v>66148</v>
      </c>
      <c r="B8565" s="79" t="n">
        <v>53</v>
      </c>
      <c r="C8565" s="7" t="n">
        <v>115</v>
      </c>
      <c r="D8565" s="7" t="n">
        <v>0</v>
      </c>
      <c r="E8565" s="7" t="n">
        <v>0</v>
      </c>
      <c r="F8565" s="7" t="n">
        <v>0</v>
      </c>
    </row>
    <row r="8566" spans="1:7">
      <c r="A8566" t="s">
        <v>4</v>
      </c>
      <c r="B8566" s="4" t="s">
        <v>5</v>
      </c>
      <c r="C8566" s="4" t="s">
        <v>11</v>
      </c>
      <c r="D8566" s="4" t="s">
        <v>11</v>
      </c>
      <c r="E8566" s="4" t="s">
        <v>15</v>
      </c>
      <c r="F8566" s="4" t="s">
        <v>7</v>
      </c>
    </row>
    <row r="8567" spans="1:7">
      <c r="A8567" t="n">
        <v>66158</v>
      </c>
      <c r="B8567" s="79" t="n">
        <v>53</v>
      </c>
      <c r="C8567" s="7" t="n">
        <v>8</v>
      </c>
      <c r="D8567" s="7" t="n">
        <v>0</v>
      </c>
      <c r="E8567" s="7" t="n">
        <v>0</v>
      </c>
      <c r="F8567" s="7" t="n">
        <v>0</v>
      </c>
    </row>
    <row r="8568" spans="1:7">
      <c r="A8568" t="s">
        <v>4</v>
      </c>
      <c r="B8568" s="4" t="s">
        <v>5</v>
      </c>
      <c r="C8568" s="4" t="s">
        <v>7</v>
      </c>
      <c r="D8568" s="4" t="s">
        <v>7</v>
      </c>
      <c r="E8568" s="4" t="s">
        <v>15</v>
      </c>
      <c r="F8568" s="4" t="s">
        <v>15</v>
      </c>
      <c r="G8568" s="4" t="s">
        <v>15</v>
      </c>
      <c r="H8568" s="4" t="s">
        <v>11</v>
      </c>
    </row>
    <row r="8569" spans="1:7">
      <c r="A8569" t="n">
        <v>66168</v>
      </c>
      <c r="B8569" s="61" t="n">
        <v>45</v>
      </c>
      <c r="C8569" s="7" t="n">
        <v>2</v>
      </c>
      <c r="D8569" s="7" t="n">
        <v>3</v>
      </c>
      <c r="E8569" s="7" t="n">
        <v>31.8500003814697</v>
      </c>
      <c r="F8569" s="7" t="n">
        <v>1.20000004768372</v>
      </c>
      <c r="G8569" s="7" t="n">
        <v>-36.1800003051758</v>
      </c>
      <c r="H8569" s="7" t="n">
        <v>0</v>
      </c>
    </row>
    <row r="8570" spans="1:7">
      <c r="A8570" t="s">
        <v>4</v>
      </c>
      <c r="B8570" s="4" t="s">
        <v>5</v>
      </c>
      <c r="C8570" s="4" t="s">
        <v>7</v>
      </c>
      <c r="D8570" s="4" t="s">
        <v>7</v>
      </c>
      <c r="E8570" s="4" t="s">
        <v>15</v>
      </c>
      <c r="F8570" s="4" t="s">
        <v>15</v>
      </c>
      <c r="G8570" s="4" t="s">
        <v>15</v>
      </c>
      <c r="H8570" s="4" t="s">
        <v>11</v>
      </c>
      <c r="I8570" s="4" t="s">
        <v>7</v>
      </c>
    </row>
    <row r="8571" spans="1:7">
      <c r="A8571" t="n">
        <v>66185</v>
      </c>
      <c r="B8571" s="61" t="n">
        <v>45</v>
      </c>
      <c r="C8571" s="7" t="n">
        <v>4</v>
      </c>
      <c r="D8571" s="7" t="n">
        <v>3</v>
      </c>
      <c r="E8571" s="7" t="n">
        <v>4.5</v>
      </c>
      <c r="F8571" s="7" t="n">
        <v>139.380004882813</v>
      </c>
      <c r="G8571" s="7" t="n">
        <v>0</v>
      </c>
      <c r="H8571" s="7" t="n">
        <v>0</v>
      </c>
      <c r="I8571" s="7" t="n">
        <v>0</v>
      </c>
    </row>
    <row r="8572" spans="1:7">
      <c r="A8572" t="s">
        <v>4</v>
      </c>
      <c r="B8572" s="4" t="s">
        <v>5</v>
      </c>
      <c r="C8572" s="4" t="s">
        <v>7</v>
      </c>
      <c r="D8572" s="4" t="s">
        <v>7</v>
      </c>
      <c r="E8572" s="4" t="s">
        <v>15</v>
      </c>
      <c r="F8572" s="4" t="s">
        <v>11</v>
      </c>
    </row>
    <row r="8573" spans="1:7">
      <c r="A8573" t="n">
        <v>66203</v>
      </c>
      <c r="B8573" s="61" t="n">
        <v>45</v>
      </c>
      <c r="C8573" s="7" t="n">
        <v>5</v>
      </c>
      <c r="D8573" s="7" t="n">
        <v>3</v>
      </c>
      <c r="E8573" s="7" t="n">
        <v>3.20000004768372</v>
      </c>
      <c r="F8573" s="7" t="n">
        <v>0</v>
      </c>
    </row>
    <row r="8574" spans="1:7">
      <c r="A8574" t="s">
        <v>4</v>
      </c>
      <c r="B8574" s="4" t="s">
        <v>5</v>
      </c>
      <c r="C8574" s="4" t="s">
        <v>7</v>
      </c>
      <c r="D8574" s="4" t="s">
        <v>7</v>
      </c>
      <c r="E8574" s="4" t="s">
        <v>15</v>
      </c>
      <c r="F8574" s="4" t="s">
        <v>11</v>
      </c>
    </row>
    <row r="8575" spans="1:7">
      <c r="A8575" t="n">
        <v>66212</v>
      </c>
      <c r="B8575" s="61" t="n">
        <v>45</v>
      </c>
      <c r="C8575" s="7" t="n">
        <v>11</v>
      </c>
      <c r="D8575" s="7" t="n">
        <v>3</v>
      </c>
      <c r="E8575" s="7" t="n">
        <v>34</v>
      </c>
      <c r="F8575" s="7" t="n">
        <v>0</v>
      </c>
    </row>
    <row r="8576" spans="1:7">
      <c r="A8576" t="s">
        <v>4</v>
      </c>
      <c r="B8576" s="4" t="s">
        <v>5</v>
      </c>
      <c r="C8576" s="4" t="s">
        <v>7</v>
      </c>
      <c r="D8576" s="4" t="s">
        <v>11</v>
      </c>
      <c r="E8576" s="4" t="s">
        <v>15</v>
      </c>
    </row>
    <row r="8577" spans="1:9">
      <c r="A8577" t="n">
        <v>66221</v>
      </c>
      <c r="B8577" s="28" t="n">
        <v>58</v>
      </c>
      <c r="C8577" s="7" t="n">
        <v>100</v>
      </c>
      <c r="D8577" s="7" t="n">
        <v>1000</v>
      </c>
      <c r="E8577" s="7" t="n">
        <v>1</v>
      </c>
    </row>
    <row r="8578" spans="1:9">
      <c r="A8578" t="s">
        <v>4</v>
      </c>
      <c r="B8578" s="4" t="s">
        <v>5</v>
      </c>
      <c r="C8578" s="4" t="s">
        <v>7</v>
      </c>
      <c r="D8578" s="4" t="s">
        <v>11</v>
      </c>
    </row>
    <row r="8579" spans="1:9">
      <c r="A8579" t="n">
        <v>66229</v>
      </c>
      <c r="B8579" s="28" t="n">
        <v>58</v>
      </c>
      <c r="C8579" s="7" t="n">
        <v>255</v>
      </c>
      <c r="D8579" s="7" t="n">
        <v>0</v>
      </c>
    </row>
    <row r="8580" spans="1:9">
      <c r="A8580" t="s">
        <v>4</v>
      </c>
      <c r="B8580" s="4" t="s">
        <v>5</v>
      </c>
      <c r="C8580" s="4" t="s">
        <v>11</v>
      </c>
    </row>
    <row r="8581" spans="1:9">
      <c r="A8581" t="n">
        <v>66233</v>
      </c>
      <c r="B8581" s="26" t="n">
        <v>16</v>
      </c>
      <c r="C8581" s="7" t="n">
        <v>500</v>
      </c>
    </row>
    <row r="8582" spans="1:9">
      <c r="A8582" t="s">
        <v>4</v>
      </c>
      <c r="B8582" s="4" t="s">
        <v>5</v>
      </c>
      <c r="C8582" s="4" t="s">
        <v>7</v>
      </c>
      <c r="D8582" s="4" t="s">
        <v>11</v>
      </c>
      <c r="E8582" s="4" t="s">
        <v>15</v>
      </c>
    </row>
    <row r="8583" spans="1:9">
      <c r="A8583" t="n">
        <v>66236</v>
      </c>
      <c r="B8583" s="28" t="n">
        <v>58</v>
      </c>
      <c r="C8583" s="7" t="n">
        <v>0</v>
      </c>
      <c r="D8583" s="7" t="n">
        <v>300</v>
      </c>
      <c r="E8583" s="7" t="n">
        <v>0.300000011920929</v>
      </c>
    </row>
    <row r="8584" spans="1:9">
      <c r="A8584" t="s">
        <v>4</v>
      </c>
      <c r="B8584" s="4" t="s">
        <v>5</v>
      </c>
      <c r="C8584" s="4" t="s">
        <v>7</v>
      </c>
      <c r="D8584" s="4" t="s">
        <v>11</v>
      </c>
    </row>
    <row r="8585" spans="1:9">
      <c r="A8585" t="n">
        <v>66244</v>
      </c>
      <c r="B8585" s="28" t="n">
        <v>58</v>
      </c>
      <c r="C8585" s="7" t="n">
        <v>255</v>
      </c>
      <c r="D8585" s="7" t="n">
        <v>0</v>
      </c>
    </row>
    <row r="8586" spans="1:9">
      <c r="A8586" t="s">
        <v>4</v>
      </c>
      <c r="B8586" s="4" t="s">
        <v>5</v>
      </c>
      <c r="C8586" s="4" t="s">
        <v>7</v>
      </c>
      <c r="D8586" s="4" t="s">
        <v>11</v>
      </c>
      <c r="E8586" s="4" t="s">
        <v>15</v>
      </c>
      <c r="F8586" s="4" t="s">
        <v>11</v>
      </c>
      <c r="G8586" s="4" t="s">
        <v>17</v>
      </c>
      <c r="H8586" s="4" t="s">
        <v>17</v>
      </c>
      <c r="I8586" s="4" t="s">
        <v>11</v>
      </c>
      <c r="J8586" s="4" t="s">
        <v>11</v>
      </c>
      <c r="K8586" s="4" t="s">
        <v>17</v>
      </c>
      <c r="L8586" s="4" t="s">
        <v>17</v>
      </c>
      <c r="M8586" s="4" t="s">
        <v>17</v>
      </c>
      <c r="N8586" s="4" t="s">
        <v>17</v>
      </c>
      <c r="O8586" s="4" t="s">
        <v>8</v>
      </c>
    </row>
    <row r="8587" spans="1:9">
      <c r="A8587" t="n">
        <v>66248</v>
      </c>
      <c r="B8587" s="34" t="n">
        <v>50</v>
      </c>
      <c r="C8587" s="7" t="n">
        <v>0</v>
      </c>
      <c r="D8587" s="7" t="n">
        <v>12010</v>
      </c>
      <c r="E8587" s="7" t="n">
        <v>1</v>
      </c>
      <c r="F8587" s="7" t="n">
        <v>0</v>
      </c>
      <c r="G8587" s="7" t="n">
        <v>0</v>
      </c>
      <c r="H8587" s="7" t="n">
        <v>0</v>
      </c>
      <c r="I8587" s="7" t="n">
        <v>0</v>
      </c>
      <c r="J8587" s="7" t="n">
        <v>65533</v>
      </c>
      <c r="K8587" s="7" t="n">
        <v>0</v>
      </c>
      <c r="L8587" s="7" t="n">
        <v>0</v>
      </c>
      <c r="M8587" s="7" t="n">
        <v>0</v>
      </c>
      <c r="N8587" s="7" t="n">
        <v>0</v>
      </c>
      <c r="O8587" s="7" t="s">
        <v>18</v>
      </c>
    </row>
    <row r="8588" spans="1:9">
      <c r="A8588" t="s">
        <v>4</v>
      </c>
      <c r="B8588" s="4" t="s">
        <v>5</v>
      </c>
      <c r="C8588" s="4" t="s">
        <v>7</v>
      </c>
      <c r="D8588" s="4" t="s">
        <v>11</v>
      </c>
      <c r="E8588" s="4" t="s">
        <v>11</v>
      </c>
      <c r="F8588" s="4" t="s">
        <v>11</v>
      </c>
      <c r="G8588" s="4" t="s">
        <v>11</v>
      </c>
      <c r="H8588" s="4" t="s">
        <v>7</v>
      </c>
    </row>
    <row r="8589" spans="1:9">
      <c r="A8589" t="n">
        <v>66287</v>
      </c>
      <c r="B8589" s="22" t="n">
        <v>25</v>
      </c>
      <c r="C8589" s="7" t="n">
        <v>5</v>
      </c>
      <c r="D8589" s="7" t="n">
        <v>65535</v>
      </c>
      <c r="E8589" s="7" t="n">
        <v>65535</v>
      </c>
      <c r="F8589" s="7" t="n">
        <v>65535</v>
      </c>
      <c r="G8589" s="7" t="n">
        <v>65535</v>
      </c>
      <c r="H8589" s="7" t="n">
        <v>0</v>
      </c>
    </row>
    <row r="8590" spans="1:9">
      <c r="A8590" t="s">
        <v>4</v>
      </c>
      <c r="B8590" s="4" t="s">
        <v>5</v>
      </c>
      <c r="C8590" s="4" t="s">
        <v>11</v>
      </c>
      <c r="D8590" s="4" t="s">
        <v>42</v>
      </c>
      <c r="E8590" s="4" t="s">
        <v>7</v>
      </c>
      <c r="F8590" s="4" t="s">
        <v>7</v>
      </c>
      <c r="G8590" s="4" t="s">
        <v>11</v>
      </c>
      <c r="H8590" s="4" t="s">
        <v>7</v>
      </c>
      <c r="I8590" s="4" t="s">
        <v>42</v>
      </c>
      <c r="J8590" s="4" t="s">
        <v>7</v>
      </c>
      <c r="K8590" s="4" t="s">
        <v>7</v>
      </c>
      <c r="L8590" s="4" t="s">
        <v>7</v>
      </c>
    </row>
    <row r="8591" spans="1:9">
      <c r="A8591" t="n">
        <v>66298</v>
      </c>
      <c r="B8591" s="23" t="n">
        <v>24</v>
      </c>
      <c r="C8591" s="7" t="n">
        <v>65533</v>
      </c>
      <c r="D8591" s="7" t="s">
        <v>594</v>
      </c>
      <c r="E8591" s="7" t="n">
        <v>12</v>
      </c>
      <c r="F8591" s="7" t="n">
        <v>16</v>
      </c>
      <c r="G8591" s="7" t="n">
        <v>172</v>
      </c>
      <c r="H8591" s="7" t="n">
        <v>7</v>
      </c>
      <c r="I8591" s="7" t="s">
        <v>564</v>
      </c>
      <c r="J8591" s="7" t="n">
        <v>6</v>
      </c>
      <c r="K8591" s="7" t="n">
        <v>2</v>
      </c>
      <c r="L8591" s="7" t="n">
        <v>0</v>
      </c>
    </row>
    <row r="8592" spans="1:9">
      <c r="A8592" t="s">
        <v>4</v>
      </c>
      <c r="B8592" s="4" t="s">
        <v>5</v>
      </c>
    </row>
    <row r="8593" spans="1:15">
      <c r="A8593" t="n">
        <v>66319</v>
      </c>
      <c r="B8593" s="24" t="n">
        <v>28</v>
      </c>
    </row>
    <row r="8594" spans="1:15">
      <c r="A8594" t="s">
        <v>4</v>
      </c>
      <c r="B8594" s="4" t="s">
        <v>5</v>
      </c>
      <c r="C8594" s="4" t="s">
        <v>7</v>
      </c>
    </row>
    <row r="8595" spans="1:15">
      <c r="A8595" t="n">
        <v>66320</v>
      </c>
      <c r="B8595" s="25" t="n">
        <v>27</v>
      </c>
      <c r="C8595" s="7" t="n">
        <v>0</v>
      </c>
    </row>
    <row r="8596" spans="1:15">
      <c r="A8596" t="s">
        <v>4</v>
      </c>
      <c r="B8596" s="4" t="s">
        <v>5</v>
      </c>
      <c r="C8596" s="4" t="s">
        <v>7</v>
      </c>
      <c r="D8596" s="4" t="s">
        <v>11</v>
      </c>
      <c r="E8596" s="4" t="s">
        <v>11</v>
      </c>
      <c r="F8596" s="4" t="s">
        <v>11</v>
      </c>
      <c r="G8596" s="4" t="s">
        <v>11</v>
      </c>
      <c r="H8596" s="4" t="s">
        <v>7</v>
      </c>
    </row>
    <row r="8597" spans="1:15">
      <c r="A8597" t="n">
        <v>66322</v>
      </c>
      <c r="B8597" s="22" t="n">
        <v>25</v>
      </c>
      <c r="C8597" s="7" t="n">
        <v>5</v>
      </c>
      <c r="D8597" s="7" t="n">
        <v>65535</v>
      </c>
      <c r="E8597" s="7" t="n">
        <v>65535</v>
      </c>
      <c r="F8597" s="7" t="n">
        <v>65535</v>
      </c>
      <c r="G8597" s="7" t="n">
        <v>65535</v>
      </c>
      <c r="H8597" s="7" t="n">
        <v>0</v>
      </c>
    </row>
    <row r="8598" spans="1:15">
      <c r="A8598" t="s">
        <v>4</v>
      </c>
      <c r="B8598" s="4" t="s">
        <v>5</v>
      </c>
      <c r="C8598" s="4" t="s">
        <v>7</v>
      </c>
      <c r="D8598" s="4" t="s">
        <v>11</v>
      </c>
      <c r="E8598" s="4" t="s">
        <v>17</v>
      </c>
    </row>
    <row r="8599" spans="1:15">
      <c r="A8599" t="n">
        <v>66333</v>
      </c>
      <c r="B8599" s="72" t="n">
        <v>101</v>
      </c>
      <c r="C8599" s="7" t="n">
        <v>0</v>
      </c>
      <c r="D8599" s="7" t="n">
        <v>172</v>
      </c>
      <c r="E8599" s="7" t="n">
        <v>1</v>
      </c>
    </row>
    <row r="8600" spans="1:15">
      <c r="A8600" t="s">
        <v>4</v>
      </c>
      <c r="B8600" s="4" t="s">
        <v>5</v>
      </c>
      <c r="C8600" s="4" t="s">
        <v>7</v>
      </c>
      <c r="D8600" s="4" t="s">
        <v>11</v>
      </c>
      <c r="E8600" s="4" t="s">
        <v>15</v>
      </c>
    </row>
    <row r="8601" spans="1:15">
      <c r="A8601" t="n">
        <v>66341</v>
      </c>
      <c r="B8601" s="28" t="n">
        <v>58</v>
      </c>
      <c r="C8601" s="7" t="n">
        <v>100</v>
      </c>
      <c r="D8601" s="7" t="n">
        <v>300</v>
      </c>
      <c r="E8601" s="7" t="n">
        <v>0.300000011920929</v>
      </c>
    </row>
    <row r="8602" spans="1:15">
      <c r="A8602" t="s">
        <v>4</v>
      </c>
      <c r="B8602" s="4" t="s">
        <v>5</v>
      </c>
      <c r="C8602" s="4" t="s">
        <v>7</v>
      </c>
      <c r="D8602" s="4" t="s">
        <v>11</v>
      </c>
    </row>
    <row r="8603" spans="1:15">
      <c r="A8603" t="n">
        <v>66349</v>
      </c>
      <c r="B8603" s="28" t="n">
        <v>58</v>
      </c>
      <c r="C8603" s="7" t="n">
        <v>255</v>
      </c>
      <c r="D8603" s="7" t="n">
        <v>0</v>
      </c>
    </row>
    <row r="8604" spans="1:15">
      <c r="A8604" t="s">
        <v>4</v>
      </c>
      <c r="B8604" s="4" t="s">
        <v>5</v>
      </c>
      <c r="C8604" s="4" t="s">
        <v>7</v>
      </c>
      <c r="D8604" s="4" t="s">
        <v>7</v>
      </c>
      <c r="E8604" s="4" t="s">
        <v>15</v>
      </c>
      <c r="F8604" s="4" t="s">
        <v>15</v>
      </c>
      <c r="G8604" s="4" t="s">
        <v>15</v>
      </c>
      <c r="H8604" s="4" t="s">
        <v>11</v>
      </c>
    </row>
    <row r="8605" spans="1:15">
      <c r="A8605" t="n">
        <v>66353</v>
      </c>
      <c r="B8605" s="61" t="n">
        <v>45</v>
      </c>
      <c r="C8605" s="7" t="n">
        <v>2</v>
      </c>
      <c r="D8605" s="7" t="n">
        <v>3</v>
      </c>
      <c r="E8605" s="7" t="n">
        <v>32.0400009155273</v>
      </c>
      <c r="F8605" s="7" t="n">
        <v>1.20000004768372</v>
      </c>
      <c r="G8605" s="7" t="n">
        <v>-36.0099983215332</v>
      </c>
      <c r="H8605" s="7" t="n">
        <v>1500</v>
      </c>
    </row>
    <row r="8606" spans="1:15">
      <c r="A8606" t="s">
        <v>4</v>
      </c>
      <c r="B8606" s="4" t="s">
        <v>5</v>
      </c>
      <c r="C8606" s="4" t="s">
        <v>7</v>
      </c>
      <c r="D8606" s="4" t="s">
        <v>7</v>
      </c>
      <c r="E8606" s="4" t="s">
        <v>15</v>
      </c>
      <c r="F8606" s="4" t="s">
        <v>15</v>
      </c>
      <c r="G8606" s="4" t="s">
        <v>15</v>
      </c>
      <c r="H8606" s="4" t="s">
        <v>11</v>
      </c>
      <c r="I8606" s="4" t="s">
        <v>7</v>
      </c>
    </row>
    <row r="8607" spans="1:15">
      <c r="A8607" t="n">
        <v>66370</v>
      </c>
      <c r="B8607" s="61" t="n">
        <v>45</v>
      </c>
      <c r="C8607" s="7" t="n">
        <v>4</v>
      </c>
      <c r="D8607" s="7" t="n">
        <v>3</v>
      </c>
      <c r="E8607" s="7" t="n">
        <v>4.5</v>
      </c>
      <c r="F8607" s="7" t="n">
        <v>159.380004882813</v>
      </c>
      <c r="G8607" s="7" t="n">
        <v>0</v>
      </c>
      <c r="H8607" s="7" t="n">
        <v>1500</v>
      </c>
      <c r="I8607" s="7" t="n">
        <v>0</v>
      </c>
    </row>
    <row r="8608" spans="1:15">
      <c r="A8608" t="s">
        <v>4</v>
      </c>
      <c r="B8608" s="4" t="s">
        <v>5</v>
      </c>
      <c r="C8608" s="4" t="s">
        <v>11</v>
      </c>
      <c r="D8608" s="4" t="s">
        <v>11</v>
      </c>
      <c r="E8608" s="4" t="s">
        <v>15</v>
      </c>
      <c r="F8608" s="4" t="s">
        <v>7</v>
      </c>
    </row>
    <row r="8609" spans="1:9">
      <c r="A8609" t="n">
        <v>66388</v>
      </c>
      <c r="B8609" s="79" t="n">
        <v>53</v>
      </c>
      <c r="C8609" s="7" t="n">
        <v>0</v>
      </c>
      <c r="D8609" s="7" t="n">
        <v>115</v>
      </c>
      <c r="E8609" s="7" t="n">
        <v>10</v>
      </c>
      <c r="F8609" s="7" t="n">
        <v>0</v>
      </c>
    </row>
    <row r="8610" spans="1:9">
      <c r="A8610" t="s">
        <v>4</v>
      </c>
      <c r="B8610" s="4" t="s">
        <v>5</v>
      </c>
      <c r="C8610" s="4" t="s">
        <v>11</v>
      </c>
    </row>
    <row r="8611" spans="1:9">
      <c r="A8611" t="n">
        <v>66398</v>
      </c>
      <c r="B8611" s="26" t="n">
        <v>16</v>
      </c>
      <c r="C8611" s="7" t="n">
        <v>100</v>
      </c>
    </row>
    <row r="8612" spans="1:9">
      <c r="A8612" t="s">
        <v>4</v>
      </c>
      <c r="B8612" s="4" t="s">
        <v>5</v>
      </c>
      <c r="C8612" s="4" t="s">
        <v>11</v>
      </c>
      <c r="D8612" s="4" t="s">
        <v>15</v>
      </c>
      <c r="E8612" s="4" t="s">
        <v>15</v>
      </c>
      <c r="F8612" s="4" t="s">
        <v>7</v>
      </c>
    </row>
    <row r="8613" spans="1:9">
      <c r="A8613" t="n">
        <v>66401</v>
      </c>
      <c r="B8613" s="47" t="n">
        <v>52</v>
      </c>
      <c r="C8613" s="7" t="n">
        <v>8</v>
      </c>
      <c r="D8613" s="7" t="n">
        <v>117.300003051758</v>
      </c>
      <c r="E8613" s="7" t="n">
        <v>10</v>
      </c>
      <c r="F8613" s="7" t="n">
        <v>0</v>
      </c>
    </row>
    <row r="8614" spans="1:9">
      <c r="A8614" t="s">
        <v>4</v>
      </c>
      <c r="B8614" s="4" t="s">
        <v>5</v>
      </c>
      <c r="C8614" s="4" t="s">
        <v>7</v>
      </c>
      <c r="D8614" s="4" t="s">
        <v>11</v>
      </c>
    </row>
    <row r="8615" spans="1:9">
      <c r="A8615" t="n">
        <v>66413</v>
      </c>
      <c r="B8615" s="61" t="n">
        <v>45</v>
      </c>
      <c r="C8615" s="7" t="n">
        <v>7</v>
      </c>
      <c r="D8615" s="7" t="n">
        <v>255</v>
      </c>
    </row>
    <row r="8616" spans="1:9">
      <c r="A8616" t="s">
        <v>4</v>
      </c>
      <c r="B8616" s="4" t="s">
        <v>5</v>
      </c>
      <c r="C8616" s="4" t="s">
        <v>7</v>
      </c>
      <c r="D8616" s="4" t="s">
        <v>11</v>
      </c>
      <c r="E8616" s="4" t="s">
        <v>8</v>
      </c>
    </row>
    <row r="8617" spans="1:9">
      <c r="A8617" t="n">
        <v>66417</v>
      </c>
      <c r="B8617" s="30" t="n">
        <v>51</v>
      </c>
      <c r="C8617" s="7" t="n">
        <v>4</v>
      </c>
      <c r="D8617" s="7" t="n">
        <v>0</v>
      </c>
      <c r="E8617" s="7" t="s">
        <v>263</v>
      </c>
    </row>
    <row r="8618" spans="1:9">
      <c r="A8618" t="s">
        <v>4</v>
      </c>
      <c r="B8618" s="4" t="s">
        <v>5</v>
      </c>
      <c r="C8618" s="4" t="s">
        <v>11</v>
      </c>
    </row>
    <row r="8619" spans="1:9">
      <c r="A8619" t="n">
        <v>66431</v>
      </c>
      <c r="B8619" s="26" t="n">
        <v>16</v>
      </c>
      <c r="C8619" s="7" t="n">
        <v>0</v>
      </c>
    </row>
    <row r="8620" spans="1:9">
      <c r="A8620" t="s">
        <v>4</v>
      </c>
      <c r="B8620" s="4" t="s">
        <v>5</v>
      </c>
      <c r="C8620" s="4" t="s">
        <v>11</v>
      </c>
      <c r="D8620" s="4" t="s">
        <v>42</v>
      </c>
      <c r="E8620" s="4" t="s">
        <v>7</v>
      </c>
      <c r="F8620" s="4" t="s">
        <v>7</v>
      </c>
    </row>
    <row r="8621" spans="1:9">
      <c r="A8621" t="n">
        <v>66434</v>
      </c>
      <c r="B8621" s="31" t="n">
        <v>26</v>
      </c>
      <c r="C8621" s="7" t="n">
        <v>0</v>
      </c>
      <c r="D8621" s="7" t="s">
        <v>595</v>
      </c>
      <c r="E8621" s="7" t="n">
        <v>2</v>
      </c>
      <c r="F8621" s="7" t="n">
        <v>0</v>
      </c>
    </row>
    <row r="8622" spans="1:9">
      <c r="A8622" t="s">
        <v>4</v>
      </c>
      <c r="B8622" s="4" t="s">
        <v>5</v>
      </c>
    </row>
    <row r="8623" spans="1:9">
      <c r="A8623" t="n">
        <v>66484</v>
      </c>
      <c r="B8623" s="24" t="n">
        <v>28</v>
      </c>
    </row>
    <row r="8624" spans="1:9">
      <c r="A8624" t="s">
        <v>4</v>
      </c>
      <c r="B8624" s="4" t="s">
        <v>5</v>
      </c>
      <c r="C8624" s="4" t="s">
        <v>11</v>
      </c>
      <c r="D8624" s="4" t="s">
        <v>7</v>
      </c>
      <c r="E8624" s="4" t="s">
        <v>7</v>
      </c>
      <c r="F8624" s="4" t="s">
        <v>8</v>
      </c>
    </row>
    <row r="8625" spans="1:6">
      <c r="A8625" t="n">
        <v>66485</v>
      </c>
      <c r="B8625" s="50" t="n">
        <v>20</v>
      </c>
      <c r="C8625" s="7" t="n">
        <v>115</v>
      </c>
      <c r="D8625" s="7" t="n">
        <v>2</v>
      </c>
      <c r="E8625" s="7" t="n">
        <v>10</v>
      </c>
      <c r="F8625" s="7" t="s">
        <v>584</v>
      </c>
    </row>
    <row r="8626" spans="1:6">
      <c r="A8626" t="s">
        <v>4</v>
      </c>
      <c r="B8626" s="4" t="s">
        <v>5</v>
      </c>
      <c r="C8626" s="4" t="s">
        <v>7</v>
      </c>
      <c r="D8626" s="4" t="s">
        <v>11</v>
      </c>
      <c r="E8626" s="4" t="s">
        <v>8</v>
      </c>
    </row>
    <row r="8627" spans="1:6">
      <c r="A8627" t="n">
        <v>66505</v>
      </c>
      <c r="B8627" s="30" t="n">
        <v>51</v>
      </c>
      <c r="C8627" s="7" t="n">
        <v>4</v>
      </c>
      <c r="D8627" s="7" t="n">
        <v>115</v>
      </c>
      <c r="E8627" s="7" t="s">
        <v>263</v>
      </c>
    </row>
    <row r="8628" spans="1:6">
      <c r="A8628" t="s">
        <v>4</v>
      </c>
      <c r="B8628" s="4" t="s">
        <v>5</v>
      </c>
      <c r="C8628" s="4" t="s">
        <v>11</v>
      </c>
    </row>
    <row r="8629" spans="1:6">
      <c r="A8629" t="n">
        <v>66519</v>
      </c>
      <c r="B8629" s="26" t="n">
        <v>16</v>
      </c>
      <c r="C8629" s="7" t="n">
        <v>0</v>
      </c>
    </row>
    <row r="8630" spans="1:6">
      <c r="A8630" t="s">
        <v>4</v>
      </c>
      <c r="B8630" s="4" t="s">
        <v>5</v>
      </c>
      <c r="C8630" s="4" t="s">
        <v>11</v>
      </c>
      <c r="D8630" s="4" t="s">
        <v>42</v>
      </c>
      <c r="E8630" s="4" t="s">
        <v>7</v>
      </c>
      <c r="F8630" s="4" t="s">
        <v>7</v>
      </c>
      <c r="G8630" s="4" t="s">
        <v>42</v>
      </c>
      <c r="H8630" s="4" t="s">
        <v>7</v>
      </c>
      <c r="I8630" s="4" t="s">
        <v>7</v>
      </c>
    </row>
    <row r="8631" spans="1:6">
      <c r="A8631" t="n">
        <v>66522</v>
      </c>
      <c r="B8631" s="31" t="n">
        <v>26</v>
      </c>
      <c r="C8631" s="7" t="n">
        <v>115</v>
      </c>
      <c r="D8631" s="7" t="s">
        <v>596</v>
      </c>
      <c r="E8631" s="7" t="n">
        <v>2</v>
      </c>
      <c r="F8631" s="7" t="n">
        <v>3</v>
      </c>
      <c r="G8631" s="7" t="s">
        <v>597</v>
      </c>
      <c r="H8631" s="7" t="n">
        <v>2</v>
      </c>
      <c r="I8631" s="7" t="n">
        <v>0</v>
      </c>
    </row>
    <row r="8632" spans="1:6">
      <c r="A8632" t="s">
        <v>4</v>
      </c>
      <c r="B8632" s="4" t="s">
        <v>5</v>
      </c>
    </row>
    <row r="8633" spans="1:6">
      <c r="A8633" t="n">
        <v>66616</v>
      </c>
      <c r="B8633" s="24" t="n">
        <v>28</v>
      </c>
    </row>
    <row r="8634" spans="1:6">
      <c r="A8634" t="s">
        <v>4</v>
      </c>
      <c r="B8634" s="4" t="s">
        <v>5</v>
      </c>
      <c r="C8634" s="4" t="s">
        <v>7</v>
      </c>
      <c r="D8634" s="4" t="s">
        <v>11</v>
      </c>
      <c r="E8634" s="4" t="s">
        <v>8</v>
      </c>
    </row>
    <row r="8635" spans="1:6">
      <c r="A8635" t="n">
        <v>66617</v>
      </c>
      <c r="B8635" s="30" t="n">
        <v>51</v>
      </c>
      <c r="C8635" s="7" t="n">
        <v>4</v>
      </c>
      <c r="D8635" s="7" t="n">
        <v>0</v>
      </c>
      <c r="E8635" s="7" t="s">
        <v>306</v>
      </c>
    </row>
    <row r="8636" spans="1:6">
      <c r="A8636" t="s">
        <v>4</v>
      </c>
      <c r="B8636" s="4" t="s">
        <v>5</v>
      </c>
      <c r="C8636" s="4" t="s">
        <v>11</v>
      </c>
    </row>
    <row r="8637" spans="1:6">
      <c r="A8637" t="n">
        <v>66630</v>
      </c>
      <c r="B8637" s="26" t="n">
        <v>16</v>
      </c>
      <c r="C8637" s="7" t="n">
        <v>0</v>
      </c>
    </row>
    <row r="8638" spans="1:6">
      <c r="A8638" t="s">
        <v>4</v>
      </c>
      <c r="B8638" s="4" t="s">
        <v>5</v>
      </c>
      <c r="C8638" s="4" t="s">
        <v>11</v>
      </c>
      <c r="D8638" s="4" t="s">
        <v>42</v>
      </c>
      <c r="E8638" s="4" t="s">
        <v>7</v>
      </c>
      <c r="F8638" s="4" t="s">
        <v>7</v>
      </c>
    </row>
    <row r="8639" spans="1:6">
      <c r="A8639" t="n">
        <v>66633</v>
      </c>
      <c r="B8639" s="31" t="n">
        <v>26</v>
      </c>
      <c r="C8639" s="7" t="n">
        <v>0</v>
      </c>
      <c r="D8639" s="7" t="s">
        <v>598</v>
      </c>
      <c r="E8639" s="7" t="n">
        <v>2</v>
      </c>
      <c r="F8639" s="7" t="n">
        <v>0</v>
      </c>
    </row>
    <row r="8640" spans="1:6">
      <c r="A8640" t="s">
        <v>4</v>
      </c>
      <c r="B8640" s="4" t="s">
        <v>5</v>
      </c>
    </row>
    <row r="8641" spans="1:9">
      <c r="A8641" t="n">
        <v>66664</v>
      </c>
      <c r="B8641" s="24" t="n">
        <v>28</v>
      </c>
    </row>
    <row r="8642" spans="1:9">
      <c r="A8642" t="s">
        <v>4</v>
      </c>
      <c r="B8642" s="4" t="s">
        <v>5</v>
      </c>
      <c r="C8642" s="4" t="s">
        <v>11</v>
      </c>
      <c r="D8642" s="4" t="s">
        <v>7</v>
      </c>
    </row>
    <row r="8643" spans="1:9">
      <c r="A8643" t="n">
        <v>66665</v>
      </c>
      <c r="B8643" s="33" t="n">
        <v>89</v>
      </c>
      <c r="C8643" s="7" t="n">
        <v>65533</v>
      </c>
      <c r="D8643" s="7" t="n">
        <v>1</v>
      </c>
    </row>
    <row r="8644" spans="1:9">
      <c r="A8644" t="s">
        <v>4</v>
      </c>
      <c r="B8644" s="4" t="s">
        <v>5</v>
      </c>
      <c r="C8644" s="4" t="s">
        <v>7</v>
      </c>
      <c r="D8644" s="4" t="s">
        <v>11</v>
      </c>
      <c r="E8644" s="4" t="s">
        <v>8</v>
      </c>
      <c r="F8644" s="4" t="s">
        <v>8</v>
      </c>
      <c r="G8644" s="4" t="s">
        <v>8</v>
      </c>
      <c r="H8644" s="4" t="s">
        <v>8</v>
      </c>
    </row>
    <row r="8645" spans="1:9">
      <c r="A8645" t="n">
        <v>66669</v>
      </c>
      <c r="B8645" s="30" t="n">
        <v>51</v>
      </c>
      <c r="C8645" s="7" t="n">
        <v>3</v>
      </c>
      <c r="D8645" s="7" t="n">
        <v>0</v>
      </c>
      <c r="E8645" s="7" t="s">
        <v>331</v>
      </c>
      <c r="F8645" s="7" t="s">
        <v>327</v>
      </c>
      <c r="G8645" s="7" t="s">
        <v>61</v>
      </c>
      <c r="H8645" s="7" t="s">
        <v>62</v>
      </c>
    </row>
    <row r="8646" spans="1:9">
      <c r="A8646" t="s">
        <v>4</v>
      </c>
      <c r="B8646" s="4" t="s">
        <v>5</v>
      </c>
      <c r="C8646" s="4" t="s">
        <v>11</v>
      </c>
      <c r="D8646" s="4" t="s">
        <v>7</v>
      </c>
      <c r="E8646" s="4" t="s">
        <v>15</v>
      </c>
      <c r="F8646" s="4" t="s">
        <v>11</v>
      </c>
    </row>
    <row r="8647" spans="1:9">
      <c r="A8647" t="n">
        <v>66682</v>
      </c>
      <c r="B8647" s="51" t="n">
        <v>59</v>
      </c>
      <c r="C8647" s="7" t="n">
        <v>0</v>
      </c>
      <c r="D8647" s="7" t="n">
        <v>9</v>
      </c>
      <c r="E8647" s="7" t="n">
        <v>0.150000005960464</v>
      </c>
      <c r="F8647" s="7" t="n">
        <v>0</v>
      </c>
    </row>
    <row r="8648" spans="1:9">
      <c r="A8648" t="s">
        <v>4</v>
      </c>
      <c r="B8648" s="4" t="s">
        <v>5</v>
      </c>
      <c r="C8648" s="4" t="s">
        <v>11</v>
      </c>
    </row>
    <row r="8649" spans="1:9">
      <c r="A8649" t="n">
        <v>66692</v>
      </c>
      <c r="B8649" s="26" t="n">
        <v>16</v>
      </c>
      <c r="C8649" s="7" t="n">
        <v>2000</v>
      </c>
    </row>
    <row r="8650" spans="1:9">
      <c r="A8650" t="s">
        <v>4</v>
      </c>
      <c r="B8650" s="4" t="s">
        <v>5</v>
      </c>
      <c r="C8650" s="4" t="s">
        <v>7</v>
      </c>
      <c r="D8650" s="4" t="s">
        <v>7</v>
      </c>
      <c r="E8650" s="4" t="s">
        <v>17</v>
      </c>
      <c r="F8650" s="4" t="s">
        <v>7</v>
      </c>
      <c r="G8650" s="4" t="s">
        <v>7</v>
      </c>
    </row>
    <row r="8651" spans="1:9">
      <c r="A8651" t="n">
        <v>66695</v>
      </c>
      <c r="B8651" s="80" t="n">
        <v>18</v>
      </c>
      <c r="C8651" s="7" t="n">
        <v>0</v>
      </c>
      <c r="D8651" s="7" t="n">
        <v>0</v>
      </c>
      <c r="E8651" s="7" t="n">
        <v>1</v>
      </c>
      <c r="F8651" s="7" t="n">
        <v>19</v>
      </c>
      <c r="G8651" s="7" t="n">
        <v>1</v>
      </c>
    </row>
    <row r="8652" spans="1:9">
      <c r="A8652" t="s">
        <v>4</v>
      </c>
      <c r="B8652" s="4" t="s">
        <v>5</v>
      </c>
      <c r="C8652" s="4" t="s">
        <v>7</v>
      </c>
      <c r="D8652" s="4" t="s">
        <v>11</v>
      </c>
      <c r="E8652" s="4" t="s">
        <v>7</v>
      </c>
      <c r="F8652" s="4" t="s">
        <v>13</v>
      </c>
    </row>
    <row r="8653" spans="1:9">
      <c r="A8653" t="n">
        <v>66704</v>
      </c>
      <c r="B8653" s="9" t="n">
        <v>5</v>
      </c>
      <c r="C8653" s="7" t="n">
        <v>30</v>
      </c>
      <c r="D8653" s="7" t="n">
        <v>10920</v>
      </c>
      <c r="E8653" s="7" t="n">
        <v>1</v>
      </c>
      <c r="F8653" s="11" t="n">
        <f t="normal" ca="1">A8657</f>
        <v>0</v>
      </c>
    </row>
    <row r="8654" spans="1:9">
      <c r="A8654" t="s">
        <v>4</v>
      </c>
      <c r="B8654" s="4" t="s">
        <v>5</v>
      </c>
      <c r="C8654" s="4" t="s">
        <v>7</v>
      </c>
      <c r="D8654" s="4" t="s">
        <v>7</v>
      </c>
      <c r="E8654" s="4" t="s">
        <v>7</v>
      </c>
      <c r="F8654" s="4" t="s">
        <v>7</v>
      </c>
      <c r="G8654" s="4" t="s">
        <v>17</v>
      </c>
      <c r="H8654" s="4" t="s">
        <v>7</v>
      </c>
      <c r="I8654" s="4" t="s">
        <v>7</v>
      </c>
      <c r="J8654" s="4" t="s">
        <v>7</v>
      </c>
    </row>
    <row r="8655" spans="1:9">
      <c r="A8655" t="n">
        <v>66713</v>
      </c>
      <c r="B8655" s="80" t="n">
        <v>18</v>
      </c>
      <c r="C8655" s="7" t="n">
        <v>0</v>
      </c>
      <c r="D8655" s="7" t="n">
        <v>35</v>
      </c>
      <c r="E8655" s="7" t="n">
        <v>0</v>
      </c>
      <c r="F8655" s="7" t="n">
        <v>0</v>
      </c>
      <c r="G8655" s="7" t="n">
        <v>1</v>
      </c>
      <c r="H8655" s="7" t="n">
        <v>12</v>
      </c>
      <c r="I8655" s="7" t="n">
        <v>19</v>
      </c>
      <c r="J8655" s="7" t="n">
        <v>1</v>
      </c>
    </row>
    <row r="8656" spans="1:9">
      <c r="A8656" t="s">
        <v>4</v>
      </c>
      <c r="B8656" s="4" t="s">
        <v>5</v>
      </c>
      <c r="C8656" s="4" t="s">
        <v>7</v>
      </c>
      <c r="D8656" s="4" t="s">
        <v>11</v>
      </c>
      <c r="E8656" s="4" t="s">
        <v>7</v>
      </c>
      <c r="F8656" s="4" t="s">
        <v>13</v>
      </c>
    </row>
    <row r="8657" spans="1:10">
      <c r="A8657" t="n">
        <v>66725</v>
      </c>
      <c r="B8657" s="9" t="n">
        <v>5</v>
      </c>
      <c r="C8657" s="7" t="n">
        <v>30</v>
      </c>
      <c r="D8657" s="7" t="n">
        <v>10922</v>
      </c>
      <c r="E8657" s="7" t="n">
        <v>1</v>
      </c>
      <c r="F8657" s="11" t="n">
        <f t="normal" ca="1">A8661</f>
        <v>0</v>
      </c>
    </row>
    <row r="8658" spans="1:10">
      <c r="A8658" t="s">
        <v>4</v>
      </c>
      <c r="B8658" s="4" t="s">
        <v>5</v>
      </c>
      <c r="C8658" s="4" t="s">
        <v>7</v>
      </c>
      <c r="D8658" s="4" t="s">
        <v>7</v>
      </c>
      <c r="E8658" s="4" t="s">
        <v>7</v>
      </c>
      <c r="F8658" s="4" t="s">
        <v>7</v>
      </c>
      <c r="G8658" s="4" t="s">
        <v>17</v>
      </c>
      <c r="H8658" s="4" t="s">
        <v>7</v>
      </c>
      <c r="I8658" s="4" t="s">
        <v>7</v>
      </c>
      <c r="J8658" s="4" t="s">
        <v>7</v>
      </c>
    </row>
    <row r="8659" spans="1:10">
      <c r="A8659" t="n">
        <v>66734</v>
      </c>
      <c r="B8659" s="80" t="n">
        <v>18</v>
      </c>
      <c r="C8659" s="7" t="n">
        <v>0</v>
      </c>
      <c r="D8659" s="7" t="n">
        <v>35</v>
      </c>
      <c r="E8659" s="7" t="n">
        <v>0</v>
      </c>
      <c r="F8659" s="7" t="n">
        <v>0</v>
      </c>
      <c r="G8659" s="7" t="n">
        <v>1</v>
      </c>
      <c r="H8659" s="7" t="n">
        <v>12</v>
      </c>
      <c r="I8659" s="7" t="n">
        <v>19</v>
      </c>
      <c r="J8659" s="7" t="n">
        <v>1</v>
      </c>
    </row>
    <row r="8660" spans="1:10">
      <c r="A8660" t="s">
        <v>4</v>
      </c>
      <c r="B8660" s="4" t="s">
        <v>5</v>
      </c>
      <c r="C8660" s="4" t="s">
        <v>7</v>
      </c>
      <c r="D8660" s="4" t="s">
        <v>7</v>
      </c>
      <c r="E8660" s="4" t="s">
        <v>7</v>
      </c>
      <c r="F8660" s="4" t="s">
        <v>17</v>
      </c>
      <c r="G8660" s="4" t="s">
        <v>7</v>
      </c>
      <c r="H8660" s="4" t="s">
        <v>7</v>
      </c>
      <c r="I8660" s="4" t="s">
        <v>13</v>
      </c>
    </row>
    <row r="8661" spans="1:10">
      <c r="A8661" t="n">
        <v>66746</v>
      </c>
      <c r="B8661" s="9" t="n">
        <v>5</v>
      </c>
      <c r="C8661" s="7" t="n">
        <v>35</v>
      </c>
      <c r="D8661" s="7" t="n">
        <v>0</v>
      </c>
      <c r="E8661" s="7" t="n">
        <v>0</v>
      </c>
      <c r="F8661" s="7" t="n">
        <v>1</v>
      </c>
      <c r="G8661" s="7" t="n">
        <v>2</v>
      </c>
      <c r="H8661" s="7" t="n">
        <v>1</v>
      </c>
      <c r="I8661" s="11" t="n">
        <f t="normal" ca="1">A8675</f>
        <v>0</v>
      </c>
    </row>
    <row r="8662" spans="1:10">
      <c r="A8662" t="s">
        <v>4</v>
      </c>
      <c r="B8662" s="4" t="s">
        <v>5</v>
      </c>
      <c r="C8662" s="4" t="s">
        <v>11</v>
      </c>
      <c r="D8662" s="4" t="s">
        <v>7</v>
      </c>
      <c r="E8662" s="4" t="s">
        <v>7</v>
      </c>
      <c r="F8662" s="4" t="s">
        <v>8</v>
      </c>
    </row>
    <row r="8663" spans="1:10">
      <c r="A8663" t="n">
        <v>66760</v>
      </c>
      <c r="B8663" s="50" t="n">
        <v>20</v>
      </c>
      <c r="C8663" s="7" t="n">
        <v>0</v>
      </c>
      <c r="D8663" s="7" t="n">
        <v>2</v>
      </c>
      <c r="E8663" s="7" t="n">
        <v>10</v>
      </c>
      <c r="F8663" s="7" t="s">
        <v>584</v>
      </c>
    </row>
    <row r="8664" spans="1:10">
      <c r="A8664" t="s">
        <v>4</v>
      </c>
      <c r="B8664" s="4" t="s">
        <v>5</v>
      </c>
      <c r="C8664" s="4" t="s">
        <v>7</v>
      </c>
      <c r="D8664" s="4" t="s">
        <v>11</v>
      </c>
      <c r="E8664" s="4" t="s">
        <v>8</v>
      </c>
    </row>
    <row r="8665" spans="1:10">
      <c r="A8665" t="n">
        <v>66780</v>
      </c>
      <c r="B8665" s="30" t="n">
        <v>51</v>
      </c>
      <c r="C8665" s="7" t="n">
        <v>4</v>
      </c>
      <c r="D8665" s="7" t="n">
        <v>0</v>
      </c>
      <c r="E8665" s="7" t="s">
        <v>599</v>
      </c>
    </row>
    <row r="8666" spans="1:10">
      <c r="A8666" t="s">
        <v>4</v>
      </c>
      <c r="B8666" s="4" t="s">
        <v>5</v>
      </c>
      <c r="C8666" s="4" t="s">
        <v>11</v>
      </c>
    </row>
    <row r="8667" spans="1:10">
      <c r="A8667" t="n">
        <v>66795</v>
      </c>
      <c r="B8667" s="26" t="n">
        <v>16</v>
      </c>
      <c r="C8667" s="7" t="n">
        <v>0</v>
      </c>
    </row>
    <row r="8668" spans="1:10">
      <c r="A8668" t="s">
        <v>4</v>
      </c>
      <c r="B8668" s="4" t="s">
        <v>5</v>
      </c>
      <c r="C8668" s="4" t="s">
        <v>11</v>
      </c>
      <c r="D8668" s="4" t="s">
        <v>42</v>
      </c>
      <c r="E8668" s="4" t="s">
        <v>7</v>
      </c>
      <c r="F8668" s="4" t="s">
        <v>7</v>
      </c>
      <c r="G8668" s="4" t="s">
        <v>42</v>
      </c>
      <c r="H8668" s="4" t="s">
        <v>7</v>
      </c>
      <c r="I8668" s="4" t="s">
        <v>7</v>
      </c>
    </row>
    <row r="8669" spans="1:10">
      <c r="A8669" t="n">
        <v>66798</v>
      </c>
      <c r="B8669" s="31" t="n">
        <v>26</v>
      </c>
      <c r="C8669" s="7" t="n">
        <v>0</v>
      </c>
      <c r="D8669" s="7" t="s">
        <v>600</v>
      </c>
      <c r="E8669" s="7" t="n">
        <v>2</v>
      </c>
      <c r="F8669" s="7" t="n">
        <v>3</v>
      </c>
      <c r="G8669" s="7" t="s">
        <v>601</v>
      </c>
      <c r="H8669" s="7" t="n">
        <v>2</v>
      </c>
      <c r="I8669" s="7" t="n">
        <v>0</v>
      </c>
    </row>
    <row r="8670" spans="1:10">
      <c r="A8670" t="s">
        <v>4</v>
      </c>
      <c r="B8670" s="4" t="s">
        <v>5</v>
      </c>
    </row>
    <row r="8671" spans="1:10">
      <c r="A8671" t="n">
        <v>66929</v>
      </c>
      <c r="B8671" s="24" t="n">
        <v>28</v>
      </c>
    </row>
    <row r="8672" spans="1:10">
      <c r="A8672" t="s">
        <v>4</v>
      </c>
      <c r="B8672" s="4" t="s">
        <v>5</v>
      </c>
      <c r="C8672" s="4" t="s">
        <v>13</v>
      </c>
    </row>
    <row r="8673" spans="1:10">
      <c r="A8673" t="n">
        <v>66930</v>
      </c>
      <c r="B8673" s="19" t="n">
        <v>3</v>
      </c>
      <c r="C8673" s="11" t="n">
        <f t="normal" ca="1">A8699</f>
        <v>0</v>
      </c>
    </row>
    <row r="8674" spans="1:10">
      <c r="A8674" t="s">
        <v>4</v>
      </c>
      <c r="B8674" s="4" t="s">
        <v>5</v>
      </c>
      <c r="C8674" s="4" t="s">
        <v>7</v>
      </c>
      <c r="D8674" s="4" t="s">
        <v>7</v>
      </c>
      <c r="E8674" s="4" t="s">
        <v>7</v>
      </c>
      <c r="F8674" s="4" t="s">
        <v>17</v>
      </c>
      <c r="G8674" s="4" t="s">
        <v>7</v>
      </c>
      <c r="H8674" s="4" t="s">
        <v>7</v>
      </c>
      <c r="I8674" s="4" t="s">
        <v>13</v>
      </c>
    </row>
    <row r="8675" spans="1:10">
      <c r="A8675" t="n">
        <v>66935</v>
      </c>
      <c r="B8675" s="9" t="n">
        <v>5</v>
      </c>
      <c r="C8675" s="7" t="n">
        <v>35</v>
      </c>
      <c r="D8675" s="7" t="n">
        <v>0</v>
      </c>
      <c r="E8675" s="7" t="n">
        <v>0</v>
      </c>
      <c r="F8675" s="7" t="n">
        <v>2</v>
      </c>
      <c r="G8675" s="7" t="n">
        <v>2</v>
      </c>
      <c r="H8675" s="7" t="n">
        <v>1</v>
      </c>
      <c r="I8675" s="11" t="n">
        <f t="normal" ca="1">A8689</f>
        <v>0</v>
      </c>
    </row>
    <row r="8676" spans="1:10">
      <c r="A8676" t="s">
        <v>4</v>
      </c>
      <c r="B8676" s="4" t="s">
        <v>5</v>
      </c>
      <c r="C8676" s="4" t="s">
        <v>11</v>
      </c>
      <c r="D8676" s="4" t="s">
        <v>7</v>
      </c>
      <c r="E8676" s="4" t="s">
        <v>7</v>
      </c>
      <c r="F8676" s="4" t="s">
        <v>8</v>
      </c>
    </row>
    <row r="8677" spans="1:10">
      <c r="A8677" t="n">
        <v>66949</v>
      </c>
      <c r="B8677" s="50" t="n">
        <v>20</v>
      </c>
      <c r="C8677" s="7" t="n">
        <v>0</v>
      </c>
      <c r="D8677" s="7" t="n">
        <v>2</v>
      </c>
      <c r="E8677" s="7" t="n">
        <v>10</v>
      </c>
      <c r="F8677" s="7" t="s">
        <v>395</v>
      </c>
    </row>
    <row r="8678" spans="1:10">
      <c r="A8678" t="s">
        <v>4</v>
      </c>
      <c r="B8678" s="4" t="s">
        <v>5</v>
      </c>
      <c r="C8678" s="4" t="s">
        <v>7</v>
      </c>
      <c r="D8678" s="4" t="s">
        <v>11</v>
      </c>
      <c r="E8678" s="4" t="s">
        <v>8</v>
      </c>
    </row>
    <row r="8679" spans="1:10">
      <c r="A8679" t="n">
        <v>66970</v>
      </c>
      <c r="B8679" s="30" t="n">
        <v>51</v>
      </c>
      <c r="C8679" s="7" t="n">
        <v>4</v>
      </c>
      <c r="D8679" s="7" t="n">
        <v>0</v>
      </c>
      <c r="E8679" s="7" t="s">
        <v>572</v>
      </c>
    </row>
    <row r="8680" spans="1:10">
      <c r="A8680" t="s">
        <v>4</v>
      </c>
      <c r="B8680" s="4" t="s">
        <v>5</v>
      </c>
      <c r="C8680" s="4" t="s">
        <v>11</v>
      </c>
    </row>
    <row r="8681" spans="1:10">
      <c r="A8681" t="n">
        <v>66985</v>
      </c>
      <c r="B8681" s="26" t="n">
        <v>16</v>
      </c>
      <c r="C8681" s="7" t="n">
        <v>0</v>
      </c>
    </row>
    <row r="8682" spans="1:10">
      <c r="A8682" t="s">
        <v>4</v>
      </c>
      <c r="B8682" s="4" t="s">
        <v>5</v>
      </c>
      <c r="C8682" s="4" t="s">
        <v>11</v>
      </c>
      <c r="D8682" s="4" t="s">
        <v>42</v>
      </c>
      <c r="E8682" s="4" t="s">
        <v>7</v>
      </c>
      <c r="F8682" s="4" t="s">
        <v>7</v>
      </c>
      <c r="G8682" s="4" t="s">
        <v>42</v>
      </c>
      <c r="H8682" s="4" t="s">
        <v>7</v>
      </c>
      <c r="I8682" s="4" t="s">
        <v>7</v>
      </c>
    </row>
    <row r="8683" spans="1:10">
      <c r="A8683" t="n">
        <v>66988</v>
      </c>
      <c r="B8683" s="31" t="n">
        <v>26</v>
      </c>
      <c r="C8683" s="7" t="n">
        <v>0</v>
      </c>
      <c r="D8683" s="7" t="s">
        <v>602</v>
      </c>
      <c r="E8683" s="7" t="n">
        <v>2</v>
      </c>
      <c r="F8683" s="7" t="n">
        <v>3</v>
      </c>
      <c r="G8683" s="7" t="s">
        <v>603</v>
      </c>
      <c r="H8683" s="7" t="n">
        <v>2</v>
      </c>
      <c r="I8683" s="7" t="n">
        <v>0</v>
      </c>
    </row>
    <row r="8684" spans="1:10">
      <c r="A8684" t="s">
        <v>4</v>
      </c>
      <c r="B8684" s="4" t="s">
        <v>5</v>
      </c>
    </row>
    <row r="8685" spans="1:10">
      <c r="A8685" t="n">
        <v>67129</v>
      </c>
      <c r="B8685" s="24" t="n">
        <v>28</v>
      </c>
    </row>
    <row r="8686" spans="1:10">
      <c r="A8686" t="s">
        <v>4</v>
      </c>
      <c r="B8686" s="4" t="s">
        <v>5</v>
      </c>
      <c r="C8686" s="4" t="s">
        <v>13</v>
      </c>
    </row>
    <row r="8687" spans="1:10">
      <c r="A8687" t="n">
        <v>67130</v>
      </c>
      <c r="B8687" s="19" t="n">
        <v>3</v>
      </c>
      <c r="C8687" s="11" t="n">
        <f t="normal" ca="1">A8699</f>
        <v>0</v>
      </c>
    </row>
    <row r="8688" spans="1:10">
      <c r="A8688" t="s">
        <v>4</v>
      </c>
      <c r="B8688" s="4" t="s">
        <v>5</v>
      </c>
      <c r="C8688" s="4" t="s">
        <v>11</v>
      </c>
      <c r="D8688" s="4" t="s">
        <v>7</v>
      </c>
      <c r="E8688" s="4" t="s">
        <v>7</v>
      </c>
      <c r="F8688" s="4" t="s">
        <v>8</v>
      </c>
    </row>
    <row r="8689" spans="1:9">
      <c r="A8689" t="n">
        <v>67135</v>
      </c>
      <c r="B8689" s="50" t="n">
        <v>20</v>
      </c>
      <c r="C8689" s="7" t="n">
        <v>0</v>
      </c>
      <c r="D8689" s="7" t="n">
        <v>2</v>
      </c>
      <c r="E8689" s="7" t="n">
        <v>10</v>
      </c>
      <c r="F8689" s="7" t="s">
        <v>395</v>
      </c>
    </row>
    <row r="8690" spans="1:9">
      <c r="A8690" t="s">
        <v>4</v>
      </c>
      <c r="B8690" s="4" t="s">
        <v>5</v>
      </c>
      <c r="C8690" s="4" t="s">
        <v>7</v>
      </c>
      <c r="D8690" s="4" t="s">
        <v>11</v>
      </c>
      <c r="E8690" s="4" t="s">
        <v>8</v>
      </c>
    </row>
    <row r="8691" spans="1:9">
      <c r="A8691" t="n">
        <v>67156</v>
      </c>
      <c r="B8691" s="30" t="n">
        <v>51</v>
      </c>
      <c r="C8691" s="7" t="n">
        <v>4</v>
      </c>
      <c r="D8691" s="7" t="n">
        <v>0</v>
      </c>
      <c r="E8691" s="7" t="s">
        <v>413</v>
      </c>
    </row>
    <row r="8692" spans="1:9">
      <c r="A8692" t="s">
        <v>4</v>
      </c>
      <c r="B8692" s="4" t="s">
        <v>5</v>
      </c>
      <c r="C8692" s="4" t="s">
        <v>11</v>
      </c>
    </row>
    <row r="8693" spans="1:9">
      <c r="A8693" t="n">
        <v>67171</v>
      </c>
      <c r="B8693" s="26" t="n">
        <v>16</v>
      </c>
      <c r="C8693" s="7" t="n">
        <v>0</v>
      </c>
    </row>
    <row r="8694" spans="1:9">
      <c r="A8694" t="s">
        <v>4</v>
      </c>
      <c r="B8694" s="4" t="s">
        <v>5</v>
      </c>
      <c r="C8694" s="4" t="s">
        <v>11</v>
      </c>
      <c r="D8694" s="4" t="s">
        <v>42</v>
      </c>
      <c r="E8694" s="4" t="s">
        <v>7</v>
      </c>
      <c r="F8694" s="4" t="s">
        <v>7</v>
      </c>
      <c r="G8694" s="4" t="s">
        <v>42</v>
      </c>
      <c r="H8694" s="4" t="s">
        <v>7</v>
      </c>
      <c r="I8694" s="4" t="s">
        <v>7</v>
      </c>
    </row>
    <row r="8695" spans="1:9">
      <c r="A8695" t="n">
        <v>67174</v>
      </c>
      <c r="B8695" s="31" t="n">
        <v>26</v>
      </c>
      <c r="C8695" s="7" t="n">
        <v>0</v>
      </c>
      <c r="D8695" s="7" t="s">
        <v>604</v>
      </c>
      <c r="E8695" s="7" t="n">
        <v>2</v>
      </c>
      <c r="F8695" s="7" t="n">
        <v>3</v>
      </c>
      <c r="G8695" s="7" t="s">
        <v>605</v>
      </c>
      <c r="H8695" s="7" t="n">
        <v>2</v>
      </c>
      <c r="I8695" s="7" t="n">
        <v>0</v>
      </c>
    </row>
    <row r="8696" spans="1:9">
      <c r="A8696" t="s">
        <v>4</v>
      </c>
      <c r="B8696" s="4" t="s">
        <v>5</v>
      </c>
    </row>
    <row r="8697" spans="1:9">
      <c r="A8697" t="n">
        <v>67351</v>
      </c>
      <c r="B8697" s="24" t="n">
        <v>28</v>
      </c>
    </row>
    <row r="8698" spans="1:9">
      <c r="A8698" t="s">
        <v>4</v>
      </c>
      <c r="B8698" s="4" t="s">
        <v>5</v>
      </c>
      <c r="C8698" s="4" t="s">
        <v>11</v>
      </c>
      <c r="D8698" s="4" t="s">
        <v>7</v>
      </c>
    </row>
    <row r="8699" spans="1:9">
      <c r="A8699" t="n">
        <v>67352</v>
      </c>
      <c r="B8699" s="33" t="n">
        <v>89</v>
      </c>
      <c r="C8699" s="7" t="n">
        <v>65533</v>
      </c>
      <c r="D8699" s="7" t="n">
        <v>1</v>
      </c>
    </row>
    <row r="8700" spans="1:9">
      <c r="A8700" t="s">
        <v>4</v>
      </c>
      <c r="B8700" s="4" t="s">
        <v>5</v>
      </c>
      <c r="C8700" s="4" t="s">
        <v>7</v>
      </c>
      <c r="D8700" s="4" t="s">
        <v>11</v>
      </c>
      <c r="E8700" s="4" t="s">
        <v>15</v>
      </c>
    </row>
    <row r="8701" spans="1:9">
      <c r="A8701" t="n">
        <v>67356</v>
      </c>
      <c r="B8701" s="28" t="n">
        <v>58</v>
      </c>
      <c r="C8701" s="7" t="n">
        <v>0</v>
      </c>
      <c r="D8701" s="7" t="n">
        <v>1000</v>
      </c>
      <c r="E8701" s="7" t="n">
        <v>1</v>
      </c>
    </row>
    <row r="8702" spans="1:9">
      <c r="A8702" t="s">
        <v>4</v>
      </c>
      <c r="B8702" s="4" t="s">
        <v>5</v>
      </c>
      <c r="C8702" s="4" t="s">
        <v>7</v>
      </c>
      <c r="D8702" s="4" t="s">
        <v>11</v>
      </c>
    </row>
    <row r="8703" spans="1:9">
      <c r="A8703" t="n">
        <v>67364</v>
      </c>
      <c r="B8703" s="28" t="n">
        <v>58</v>
      </c>
      <c r="C8703" s="7" t="n">
        <v>255</v>
      </c>
      <c r="D8703" s="7" t="n">
        <v>0</v>
      </c>
    </row>
    <row r="8704" spans="1:9">
      <c r="A8704" t="s">
        <v>4</v>
      </c>
      <c r="B8704" s="4" t="s">
        <v>5</v>
      </c>
      <c r="C8704" s="4" t="s">
        <v>7</v>
      </c>
      <c r="D8704" s="4" t="s">
        <v>11</v>
      </c>
      <c r="E8704" s="4" t="s">
        <v>7</v>
      </c>
    </row>
    <row r="8705" spans="1:9">
      <c r="A8705" t="n">
        <v>67368</v>
      </c>
      <c r="B8705" s="38" t="n">
        <v>36</v>
      </c>
      <c r="C8705" s="7" t="n">
        <v>9</v>
      </c>
      <c r="D8705" s="7" t="n">
        <v>8</v>
      </c>
      <c r="E8705" s="7" t="n">
        <v>0</v>
      </c>
    </row>
    <row r="8706" spans="1:9">
      <c r="A8706" t="s">
        <v>4</v>
      </c>
      <c r="B8706" s="4" t="s">
        <v>5</v>
      </c>
      <c r="C8706" s="4" t="s">
        <v>11</v>
      </c>
    </row>
    <row r="8707" spans="1:9">
      <c r="A8707" t="n">
        <v>67373</v>
      </c>
      <c r="B8707" s="12" t="n">
        <v>12</v>
      </c>
      <c r="C8707" s="7" t="n">
        <v>10924</v>
      </c>
    </row>
    <row r="8708" spans="1:9">
      <c r="A8708" t="s">
        <v>4</v>
      </c>
      <c r="B8708" s="4" t="s">
        <v>5</v>
      </c>
      <c r="C8708" s="4" t="s">
        <v>11</v>
      </c>
    </row>
    <row r="8709" spans="1:9">
      <c r="A8709" t="n">
        <v>67376</v>
      </c>
      <c r="B8709" s="12" t="n">
        <v>12</v>
      </c>
      <c r="C8709" s="7" t="n">
        <v>7249</v>
      </c>
    </row>
    <row r="8710" spans="1:9">
      <c r="A8710" t="s">
        <v>4</v>
      </c>
      <c r="B8710" s="4" t="s">
        <v>5</v>
      </c>
      <c r="C8710" s="4" t="s">
        <v>11</v>
      </c>
    </row>
    <row r="8711" spans="1:9">
      <c r="A8711" t="n">
        <v>67379</v>
      </c>
      <c r="B8711" s="12" t="n">
        <v>12</v>
      </c>
      <c r="C8711" s="7" t="n">
        <v>7250</v>
      </c>
    </row>
    <row r="8712" spans="1:9">
      <c r="A8712" t="s">
        <v>4</v>
      </c>
      <c r="B8712" s="4" t="s">
        <v>5</v>
      </c>
      <c r="C8712" s="4" t="s">
        <v>11</v>
      </c>
      <c r="D8712" s="4" t="s">
        <v>7</v>
      </c>
      <c r="E8712" s="4" t="s">
        <v>11</v>
      </c>
    </row>
    <row r="8713" spans="1:9">
      <c r="A8713" t="n">
        <v>67382</v>
      </c>
      <c r="B8713" s="74" t="n">
        <v>104</v>
      </c>
      <c r="C8713" s="7" t="n">
        <v>34</v>
      </c>
      <c r="D8713" s="7" t="n">
        <v>1</v>
      </c>
      <c r="E8713" s="7" t="n">
        <v>6</v>
      </c>
    </row>
    <row r="8714" spans="1:9">
      <c r="A8714" t="s">
        <v>4</v>
      </c>
      <c r="B8714" s="4" t="s">
        <v>5</v>
      </c>
    </row>
    <row r="8715" spans="1:9">
      <c r="A8715" t="n">
        <v>67388</v>
      </c>
      <c r="B8715" s="5" t="n">
        <v>1</v>
      </c>
    </row>
    <row r="8716" spans="1:9">
      <c r="A8716" t="s">
        <v>4</v>
      </c>
      <c r="B8716" s="4" t="s">
        <v>5</v>
      </c>
      <c r="C8716" s="4" t="s">
        <v>11</v>
      </c>
      <c r="D8716" s="4" t="s">
        <v>15</v>
      </c>
      <c r="E8716" s="4" t="s">
        <v>15</v>
      </c>
      <c r="F8716" s="4" t="s">
        <v>15</v>
      </c>
      <c r="G8716" s="4" t="s">
        <v>15</v>
      </c>
    </row>
    <row r="8717" spans="1:9">
      <c r="A8717" t="n">
        <v>67389</v>
      </c>
      <c r="B8717" s="37" t="n">
        <v>46</v>
      </c>
      <c r="C8717" s="7" t="n">
        <v>61456</v>
      </c>
      <c r="D8717" s="7" t="n">
        <v>31</v>
      </c>
      <c r="E8717" s="7" t="n">
        <v>0</v>
      </c>
      <c r="F8717" s="7" t="n">
        <v>-36.8800010681152</v>
      </c>
      <c r="G8717" s="7" t="n">
        <v>207.899993896484</v>
      </c>
    </row>
    <row r="8718" spans="1:9">
      <c r="A8718" t="s">
        <v>4</v>
      </c>
      <c r="B8718" s="4" t="s">
        <v>5</v>
      </c>
      <c r="C8718" s="4" t="s">
        <v>7</v>
      </c>
      <c r="D8718" s="4" t="s">
        <v>7</v>
      </c>
      <c r="E8718" s="4" t="s">
        <v>15</v>
      </c>
      <c r="F8718" s="4" t="s">
        <v>15</v>
      </c>
      <c r="G8718" s="4" t="s">
        <v>15</v>
      </c>
      <c r="H8718" s="4" t="s">
        <v>11</v>
      </c>
      <c r="I8718" s="4" t="s">
        <v>7</v>
      </c>
    </row>
    <row r="8719" spans="1:9">
      <c r="A8719" t="n">
        <v>67408</v>
      </c>
      <c r="B8719" s="61" t="n">
        <v>45</v>
      </c>
      <c r="C8719" s="7" t="n">
        <v>4</v>
      </c>
      <c r="D8719" s="7" t="n">
        <v>3</v>
      </c>
      <c r="E8719" s="7" t="n">
        <v>7.01999998092651</v>
      </c>
      <c r="F8719" s="7" t="n">
        <v>207.889999389648</v>
      </c>
      <c r="G8719" s="7" t="n">
        <v>0</v>
      </c>
      <c r="H8719" s="7" t="n">
        <v>0</v>
      </c>
      <c r="I8719" s="7" t="n">
        <v>0</v>
      </c>
    </row>
    <row r="8720" spans="1:9">
      <c r="A8720" t="s">
        <v>4</v>
      </c>
      <c r="B8720" s="4" t="s">
        <v>5</v>
      </c>
      <c r="C8720" s="4" t="s">
        <v>7</v>
      </c>
      <c r="D8720" s="4" t="s">
        <v>8</v>
      </c>
    </row>
    <row r="8721" spans="1:9">
      <c r="A8721" t="n">
        <v>67426</v>
      </c>
      <c r="B8721" s="6" t="n">
        <v>2</v>
      </c>
      <c r="C8721" s="7" t="n">
        <v>10</v>
      </c>
      <c r="D8721" s="7" t="s">
        <v>567</v>
      </c>
    </row>
    <row r="8722" spans="1:9">
      <c r="A8722" t="s">
        <v>4</v>
      </c>
      <c r="B8722" s="4" t="s">
        <v>5</v>
      </c>
      <c r="C8722" s="4" t="s">
        <v>11</v>
      </c>
    </row>
    <row r="8723" spans="1:9">
      <c r="A8723" t="n">
        <v>67441</v>
      </c>
      <c r="B8723" s="26" t="n">
        <v>16</v>
      </c>
      <c r="C8723" s="7" t="n">
        <v>0</v>
      </c>
    </row>
    <row r="8724" spans="1:9">
      <c r="A8724" t="s">
        <v>4</v>
      </c>
      <c r="B8724" s="4" t="s">
        <v>5</v>
      </c>
      <c r="C8724" s="4" t="s">
        <v>7</v>
      </c>
      <c r="D8724" s="4" t="s">
        <v>11</v>
      </c>
    </row>
    <row r="8725" spans="1:9">
      <c r="A8725" t="n">
        <v>67444</v>
      </c>
      <c r="B8725" s="28" t="n">
        <v>58</v>
      </c>
      <c r="C8725" s="7" t="n">
        <v>105</v>
      </c>
      <c r="D8725" s="7" t="n">
        <v>300</v>
      </c>
    </row>
    <row r="8726" spans="1:9">
      <c r="A8726" t="s">
        <v>4</v>
      </c>
      <c r="B8726" s="4" t="s">
        <v>5</v>
      </c>
      <c r="C8726" s="4" t="s">
        <v>15</v>
      </c>
      <c r="D8726" s="4" t="s">
        <v>11</v>
      </c>
    </row>
    <row r="8727" spans="1:9">
      <c r="A8727" t="n">
        <v>67448</v>
      </c>
      <c r="B8727" s="29" t="n">
        <v>103</v>
      </c>
      <c r="C8727" s="7" t="n">
        <v>1</v>
      </c>
      <c r="D8727" s="7" t="n">
        <v>300</v>
      </c>
    </row>
    <row r="8728" spans="1:9">
      <c r="A8728" t="s">
        <v>4</v>
      </c>
      <c r="B8728" s="4" t="s">
        <v>5</v>
      </c>
      <c r="C8728" s="4" t="s">
        <v>7</v>
      </c>
      <c r="D8728" s="4" t="s">
        <v>11</v>
      </c>
    </row>
    <row r="8729" spans="1:9">
      <c r="A8729" t="n">
        <v>67455</v>
      </c>
      <c r="B8729" s="55" t="n">
        <v>72</v>
      </c>
      <c r="C8729" s="7" t="n">
        <v>4</v>
      </c>
      <c r="D8729" s="7" t="n">
        <v>0</v>
      </c>
    </row>
    <row r="8730" spans="1:9">
      <c r="A8730" t="s">
        <v>4</v>
      </c>
      <c r="B8730" s="4" t="s">
        <v>5</v>
      </c>
      <c r="C8730" s="4" t="s">
        <v>17</v>
      </c>
    </row>
    <row r="8731" spans="1:9">
      <c r="A8731" t="n">
        <v>67459</v>
      </c>
      <c r="B8731" s="32" t="n">
        <v>15</v>
      </c>
      <c r="C8731" s="7" t="n">
        <v>1073741824</v>
      </c>
    </row>
    <row r="8732" spans="1:9">
      <c r="A8732" t="s">
        <v>4</v>
      </c>
      <c r="B8732" s="4" t="s">
        <v>5</v>
      </c>
      <c r="C8732" s="4" t="s">
        <v>7</v>
      </c>
    </row>
    <row r="8733" spans="1:9">
      <c r="A8733" t="n">
        <v>67464</v>
      </c>
      <c r="B8733" s="54" t="n">
        <v>64</v>
      </c>
      <c r="C8733" s="7" t="n">
        <v>3</v>
      </c>
    </row>
    <row r="8734" spans="1:9">
      <c r="A8734" t="s">
        <v>4</v>
      </c>
      <c r="B8734" s="4" t="s">
        <v>5</v>
      </c>
      <c r="C8734" s="4" t="s">
        <v>7</v>
      </c>
    </row>
    <row r="8735" spans="1:9">
      <c r="A8735" t="n">
        <v>67466</v>
      </c>
      <c r="B8735" s="53" t="n">
        <v>74</v>
      </c>
      <c r="C8735" s="7" t="n">
        <v>67</v>
      </c>
    </row>
    <row r="8736" spans="1:9">
      <c r="A8736" t="s">
        <v>4</v>
      </c>
      <c r="B8736" s="4" t="s">
        <v>5</v>
      </c>
      <c r="C8736" s="4" t="s">
        <v>7</v>
      </c>
      <c r="D8736" s="4" t="s">
        <v>7</v>
      </c>
      <c r="E8736" s="4" t="s">
        <v>11</v>
      </c>
    </row>
    <row r="8737" spans="1:5">
      <c r="A8737" t="n">
        <v>67468</v>
      </c>
      <c r="B8737" s="61" t="n">
        <v>45</v>
      </c>
      <c r="C8737" s="7" t="n">
        <v>8</v>
      </c>
      <c r="D8737" s="7" t="n">
        <v>1</v>
      </c>
      <c r="E8737" s="7" t="n">
        <v>0</v>
      </c>
    </row>
    <row r="8738" spans="1:5">
      <c r="A8738" t="s">
        <v>4</v>
      </c>
      <c r="B8738" s="4" t="s">
        <v>5</v>
      </c>
      <c r="C8738" s="4" t="s">
        <v>11</v>
      </c>
    </row>
    <row r="8739" spans="1:5">
      <c r="A8739" t="n">
        <v>67473</v>
      </c>
      <c r="B8739" s="14" t="n">
        <v>13</v>
      </c>
      <c r="C8739" s="7" t="n">
        <v>6409</v>
      </c>
    </row>
    <row r="8740" spans="1:5">
      <c r="A8740" t="s">
        <v>4</v>
      </c>
      <c r="B8740" s="4" t="s">
        <v>5</v>
      </c>
      <c r="C8740" s="4" t="s">
        <v>11</v>
      </c>
    </row>
    <row r="8741" spans="1:5">
      <c r="A8741" t="n">
        <v>67476</v>
      </c>
      <c r="B8741" s="14" t="n">
        <v>13</v>
      </c>
      <c r="C8741" s="7" t="n">
        <v>6408</v>
      </c>
    </row>
    <row r="8742" spans="1:5">
      <c r="A8742" t="s">
        <v>4</v>
      </c>
      <c r="B8742" s="4" t="s">
        <v>5</v>
      </c>
      <c r="C8742" s="4" t="s">
        <v>11</v>
      </c>
    </row>
    <row r="8743" spans="1:5">
      <c r="A8743" t="n">
        <v>67479</v>
      </c>
      <c r="B8743" s="12" t="n">
        <v>12</v>
      </c>
      <c r="C8743" s="7" t="n">
        <v>6464</v>
      </c>
    </row>
    <row r="8744" spans="1:5">
      <c r="A8744" t="s">
        <v>4</v>
      </c>
      <c r="B8744" s="4" t="s">
        <v>5</v>
      </c>
      <c r="C8744" s="4" t="s">
        <v>11</v>
      </c>
    </row>
    <row r="8745" spans="1:5">
      <c r="A8745" t="n">
        <v>67482</v>
      </c>
      <c r="B8745" s="14" t="n">
        <v>13</v>
      </c>
      <c r="C8745" s="7" t="n">
        <v>6465</v>
      </c>
    </row>
    <row r="8746" spans="1:5">
      <c r="A8746" t="s">
        <v>4</v>
      </c>
      <c r="B8746" s="4" t="s">
        <v>5</v>
      </c>
      <c r="C8746" s="4" t="s">
        <v>11</v>
      </c>
    </row>
    <row r="8747" spans="1:5">
      <c r="A8747" t="n">
        <v>67485</v>
      </c>
      <c r="B8747" s="14" t="n">
        <v>13</v>
      </c>
      <c r="C8747" s="7" t="n">
        <v>6466</v>
      </c>
    </row>
    <row r="8748" spans="1:5">
      <c r="A8748" t="s">
        <v>4</v>
      </c>
      <c r="B8748" s="4" t="s">
        <v>5</v>
      </c>
      <c r="C8748" s="4" t="s">
        <v>11</v>
      </c>
    </row>
    <row r="8749" spans="1:5">
      <c r="A8749" t="n">
        <v>67488</v>
      </c>
      <c r="B8749" s="14" t="n">
        <v>13</v>
      </c>
      <c r="C8749" s="7" t="n">
        <v>6467</v>
      </c>
    </row>
    <row r="8750" spans="1:5">
      <c r="A8750" t="s">
        <v>4</v>
      </c>
      <c r="B8750" s="4" t="s">
        <v>5</v>
      </c>
      <c r="C8750" s="4" t="s">
        <v>11</v>
      </c>
    </row>
    <row r="8751" spans="1:5">
      <c r="A8751" t="n">
        <v>67491</v>
      </c>
      <c r="B8751" s="14" t="n">
        <v>13</v>
      </c>
      <c r="C8751" s="7" t="n">
        <v>6468</v>
      </c>
    </row>
    <row r="8752" spans="1:5">
      <c r="A8752" t="s">
        <v>4</v>
      </c>
      <c r="B8752" s="4" t="s">
        <v>5</v>
      </c>
      <c r="C8752" s="4" t="s">
        <v>11</v>
      </c>
    </row>
    <row r="8753" spans="1:5">
      <c r="A8753" t="n">
        <v>67494</v>
      </c>
      <c r="B8753" s="14" t="n">
        <v>13</v>
      </c>
      <c r="C8753" s="7" t="n">
        <v>6469</v>
      </c>
    </row>
    <row r="8754" spans="1:5">
      <c r="A8754" t="s">
        <v>4</v>
      </c>
      <c r="B8754" s="4" t="s">
        <v>5</v>
      </c>
      <c r="C8754" s="4" t="s">
        <v>11</v>
      </c>
    </row>
    <row r="8755" spans="1:5">
      <c r="A8755" t="n">
        <v>67497</v>
      </c>
      <c r="B8755" s="14" t="n">
        <v>13</v>
      </c>
      <c r="C8755" s="7" t="n">
        <v>6470</v>
      </c>
    </row>
    <row r="8756" spans="1:5">
      <c r="A8756" t="s">
        <v>4</v>
      </c>
      <c r="B8756" s="4" t="s">
        <v>5</v>
      </c>
      <c r="C8756" s="4" t="s">
        <v>11</v>
      </c>
    </row>
    <row r="8757" spans="1:5">
      <c r="A8757" t="n">
        <v>67500</v>
      </c>
      <c r="B8757" s="14" t="n">
        <v>13</v>
      </c>
      <c r="C8757" s="7" t="n">
        <v>6471</v>
      </c>
    </row>
    <row r="8758" spans="1:5">
      <c r="A8758" t="s">
        <v>4</v>
      </c>
      <c r="B8758" s="4" t="s">
        <v>5</v>
      </c>
      <c r="C8758" s="4" t="s">
        <v>7</v>
      </c>
    </row>
    <row r="8759" spans="1:5">
      <c r="A8759" t="n">
        <v>67503</v>
      </c>
      <c r="B8759" s="53" t="n">
        <v>74</v>
      </c>
      <c r="C8759" s="7" t="n">
        <v>18</v>
      </c>
    </row>
    <row r="8760" spans="1:5">
      <c r="A8760" t="s">
        <v>4</v>
      </c>
      <c r="B8760" s="4" t="s">
        <v>5</v>
      </c>
      <c r="C8760" s="4" t="s">
        <v>7</v>
      </c>
    </row>
    <row r="8761" spans="1:5">
      <c r="A8761" t="n">
        <v>67505</v>
      </c>
      <c r="B8761" s="53" t="n">
        <v>74</v>
      </c>
      <c r="C8761" s="7" t="n">
        <v>45</v>
      </c>
    </row>
    <row r="8762" spans="1:5">
      <c r="A8762" t="s">
        <v>4</v>
      </c>
      <c r="B8762" s="4" t="s">
        <v>5</v>
      </c>
      <c r="C8762" s="4" t="s">
        <v>11</v>
      </c>
    </row>
    <row r="8763" spans="1:5">
      <c r="A8763" t="n">
        <v>67507</v>
      </c>
      <c r="B8763" s="26" t="n">
        <v>16</v>
      </c>
      <c r="C8763" s="7" t="n">
        <v>0</v>
      </c>
    </row>
    <row r="8764" spans="1:5">
      <c r="A8764" t="s">
        <v>4</v>
      </c>
      <c r="B8764" s="4" t="s">
        <v>5</v>
      </c>
      <c r="C8764" s="4" t="s">
        <v>7</v>
      </c>
      <c r="D8764" s="4" t="s">
        <v>7</v>
      </c>
      <c r="E8764" s="4" t="s">
        <v>7</v>
      </c>
      <c r="F8764" s="4" t="s">
        <v>7</v>
      </c>
    </row>
    <row r="8765" spans="1:5">
      <c r="A8765" t="n">
        <v>67510</v>
      </c>
      <c r="B8765" s="13" t="n">
        <v>14</v>
      </c>
      <c r="C8765" s="7" t="n">
        <v>0</v>
      </c>
      <c r="D8765" s="7" t="n">
        <v>8</v>
      </c>
      <c r="E8765" s="7" t="n">
        <v>0</v>
      </c>
      <c r="F8765" s="7" t="n">
        <v>0</v>
      </c>
    </row>
    <row r="8766" spans="1:5">
      <c r="A8766" t="s">
        <v>4</v>
      </c>
      <c r="B8766" s="4" t="s">
        <v>5</v>
      </c>
      <c r="C8766" s="4" t="s">
        <v>7</v>
      </c>
      <c r="D8766" s="4" t="s">
        <v>8</v>
      </c>
    </row>
    <row r="8767" spans="1:5">
      <c r="A8767" t="n">
        <v>67515</v>
      </c>
      <c r="B8767" s="6" t="n">
        <v>2</v>
      </c>
      <c r="C8767" s="7" t="n">
        <v>11</v>
      </c>
      <c r="D8767" s="7" t="s">
        <v>16</v>
      </c>
    </row>
    <row r="8768" spans="1:5">
      <c r="A8768" t="s">
        <v>4</v>
      </c>
      <c r="B8768" s="4" t="s">
        <v>5</v>
      </c>
      <c r="C8768" s="4" t="s">
        <v>11</v>
      </c>
    </row>
    <row r="8769" spans="1:6">
      <c r="A8769" t="n">
        <v>67529</v>
      </c>
      <c r="B8769" s="26" t="n">
        <v>16</v>
      </c>
      <c r="C8769" s="7" t="n">
        <v>0</v>
      </c>
    </row>
    <row r="8770" spans="1:6">
      <c r="A8770" t="s">
        <v>4</v>
      </c>
      <c r="B8770" s="4" t="s">
        <v>5</v>
      </c>
      <c r="C8770" s="4" t="s">
        <v>7</v>
      </c>
      <c r="D8770" s="4" t="s">
        <v>8</v>
      </c>
    </row>
    <row r="8771" spans="1:6">
      <c r="A8771" t="n">
        <v>67532</v>
      </c>
      <c r="B8771" s="6" t="n">
        <v>2</v>
      </c>
      <c r="C8771" s="7" t="n">
        <v>11</v>
      </c>
      <c r="D8771" s="7" t="s">
        <v>568</v>
      </c>
    </row>
    <row r="8772" spans="1:6">
      <c r="A8772" t="s">
        <v>4</v>
      </c>
      <c r="B8772" s="4" t="s">
        <v>5</v>
      </c>
      <c r="C8772" s="4" t="s">
        <v>11</v>
      </c>
    </row>
    <row r="8773" spans="1:6">
      <c r="A8773" t="n">
        <v>67541</v>
      </c>
      <c r="B8773" s="26" t="n">
        <v>16</v>
      </c>
      <c r="C8773" s="7" t="n">
        <v>0</v>
      </c>
    </row>
    <row r="8774" spans="1:6">
      <c r="A8774" t="s">
        <v>4</v>
      </c>
      <c r="B8774" s="4" t="s">
        <v>5</v>
      </c>
      <c r="C8774" s="4" t="s">
        <v>17</v>
      </c>
    </row>
    <row r="8775" spans="1:6">
      <c r="A8775" t="n">
        <v>67544</v>
      </c>
      <c r="B8775" s="32" t="n">
        <v>15</v>
      </c>
      <c r="C8775" s="7" t="n">
        <v>2048</v>
      </c>
    </row>
    <row r="8776" spans="1:6">
      <c r="A8776" t="s">
        <v>4</v>
      </c>
      <c r="B8776" s="4" t="s">
        <v>5</v>
      </c>
      <c r="C8776" s="4" t="s">
        <v>7</v>
      </c>
      <c r="D8776" s="4" t="s">
        <v>8</v>
      </c>
    </row>
    <row r="8777" spans="1:6">
      <c r="A8777" t="n">
        <v>67549</v>
      </c>
      <c r="B8777" s="6" t="n">
        <v>2</v>
      </c>
      <c r="C8777" s="7" t="n">
        <v>10</v>
      </c>
      <c r="D8777" s="7" t="s">
        <v>45</v>
      </c>
    </row>
    <row r="8778" spans="1:6">
      <c r="A8778" t="s">
        <v>4</v>
      </c>
      <c r="B8778" s="4" t="s">
        <v>5</v>
      </c>
      <c r="C8778" s="4" t="s">
        <v>11</v>
      </c>
    </row>
    <row r="8779" spans="1:6">
      <c r="A8779" t="n">
        <v>67567</v>
      </c>
      <c r="B8779" s="26" t="n">
        <v>16</v>
      </c>
      <c r="C8779" s="7" t="n">
        <v>0</v>
      </c>
    </row>
    <row r="8780" spans="1:6">
      <c r="A8780" t="s">
        <v>4</v>
      </c>
      <c r="B8780" s="4" t="s">
        <v>5</v>
      </c>
      <c r="C8780" s="4" t="s">
        <v>7</v>
      </c>
      <c r="D8780" s="4" t="s">
        <v>8</v>
      </c>
    </row>
    <row r="8781" spans="1:6">
      <c r="A8781" t="n">
        <v>67570</v>
      </c>
      <c r="B8781" s="6" t="n">
        <v>2</v>
      </c>
      <c r="C8781" s="7" t="n">
        <v>10</v>
      </c>
      <c r="D8781" s="7" t="s">
        <v>46</v>
      </c>
    </row>
    <row r="8782" spans="1:6">
      <c r="A8782" t="s">
        <v>4</v>
      </c>
      <c r="B8782" s="4" t="s">
        <v>5</v>
      </c>
      <c r="C8782" s="4" t="s">
        <v>11</v>
      </c>
    </row>
    <row r="8783" spans="1:6">
      <c r="A8783" t="n">
        <v>67589</v>
      </c>
      <c r="B8783" s="26" t="n">
        <v>16</v>
      </c>
      <c r="C8783" s="7" t="n">
        <v>0</v>
      </c>
    </row>
    <row r="8784" spans="1:6">
      <c r="A8784" t="s">
        <v>4</v>
      </c>
      <c r="B8784" s="4" t="s">
        <v>5</v>
      </c>
      <c r="C8784" s="4" t="s">
        <v>7</v>
      </c>
      <c r="D8784" s="4" t="s">
        <v>11</v>
      </c>
      <c r="E8784" s="4" t="s">
        <v>15</v>
      </c>
    </row>
    <row r="8785" spans="1:5">
      <c r="A8785" t="n">
        <v>67592</v>
      </c>
      <c r="B8785" s="28" t="n">
        <v>58</v>
      </c>
      <c r="C8785" s="7" t="n">
        <v>100</v>
      </c>
      <c r="D8785" s="7" t="n">
        <v>300</v>
      </c>
      <c r="E8785" s="7" t="n">
        <v>1</v>
      </c>
    </row>
    <row r="8786" spans="1:5">
      <c r="A8786" t="s">
        <v>4</v>
      </c>
      <c r="B8786" s="4" t="s">
        <v>5</v>
      </c>
      <c r="C8786" s="4" t="s">
        <v>7</v>
      </c>
      <c r="D8786" s="4" t="s">
        <v>11</v>
      </c>
    </row>
    <row r="8787" spans="1:5">
      <c r="A8787" t="n">
        <v>67600</v>
      </c>
      <c r="B8787" s="28" t="n">
        <v>58</v>
      </c>
      <c r="C8787" s="7" t="n">
        <v>255</v>
      </c>
      <c r="D8787" s="7" t="n">
        <v>0</v>
      </c>
    </row>
    <row r="8788" spans="1:5">
      <c r="A8788" t="s">
        <v>4</v>
      </c>
      <c r="B8788" s="4" t="s">
        <v>5</v>
      </c>
      <c r="C8788" s="4" t="s">
        <v>7</v>
      </c>
    </row>
    <row r="8789" spans="1:5">
      <c r="A8789" t="n">
        <v>67604</v>
      </c>
      <c r="B8789" s="27" t="n">
        <v>23</v>
      </c>
      <c r="C8789" s="7" t="n">
        <v>0</v>
      </c>
    </row>
    <row r="8790" spans="1:5">
      <c r="A8790" t="s">
        <v>4</v>
      </c>
      <c r="B8790" s="4" t="s">
        <v>5</v>
      </c>
    </row>
    <row r="8791" spans="1:5">
      <c r="A8791" t="n">
        <v>67606</v>
      </c>
      <c r="B8791" s="5" t="n">
        <v>1</v>
      </c>
    </row>
    <row r="8792" spans="1:5" s="3" customFormat="1" customHeight="0">
      <c r="A8792" s="3" t="s">
        <v>2</v>
      </c>
      <c r="B8792" s="3" t="s">
        <v>606</v>
      </c>
    </row>
    <row r="8793" spans="1:5">
      <c r="A8793" t="s">
        <v>4</v>
      </c>
      <c r="B8793" s="4" t="s">
        <v>5</v>
      </c>
      <c r="C8793" s="4" t="s">
        <v>7</v>
      </c>
      <c r="D8793" s="4" t="s">
        <v>7</v>
      </c>
      <c r="E8793" s="4" t="s">
        <v>7</v>
      </c>
      <c r="F8793" s="4" t="s">
        <v>7</v>
      </c>
    </row>
    <row r="8794" spans="1:5">
      <c r="A8794" t="n">
        <v>67608</v>
      </c>
      <c r="B8794" s="13" t="n">
        <v>14</v>
      </c>
      <c r="C8794" s="7" t="n">
        <v>2</v>
      </c>
      <c r="D8794" s="7" t="n">
        <v>0</v>
      </c>
      <c r="E8794" s="7" t="n">
        <v>0</v>
      </c>
      <c r="F8794" s="7" t="n">
        <v>0</v>
      </c>
    </row>
    <row r="8795" spans="1:5">
      <c r="A8795" t="s">
        <v>4</v>
      </c>
      <c r="B8795" s="4" t="s">
        <v>5</v>
      </c>
      <c r="C8795" s="4" t="s">
        <v>7</v>
      </c>
      <c r="D8795" s="10" t="s">
        <v>10</v>
      </c>
      <c r="E8795" s="4" t="s">
        <v>5</v>
      </c>
      <c r="F8795" s="4" t="s">
        <v>7</v>
      </c>
      <c r="G8795" s="4" t="s">
        <v>11</v>
      </c>
      <c r="H8795" s="10" t="s">
        <v>12</v>
      </c>
      <c r="I8795" s="4" t="s">
        <v>7</v>
      </c>
      <c r="J8795" s="4" t="s">
        <v>17</v>
      </c>
      <c r="K8795" s="4" t="s">
        <v>7</v>
      </c>
      <c r="L8795" s="4" t="s">
        <v>7</v>
      </c>
      <c r="M8795" s="10" t="s">
        <v>10</v>
      </c>
      <c r="N8795" s="4" t="s">
        <v>5</v>
      </c>
      <c r="O8795" s="4" t="s">
        <v>7</v>
      </c>
      <c r="P8795" s="4" t="s">
        <v>11</v>
      </c>
      <c r="Q8795" s="10" t="s">
        <v>12</v>
      </c>
      <c r="R8795" s="4" t="s">
        <v>7</v>
      </c>
      <c r="S8795" s="4" t="s">
        <v>17</v>
      </c>
      <c r="T8795" s="4" t="s">
        <v>7</v>
      </c>
      <c r="U8795" s="4" t="s">
        <v>7</v>
      </c>
      <c r="V8795" s="4" t="s">
        <v>7</v>
      </c>
      <c r="W8795" s="4" t="s">
        <v>13</v>
      </c>
    </row>
    <row r="8796" spans="1:5">
      <c r="A8796" t="n">
        <v>67613</v>
      </c>
      <c r="B8796" s="9" t="n">
        <v>5</v>
      </c>
      <c r="C8796" s="7" t="n">
        <v>28</v>
      </c>
      <c r="D8796" s="10" t="s">
        <v>3</v>
      </c>
      <c r="E8796" s="8" t="n">
        <v>162</v>
      </c>
      <c r="F8796" s="7" t="n">
        <v>3</v>
      </c>
      <c r="G8796" s="7" t="n">
        <v>33183</v>
      </c>
      <c r="H8796" s="10" t="s">
        <v>3</v>
      </c>
      <c r="I8796" s="7" t="n">
        <v>0</v>
      </c>
      <c r="J8796" s="7" t="n">
        <v>1</v>
      </c>
      <c r="K8796" s="7" t="n">
        <v>2</v>
      </c>
      <c r="L8796" s="7" t="n">
        <v>28</v>
      </c>
      <c r="M8796" s="10" t="s">
        <v>3</v>
      </c>
      <c r="N8796" s="8" t="n">
        <v>162</v>
      </c>
      <c r="O8796" s="7" t="n">
        <v>3</v>
      </c>
      <c r="P8796" s="7" t="n">
        <v>33183</v>
      </c>
      <c r="Q8796" s="10" t="s">
        <v>3</v>
      </c>
      <c r="R8796" s="7" t="n">
        <v>0</v>
      </c>
      <c r="S8796" s="7" t="n">
        <v>2</v>
      </c>
      <c r="T8796" s="7" t="n">
        <v>2</v>
      </c>
      <c r="U8796" s="7" t="n">
        <v>11</v>
      </c>
      <c r="V8796" s="7" t="n">
        <v>1</v>
      </c>
      <c r="W8796" s="11" t="n">
        <f t="normal" ca="1">A8800</f>
        <v>0</v>
      </c>
    </row>
    <row r="8797" spans="1:5">
      <c r="A8797" t="s">
        <v>4</v>
      </c>
      <c r="B8797" s="4" t="s">
        <v>5</v>
      </c>
      <c r="C8797" s="4" t="s">
        <v>7</v>
      </c>
      <c r="D8797" s="4" t="s">
        <v>11</v>
      </c>
      <c r="E8797" s="4" t="s">
        <v>15</v>
      </c>
    </row>
    <row r="8798" spans="1:5">
      <c r="A8798" t="n">
        <v>67642</v>
      </c>
      <c r="B8798" s="28" t="n">
        <v>58</v>
      </c>
      <c r="C8798" s="7" t="n">
        <v>0</v>
      </c>
      <c r="D8798" s="7" t="n">
        <v>0</v>
      </c>
      <c r="E8798" s="7" t="n">
        <v>1</v>
      </c>
    </row>
    <row r="8799" spans="1:5">
      <c r="A8799" t="s">
        <v>4</v>
      </c>
      <c r="B8799" s="4" t="s">
        <v>5</v>
      </c>
      <c r="C8799" s="4" t="s">
        <v>7</v>
      </c>
      <c r="D8799" s="10" t="s">
        <v>10</v>
      </c>
      <c r="E8799" s="4" t="s">
        <v>5</v>
      </c>
      <c r="F8799" s="4" t="s">
        <v>7</v>
      </c>
      <c r="G8799" s="4" t="s">
        <v>11</v>
      </c>
      <c r="H8799" s="10" t="s">
        <v>12</v>
      </c>
      <c r="I8799" s="4" t="s">
        <v>7</v>
      </c>
      <c r="J8799" s="4" t="s">
        <v>17</v>
      </c>
      <c r="K8799" s="4" t="s">
        <v>7</v>
      </c>
      <c r="L8799" s="4" t="s">
        <v>7</v>
      </c>
      <c r="M8799" s="10" t="s">
        <v>10</v>
      </c>
      <c r="N8799" s="4" t="s">
        <v>5</v>
      </c>
      <c r="O8799" s="4" t="s">
        <v>7</v>
      </c>
      <c r="P8799" s="4" t="s">
        <v>11</v>
      </c>
      <c r="Q8799" s="10" t="s">
        <v>12</v>
      </c>
      <c r="R8799" s="4" t="s">
        <v>7</v>
      </c>
      <c r="S8799" s="4" t="s">
        <v>17</v>
      </c>
      <c r="T8799" s="4" t="s">
        <v>7</v>
      </c>
      <c r="U8799" s="4" t="s">
        <v>7</v>
      </c>
      <c r="V8799" s="4" t="s">
        <v>7</v>
      </c>
      <c r="W8799" s="4" t="s">
        <v>13</v>
      </c>
    </row>
    <row r="8800" spans="1:5">
      <c r="A8800" t="n">
        <v>67650</v>
      </c>
      <c r="B8800" s="9" t="n">
        <v>5</v>
      </c>
      <c r="C8800" s="7" t="n">
        <v>28</v>
      </c>
      <c r="D8800" s="10" t="s">
        <v>3</v>
      </c>
      <c r="E8800" s="8" t="n">
        <v>162</v>
      </c>
      <c r="F8800" s="7" t="n">
        <v>3</v>
      </c>
      <c r="G8800" s="7" t="n">
        <v>33183</v>
      </c>
      <c r="H8800" s="10" t="s">
        <v>3</v>
      </c>
      <c r="I8800" s="7" t="n">
        <v>0</v>
      </c>
      <c r="J8800" s="7" t="n">
        <v>1</v>
      </c>
      <c r="K8800" s="7" t="n">
        <v>3</v>
      </c>
      <c r="L8800" s="7" t="n">
        <v>28</v>
      </c>
      <c r="M8800" s="10" t="s">
        <v>3</v>
      </c>
      <c r="N8800" s="8" t="n">
        <v>162</v>
      </c>
      <c r="O8800" s="7" t="n">
        <v>3</v>
      </c>
      <c r="P8800" s="7" t="n">
        <v>33183</v>
      </c>
      <c r="Q8800" s="10" t="s">
        <v>3</v>
      </c>
      <c r="R8800" s="7" t="n">
        <v>0</v>
      </c>
      <c r="S8800" s="7" t="n">
        <v>2</v>
      </c>
      <c r="T8800" s="7" t="n">
        <v>3</v>
      </c>
      <c r="U8800" s="7" t="n">
        <v>9</v>
      </c>
      <c r="V8800" s="7" t="n">
        <v>1</v>
      </c>
      <c r="W8800" s="11" t="n">
        <f t="normal" ca="1">A8810</f>
        <v>0</v>
      </c>
    </row>
    <row r="8801" spans="1:23">
      <c r="A8801" t="s">
        <v>4</v>
      </c>
      <c r="B8801" s="4" t="s">
        <v>5</v>
      </c>
      <c r="C8801" s="4" t="s">
        <v>7</v>
      </c>
      <c r="D8801" s="10" t="s">
        <v>10</v>
      </c>
      <c r="E8801" s="4" t="s">
        <v>5</v>
      </c>
      <c r="F8801" s="4" t="s">
        <v>11</v>
      </c>
      <c r="G8801" s="4" t="s">
        <v>7</v>
      </c>
      <c r="H8801" s="4" t="s">
        <v>7</v>
      </c>
      <c r="I8801" s="4" t="s">
        <v>8</v>
      </c>
      <c r="J8801" s="10" t="s">
        <v>12</v>
      </c>
      <c r="K8801" s="4" t="s">
        <v>7</v>
      </c>
      <c r="L8801" s="4" t="s">
        <v>7</v>
      </c>
      <c r="M8801" s="10" t="s">
        <v>10</v>
      </c>
      <c r="N8801" s="4" t="s">
        <v>5</v>
      </c>
      <c r="O8801" s="4" t="s">
        <v>7</v>
      </c>
      <c r="P8801" s="10" t="s">
        <v>12</v>
      </c>
      <c r="Q8801" s="4" t="s">
        <v>7</v>
      </c>
      <c r="R8801" s="4" t="s">
        <v>17</v>
      </c>
      <c r="S8801" s="4" t="s">
        <v>7</v>
      </c>
      <c r="T8801" s="4" t="s">
        <v>7</v>
      </c>
      <c r="U8801" s="4" t="s">
        <v>7</v>
      </c>
      <c r="V8801" s="10" t="s">
        <v>10</v>
      </c>
      <c r="W8801" s="4" t="s">
        <v>5</v>
      </c>
      <c r="X8801" s="4" t="s">
        <v>7</v>
      </c>
      <c r="Y8801" s="10" t="s">
        <v>12</v>
      </c>
      <c r="Z8801" s="4" t="s">
        <v>7</v>
      </c>
      <c r="AA8801" s="4" t="s">
        <v>17</v>
      </c>
      <c r="AB8801" s="4" t="s">
        <v>7</v>
      </c>
      <c r="AC8801" s="4" t="s">
        <v>7</v>
      </c>
      <c r="AD8801" s="4" t="s">
        <v>7</v>
      </c>
      <c r="AE8801" s="4" t="s">
        <v>13</v>
      </c>
    </row>
    <row r="8802" spans="1:23">
      <c r="A8802" t="n">
        <v>67679</v>
      </c>
      <c r="B8802" s="9" t="n">
        <v>5</v>
      </c>
      <c r="C8802" s="7" t="n">
        <v>28</v>
      </c>
      <c r="D8802" s="10" t="s">
        <v>3</v>
      </c>
      <c r="E8802" s="39" t="n">
        <v>47</v>
      </c>
      <c r="F8802" s="7" t="n">
        <v>61456</v>
      </c>
      <c r="G8802" s="7" t="n">
        <v>2</v>
      </c>
      <c r="H8802" s="7" t="n">
        <v>0</v>
      </c>
      <c r="I8802" s="7" t="s">
        <v>134</v>
      </c>
      <c r="J8802" s="10" t="s">
        <v>3</v>
      </c>
      <c r="K8802" s="7" t="n">
        <v>8</v>
      </c>
      <c r="L8802" s="7" t="n">
        <v>28</v>
      </c>
      <c r="M8802" s="10" t="s">
        <v>3</v>
      </c>
      <c r="N8802" s="53" t="n">
        <v>74</v>
      </c>
      <c r="O8802" s="7" t="n">
        <v>65</v>
      </c>
      <c r="P8802" s="10" t="s">
        <v>3</v>
      </c>
      <c r="Q8802" s="7" t="n">
        <v>0</v>
      </c>
      <c r="R8802" s="7" t="n">
        <v>1</v>
      </c>
      <c r="S8802" s="7" t="n">
        <v>3</v>
      </c>
      <c r="T8802" s="7" t="n">
        <v>9</v>
      </c>
      <c r="U8802" s="7" t="n">
        <v>28</v>
      </c>
      <c r="V8802" s="10" t="s">
        <v>3</v>
      </c>
      <c r="W8802" s="53" t="n">
        <v>74</v>
      </c>
      <c r="X8802" s="7" t="n">
        <v>65</v>
      </c>
      <c r="Y8802" s="10" t="s">
        <v>3</v>
      </c>
      <c r="Z8802" s="7" t="n">
        <v>0</v>
      </c>
      <c r="AA8802" s="7" t="n">
        <v>2</v>
      </c>
      <c r="AB8802" s="7" t="n">
        <v>3</v>
      </c>
      <c r="AC8802" s="7" t="n">
        <v>9</v>
      </c>
      <c r="AD8802" s="7" t="n">
        <v>1</v>
      </c>
      <c r="AE8802" s="11" t="n">
        <f t="normal" ca="1">A8806</f>
        <v>0</v>
      </c>
    </row>
    <row r="8803" spans="1:23">
      <c r="A8803" t="s">
        <v>4</v>
      </c>
      <c r="B8803" s="4" t="s">
        <v>5</v>
      </c>
      <c r="C8803" s="4" t="s">
        <v>11</v>
      </c>
      <c r="D8803" s="4" t="s">
        <v>7</v>
      </c>
      <c r="E8803" s="4" t="s">
        <v>7</v>
      </c>
      <c r="F8803" s="4" t="s">
        <v>8</v>
      </c>
    </row>
    <row r="8804" spans="1:23">
      <c r="A8804" t="n">
        <v>67727</v>
      </c>
      <c r="B8804" s="39" t="n">
        <v>47</v>
      </c>
      <c r="C8804" s="7" t="n">
        <v>61456</v>
      </c>
      <c r="D8804" s="7" t="n">
        <v>0</v>
      </c>
      <c r="E8804" s="7" t="n">
        <v>0</v>
      </c>
      <c r="F8804" s="7" t="s">
        <v>135</v>
      </c>
    </row>
    <row r="8805" spans="1:23">
      <c r="A8805" t="s">
        <v>4</v>
      </c>
      <c r="B8805" s="4" t="s">
        <v>5</v>
      </c>
      <c r="C8805" s="4" t="s">
        <v>7</v>
      </c>
      <c r="D8805" s="4" t="s">
        <v>11</v>
      </c>
      <c r="E8805" s="4" t="s">
        <v>15</v>
      </c>
    </row>
    <row r="8806" spans="1:23">
      <c r="A8806" t="n">
        <v>67740</v>
      </c>
      <c r="B8806" s="28" t="n">
        <v>58</v>
      </c>
      <c r="C8806" s="7" t="n">
        <v>0</v>
      </c>
      <c r="D8806" s="7" t="n">
        <v>300</v>
      </c>
      <c r="E8806" s="7" t="n">
        <v>1</v>
      </c>
    </row>
    <row r="8807" spans="1:23">
      <c r="A8807" t="s">
        <v>4</v>
      </c>
      <c r="B8807" s="4" t="s">
        <v>5</v>
      </c>
      <c r="C8807" s="4" t="s">
        <v>7</v>
      </c>
      <c r="D8807" s="4" t="s">
        <v>11</v>
      </c>
    </row>
    <row r="8808" spans="1:23">
      <c r="A8808" t="n">
        <v>67748</v>
      </c>
      <c r="B8808" s="28" t="n">
        <v>58</v>
      </c>
      <c r="C8808" s="7" t="n">
        <v>255</v>
      </c>
      <c r="D8808" s="7" t="n">
        <v>0</v>
      </c>
    </row>
    <row r="8809" spans="1:23">
      <c r="A8809" t="s">
        <v>4</v>
      </c>
      <c r="B8809" s="4" t="s">
        <v>5</v>
      </c>
      <c r="C8809" s="4" t="s">
        <v>7</v>
      </c>
      <c r="D8809" s="4" t="s">
        <v>7</v>
      </c>
      <c r="E8809" s="4" t="s">
        <v>7</v>
      </c>
      <c r="F8809" s="4" t="s">
        <v>7</v>
      </c>
    </row>
    <row r="8810" spans="1:23">
      <c r="A8810" t="n">
        <v>67752</v>
      </c>
      <c r="B8810" s="13" t="n">
        <v>14</v>
      </c>
      <c r="C8810" s="7" t="n">
        <v>0</v>
      </c>
      <c r="D8810" s="7" t="n">
        <v>0</v>
      </c>
      <c r="E8810" s="7" t="n">
        <v>0</v>
      </c>
      <c r="F8810" s="7" t="n">
        <v>64</v>
      </c>
    </row>
    <row r="8811" spans="1:23">
      <c r="A8811" t="s">
        <v>4</v>
      </c>
      <c r="B8811" s="4" t="s">
        <v>5</v>
      </c>
      <c r="C8811" s="4" t="s">
        <v>7</v>
      </c>
      <c r="D8811" s="4" t="s">
        <v>11</v>
      </c>
    </row>
    <row r="8812" spans="1:23">
      <c r="A8812" t="n">
        <v>67757</v>
      </c>
      <c r="B8812" s="21" t="n">
        <v>22</v>
      </c>
      <c r="C8812" s="7" t="n">
        <v>0</v>
      </c>
      <c r="D8812" s="7" t="n">
        <v>33183</v>
      </c>
    </row>
    <row r="8813" spans="1:23">
      <c r="A8813" t="s">
        <v>4</v>
      </c>
      <c r="B8813" s="4" t="s">
        <v>5</v>
      </c>
      <c r="C8813" s="4" t="s">
        <v>7</v>
      </c>
      <c r="D8813" s="4" t="s">
        <v>11</v>
      </c>
    </row>
    <row r="8814" spans="1:23">
      <c r="A8814" t="n">
        <v>67761</v>
      </c>
      <c r="B8814" s="28" t="n">
        <v>58</v>
      </c>
      <c r="C8814" s="7" t="n">
        <v>5</v>
      </c>
      <c r="D8814" s="7" t="n">
        <v>300</v>
      </c>
    </row>
    <row r="8815" spans="1:23">
      <c r="A8815" t="s">
        <v>4</v>
      </c>
      <c r="B8815" s="4" t="s">
        <v>5</v>
      </c>
      <c r="C8815" s="4" t="s">
        <v>15</v>
      </c>
      <c r="D8815" s="4" t="s">
        <v>11</v>
      </c>
    </row>
    <row r="8816" spans="1:23">
      <c r="A8816" t="n">
        <v>67765</v>
      </c>
      <c r="B8816" s="29" t="n">
        <v>103</v>
      </c>
      <c r="C8816" s="7" t="n">
        <v>0</v>
      </c>
      <c r="D8816" s="7" t="n">
        <v>300</v>
      </c>
    </row>
    <row r="8817" spans="1:31">
      <c r="A8817" t="s">
        <v>4</v>
      </c>
      <c r="B8817" s="4" t="s">
        <v>5</v>
      </c>
      <c r="C8817" s="4" t="s">
        <v>7</v>
      </c>
    </row>
    <row r="8818" spans="1:31">
      <c r="A8818" t="n">
        <v>67772</v>
      </c>
      <c r="B8818" s="54" t="n">
        <v>64</v>
      </c>
      <c r="C8818" s="7" t="n">
        <v>7</v>
      </c>
    </row>
    <row r="8819" spans="1:31">
      <c r="A8819" t="s">
        <v>4</v>
      </c>
      <c r="B8819" s="4" t="s">
        <v>5</v>
      </c>
      <c r="C8819" s="4" t="s">
        <v>7</v>
      </c>
      <c r="D8819" s="4" t="s">
        <v>11</v>
      </c>
    </row>
    <row r="8820" spans="1:31">
      <c r="A8820" t="n">
        <v>67774</v>
      </c>
      <c r="B8820" s="55" t="n">
        <v>72</v>
      </c>
      <c r="C8820" s="7" t="n">
        <v>5</v>
      </c>
      <c r="D8820" s="7" t="n">
        <v>0</v>
      </c>
    </row>
    <row r="8821" spans="1:31">
      <c r="A8821" t="s">
        <v>4</v>
      </c>
      <c r="B8821" s="4" t="s">
        <v>5</v>
      </c>
      <c r="C8821" s="4" t="s">
        <v>7</v>
      </c>
      <c r="D8821" s="10" t="s">
        <v>10</v>
      </c>
      <c r="E8821" s="4" t="s">
        <v>5</v>
      </c>
      <c r="F8821" s="4" t="s">
        <v>7</v>
      </c>
      <c r="G8821" s="4" t="s">
        <v>11</v>
      </c>
      <c r="H8821" s="10" t="s">
        <v>12</v>
      </c>
      <c r="I8821" s="4" t="s">
        <v>7</v>
      </c>
      <c r="J8821" s="4" t="s">
        <v>17</v>
      </c>
      <c r="K8821" s="4" t="s">
        <v>7</v>
      </c>
      <c r="L8821" s="4" t="s">
        <v>7</v>
      </c>
      <c r="M8821" s="4" t="s">
        <v>13</v>
      </c>
    </row>
    <row r="8822" spans="1:31">
      <c r="A8822" t="n">
        <v>67778</v>
      </c>
      <c r="B8822" s="9" t="n">
        <v>5</v>
      </c>
      <c r="C8822" s="7" t="n">
        <v>28</v>
      </c>
      <c r="D8822" s="10" t="s">
        <v>3</v>
      </c>
      <c r="E8822" s="8" t="n">
        <v>162</v>
      </c>
      <c r="F8822" s="7" t="n">
        <v>4</v>
      </c>
      <c r="G8822" s="7" t="n">
        <v>33183</v>
      </c>
      <c r="H8822" s="10" t="s">
        <v>3</v>
      </c>
      <c r="I8822" s="7" t="n">
        <v>0</v>
      </c>
      <c r="J8822" s="7" t="n">
        <v>1</v>
      </c>
      <c r="K8822" s="7" t="n">
        <v>2</v>
      </c>
      <c r="L8822" s="7" t="n">
        <v>1</v>
      </c>
      <c r="M8822" s="11" t="n">
        <f t="normal" ca="1">A8828</f>
        <v>0</v>
      </c>
    </row>
    <row r="8823" spans="1:31">
      <c r="A8823" t="s">
        <v>4</v>
      </c>
      <c r="B8823" s="4" t="s">
        <v>5</v>
      </c>
      <c r="C8823" s="4" t="s">
        <v>7</v>
      </c>
      <c r="D8823" s="4" t="s">
        <v>8</v>
      </c>
    </row>
    <row r="8824" spans="1:31">
      <c r="A8824" t="n">
        <v>67795</v>
      </c>
      <c r="B8824" s="6" t="n">
        <v>2</v>
      </c>
      <c r="C8824" s="7" t="n">
        <v>10</v>
      </c>
      <c r="D8824" s="7" t="s">
        <v>136</v>
      </c>
    </row>
    <row r="8825" spans="1:31">
      <c r="A8825" t="s">
        <v>4</v>
      </c>
      <c r="B8825" s="4" t="s">
        <v>5</v>
      </c>
      <c r="C8825" s="4" t="s">
        <v>11</v>
      </c>
    </row>
    <row r="8826" spans="1:31">
      <c r="A8826" t="n">
        <v>67812</v>
      </c>
      <c r="B8826" s="26" t="n">
        <v>16</v>
      </c>
      <c r="C8826" s="7" t="n">
        <v>0</v>
      </c>
    </row>
    <row r="8827" spans="1:31">
      <c r="A8827" t="s">
        <v>4</v>
      </c>
      <c r="B8827" s="4" t="s">
        <v>5</v>
      </c>
      <c r="C8827" s="4" t="s">
        <v>11</v>
      </c>
      <c r="D8827" s="4" t="s">
        <v>15</v>
      </c>
      <c r="E8827" s="4" t="s">
        <v>15</v>
      </c>
      <c r="F8827" s="4" t="s">
        <v>15</v>
      </c>
      <c r="G8827" s="4" t="s">
        <v>15</v>
      </c>
    </row>
    <row r="8828" spans="1:31">
      <c r="A8828" t="n">
        <v>67815</v>
      </c>
      <c r="B8828" s="37" t="n">
        <v>46</v>
      </c>
      <c r="C8828" s="7" t="n">
        <v>61456</v>
      </c>
      <c r="D8828" s="7" t="n">
        <v>1.69000005722046</v>
      </c>
      <c r="E8828" s="7" t="n">
        <v>0</v>
      </c>
      <c r="F8828" s="7" t="n">
        <v>-13.8800001144409</v>
      </c>
      <c r="G8828" s="7" t="n">
        <v>0</v>
      </c>
    </row>
    <row r="8829" spans="1:31">
      <c r="A8829" t="s">
        <v>4</v>
      </c>
      <c r="B8829" s="4" t="s">
        <v>5</v>
      </c>
      <c r="C8829" s="4" t="s">
        <v>7</v>
      </c>
      <c r="D8829" s="4" t="s">
        <v>7</v>
      </c>
      <c r="E8829" s="4" t="s">
        <v>15</v>
      </c>
      <c r="F8829" s="4" t="s">
        <v>15</v>
      </c>
      <c r="G8829" s="4" t="s">
        <v>15</v>
      </c>
      <c r="H8829" s="4" t="s">
        <v>11</v>
      </c>
      <c r="I8829" s="4" t="s">
        <v>7</v>
      </c>
    </row>
    <row r="8830" spans="1:31">
      <c r="A8830" t="n">
        <v>67834</v>
      </c>
      <c r="B8830" s="61" t="n">
        <v>45</v>
      </c>
      <c r="C8830" s="7" t="n">
        <v>4</v>
      </c>
      <c r="D8830" s="7" t="n">
        <v>3</v>
      </c>
      <c r="E8830" s="7" t="n">
        <v>7</v>
      </c>
      <c r="F8830" s="7" t="n">
        <v>180</v>
      </c>
      <c r="G8830" s="7" t="n">
        <v>0</v>
      </c>
      <c r="H8830" s="7" t="n">
        <v>0</v>
      </c>
      <c r="I8830" s="7" t="n">
        <v>0</v>
      </c>
    </row>
    <row r="8831" spans="1:31">
      <c r="A8831" t="s">
        <v>4</v>
      </c>
      <c r="B8831" s="4" t="s">
        <v>5</v>
      </c>
      <c r="C8831" s="4" t="s">
        <v>7</v>
      </c>
      <c r="D8831" s="4" t="s">
        <v>8</v>
      </c>
    </row>
    <row r="8832" spans="1:31">
      <c r="A8832" t="n">
        <v>67852</v>
      </c>
      <c r="B8832" s="6" t="n">
        <v>2</v>
      </c>
      <c r="C8832" s="7" t="n">
        <v>10</v>
      </c>
      <c r="D8832" s="7" t="s">
        <v>567</v>
      </c>
    </row>
    <row r="8833" spans="1:13">
      <c r="A8833" t="s">
        <v>4</v>
      </c>
      <c r="B8833" s="4" t="s">
        <v>5</v>
      </c>
      <c r="C8833" s="4" t="s">
        <v>11</v>
      </c>
    </row>
    <row r="8834" spans="1:13">
      <c r="A8834" t="n">
        <v>67867</v>
      </c>
      <c r="B8834" s="26" t="n">
        <v>16</v>
      </c>
      <c r="C8834" s="7" t="n">
        <v>0</v>
      </c>
    </row>
    <row r="8835" spans="1:13">
      <c r="A8835" t="s">
        <v>4</v>
      </c>
      <c r="B8835" s="4" t="s">
        <v>5</v>
      </c>
      <c r="C8835" s="4" t="s">
        <v>7</v>
      </c>
      <c r="D8835" s="4" t="s">
        <v>11</v>
      </c>
    </row>
    <row r="8836" spans="1:13">
      <c r="A8836" t="n">
        <v>67870</v>
      </c>
      <c r="B8836" s="28" t="n">
        <v>58</v>
      </c>
      <c r="C8836" s="7" t="n">
        <v>105</v>
      </c>
      <c r="D8836" s="7" t="n">
        <v>300</v>
      </c>
    </row>
    <row r="8837" spans="1:13">
      <c r="A8837" t="s">
        <v>4</v>
      </c>
      <c r="B8837" s="4" t="s">
        <v>5</v>
      </c>
      <c r="C8837" s="4" t="s">
        <v>15</v>
      </c>
      <c r="D8837" s="4" t="s">
        <v>11</v>
      </c>
    </row>
    <row r="8838" spans="1:13">
      <c r="A8838" t="n">
        <v>67874</v>
      </c>
      <c r="B8838" s="29" t="n">
        <v>103</v>
      </c>
      <c r="C8838" s="7" t="n">
        <v>1</v>
      </c>
      <c r="D8838" s="7" t="n">
        <v>300</v>
      </c>
    </row>
    <row r="8839" spans="1:13">
      <c r="A8839" t="s">
        <v>4</v>
      </c>
      <c r="B8839" s="4" t="s">
        <v>5</v>
      </c>
      <c r="C8839" s="4" t="s">
        <v>7</v>
      </c>
      <c r="D8839" s="4" t="s">
        <v>11</v>
      </c>
    </row>
    <row r="8840" spans="1:13">
      <c r="A8840" t="n">
        <v>67881</v>
      </c>
      <c r="B8840" s="55" t="n">
        <v>72</v>
      </c>
      <c r="C8840" s="7" t="n">
        <v>4</v>
      </c>
      <c r="D8840" s="7" t="n">
        <v>0</v>
      </c>
    </row>
    <row r="8841" spans="1:13">
      <c r="A8841" t="s">
        <v>4</v>
      </c>
      <c r="B8841" s="4" t="s">
        <v>5</v>
      </c>
      <c r="C8841" s="4" t="s">
        <v>17</v>
      </c>
    </row>
    <row r="8842" spans="1:13">
      <c r="A8842" t="n">
        <v>67885</v>
      </c>
      <c r="B8842" s="32" t="n">
        <v>15</v>
      </c>
      <c r="C8842" s="7" t="n">
        <v>1073741824</v>
      </c>
    </row>
    <row r="8843" spans="1:13">
      <c r="A8843" t="s">
        <v>4</v>
      </c>
      <c r="B8843" s="4" t="s">
        <v>5</v>
      </c>
      <c r="C8843" s="4" t="s">
        <v>7</v>
      </c>
    </row>
    <row r="8844" spans="1:13">
      <c r="A8844" t="n">
        <v>67890</v>
      </c>
      <c r="B8844" s="54" t="n">
        <v>64</v>
      </c>
      <c r="C8844" s="7" t="n">
        <v>3</v>
      </c>
    </row>
    <row r="8845" spans="1:13">
      <c r="A8845" t="s">
        <v>4</v>
      </c>
      <c r="B8845" s="4" t="s">
        <v>5</v>
      </c>
      <c r="C8845" s="4" t="s">
        <v>7</v>
      </c>
    </row>
    <row r="8846" spans="1:13">
      <c r="A8846" t="n">
        <v>67892</v>
      </c>
      <c r="B8846" s="53" t="n">
        <v>74</v>
      </c>
      <c r="C8846" s="7" t="n">
        <v>67</v>
      </c>
    </row>
    <row r="8847" spans="1:13">
      <c r="A8847" t="s">
        <v>4</v>
      </c>
      <c r="B8847" s="4" t="s">
        <v>5</v>
      </c>
      <c r="C8847" s="4" t="s">
        <v>7</v>
      </c>
      <c r="D8847" s="4" t="s">
        <v>7</v>
      </c>
      <c r="E8847" s="4" t="s">
        <v>11</v>
      </c>
    </row>
    <row r="8848" spans="1:13">
      <c r="A8848" t="n">
        <v>67894</v>
      </c>
      <c r="B8848" s="61" t="n">
        <v>45</v>
      </c>
      <c r="C8848" s="7" t="n">
        <v>8</v>
      </c>
      <c r="D8848" s="7" t="n">
        <v>1</v>
      </c>
      <c r="E8848" s="7" t="n">
        <v>0</v>
      </c>
    </row>
    <row r="8849" spans="1:5">
      <c r="A8849" t="s">
        <v>4</v>
      </c>
      <c r="B8849" s="4" t="s">
        <v>5</v>
      </c>
      <c r="C8849" s="4" t="s">
        <v>11</v>
      </c>
    </row>
    <row r="8850" spans="1:5">
      <c r="A8850" t="n">
        <v>67899</v>
      </c>
      <c r="B8850" s="14" t="n">
        <v>13</v>
      </c>
      <c r="C8850" s="7" t="n">
        <v>6409</v>
      </c>
    </row>
    <row r="8851" spans="1:5">
      <c r="A8851" t="s">
        <v>4</v>
      </c>
      <c r="B8851" s="4" t="s">
        <v>5</v>
      </c>
      <c r="C8851" s="4" t="s">
        <v>11</v>
      </c>
    </row>
    <row r="8852" spans="1:5">
      <c r="A8852" t="n">
        <v>67902</v>
      </c>
      <c r="B8852" s="14" t="n">
        <v>13</v>
      </c>
      <c r="C8852" s="7" t="n">
        <v>6408</v>
      </c>
    </row>
    <row r="8853" spans="1:5">
      <c r="A8853" t="s">
        <v>4</v>
      </c>
      <c r="B8853" s="4" t="s">
        <v>5</v>
      </c>
      <c r="C8853" s="4" t="s">
        <v>11</v>
      </c>
    </row>
    <row r="8854" spans="1:5">
      <c r="A8854" t="n">
        <v>67905</v>
      </c>
      <c r="B8854" s="12" t="n">
        <v>12</v>
      </c>
      <c r="C8854" s="7" t="n">
        <v>6464</v>
      </c>
    </row>
    <row r="8855" spans="1:5">
      <c r="A8855" t="s">
        <v>4</v>
      </c>
      <c r="B8855" s="4" t="s">
        <v>5</v>
      </c>
      <c r="C8855" s="4" t="s">
        <v>11</v>
      </c>
    </row>
    <row r="8856" spans="1:5">
      <c r="A8856" t="n">
        <v>67908</v>
      </c>
      <c r="B8856" s="14" t="n">
        <v>13</v>
      </c>
      <c r="C8856" s="7" t="n">
        <v>6465</v>
      </c>
    </row>
    <row r="8857" spans="1:5">
      <c r="A8857" t="s">
        <v>4</v>
      </c>
      <c r="B8857" s="4" t="s">
        <v>5</v>
      </c>
      <c r="C8857" s="4" t="s">
        <v>11</v>
      </c>
    </row>
    <row r="8858" spans="1:5">
      <c r="A8858" t="n">
        <v>67911</v>
      </c>
      <c r="B8858" s="14" t="n">
        <v>13</v>
      </c>
      <c r="C8858" s="7" t="n">
        <v>6466</v>
      </c>
    </row>
    <row r="8859" spans="1:5">
      <c r="A8859" t="s">
        <v>4</v>
      </c>
      <c r="B8859" s="4" t="s">
        <v>5</v>
      </c>
      <c r="C8859" s="4" t="s">
        <v>11</v>
      </c>
    </row>
    <row r="8860" spans="1:5">
      <c r="A8860" t="n">
        <v>67914</v>
      </c>
      <c r="B8860" s="14" t="n">
        <v>13</v>
      </c>
      <c r="C8860" s="7" t="n">
        <v>6467</v>
      </c>
    </row>
    <row r="8861" spans="1:5">
      <c r="A8861" t="s">
        <v>4</v>
      </c>
      <c r="B8861" s="4" t="s">
        <v>5</v>
      </c>
      <c r="C8861" s="4" t="s">
        <v>11</v>
      </c>
    </row>
    <row r="8862" spans="1:5">
      <c r="A8862" t="n">
        <v>67917</v>
      </c>
      <c r="B8862" s="14" t="n">
        <v>13</v>
      </c>
      <c r="C8862" s="7" t="n">
        <v>6468</v>
      </c>
    </row>
    <row r="8863" spans="1:5">
      <c r="A8863" t="s">
        <v>4</v>
      </c>
      <c r="B8863" s="4" t="s">
        <v>5</v>
      </c>
      <c r="C8863" s="4" t="s">
        <v>11</v>
      </c>
    </row>
    <row r="8864" spans="1:5">
      <c r="A8864" t="n">
        <v>67920</v>
      </c>
      <c r="B8864" s="14" t="n">
        <v>13</v>
      </c>
      <c r="C8864" s="7" t="n">
        <v>6469</v>
      </c>
    </row>
    <row r="8865" spans="1:3">
      <c r="A8865" t="s">
        <v>4</v>
      </c>
      <c r="B8865" s="4" t="s">
        <v>5</v>
      </c>
      <c r="C8865" s="4" t="s">
        <v>11</v>
      </c>
    </row>
    <row r="8866" spans="1:3">
      <c r="A8866" t="n">
        <v>67923</v>
      </c>
      <c r="B8866" s="14" t="n">
        <v>13</v>
      </c>
      <c r="C8866" s="7" t="n">
        <v>6470</v>
      </c>
    </row>
    <row r="8867" spans="1:3">
      <c r="A8867" t="s">
        <v>4</v>
      </c>
      <c r="B8867" s="4" t="s">
        <v>5</v>
      </c>
      <c r="C8867" s="4" t="s">
        <v>11</v>
      </c>
    </row>
    <row r="8868" spans="1:3">
      <c r="A8868" t="n">
        <v>67926</v>
      </c>
      <c r="B8868" s="14" t="n">
        <v>13</v>
      </c>
      <c r="C8868" s="7" t="n">
        <v>6471</v>
      </c>
    </row>
    <row r="8869" spans="1:3">
      <c r="A8869" t="s">
        <v>4</v>
      </c>
      <c r="B8869" s="4" t="s">
        <v>5</v>
      </c>
      <c r="C8869" s="4" t="s">
        <v>7</v>
      </c>
    </row>
    <row r="8870" spans="1:3">
      <c r="A8870" t="n">
        <v>67929</v>
      </c>
      <c r="B8870" s="53" t="n">
        <v>74</v>
      </c>
      <c r="C8870" s="7" t="n">
        <v>18</v>
      </c>
    </row>
    <row r="8871" spans="1:3">
      <c r="A8871" t="s">
        <v>4</v>
      </c>
      <c r="B8871" s="4" t="s">
        <v>5</v>
      </c>
      <c r="C8871" s="4" t="s">
        <v>7</v>
      </c>
    </row>
    <row r="8872" spans="1:3">
      <c r="A8872" t="n">
        <v>67931</v>
      </c>
      <c r="B8872" s="53" t="n">
        <v>74</v>
      </c>
      <c r="C8872" s="7" t="n">
        <v>45</v>
      </c>
    </row>
    <row r="8873" spans="1:3">
      <c r="A8873" t="s">
        <v>4</v>
      </c>
      <c r="B8873" s="4" t="s">
        <v>5</v>
      </c>
      <c r="C8873" s="4" t="s">
        <v>11</v>
      </c>
    </row>
    <row r="8874" spans="1:3">
      <c r="A8874" t="n">
        <v>67933</v>
      </c>
      <c r="B8874" s="26" t="n">
        <v>16</v>
      </c>
      <c r="C8874" s="7" t="n">
        <v>0</v>
      </c>
    </row>
    <row r="8875" spans="1:3">
      <c r="A8875" t="s">
        <v>4</v>
      </c>
      <c r="B8875" s="4" t="s">
        <v>5</v>
      </c>
      <c r="C8875" s="4" t="s">
        <v>7</v>
      </c>
      <c r="D8875" s="4" t="s">
        <v>7</v>
      </c>
      <c r="E8875" s="4" t="s">
        <v>7</v>
      </c>
      <c r="F8875" s="4" t="s">
        <v>7</v>
      </c>
    </row>
    <row r="8876" spans="1:3">
      <c r="A8876" t="n">
        <v>67936</v>
      </c>
      <c r="B8876" s="13" t="n">
        <v>14</v>
      </c>
      <c r="C8876" s="7" t="n">
        <v>0</v>
      </c>
      <c r="D8876" s="7" t="n">
        <v>8</v>
      </c>
      <c r="E8876" s="7" t="n">
        <v>0</v>
      </c>
      <c r="F8876" s="7" t="n">
        <v>0</v>
      </c>
    </row>
    <row r="8877" spans="1:3">
      <c r="A8877" t="s">
        <v>4</v>
      </c>
      <c r="B8877" s="4" t="s">
        <v>5</v>
      </c>
      <c r="C8877" s="4" t="s">
        <v>7</v>
      </c>
      <c r="D8877" s="4" t="s">
        <v>8</v>
      </c>
    </row>
    <row r="8878" spans="1:3">
      <c r="A8878" t="n">
        <v>67941</v>
      </c>
      <c r="B8878" s="6" t="n">
        <v>2</v>
      </c>
      <c r="C8878" s="7" t="n">
        <v>11</v>
      </c>
      <c r="D8878" s="7" t="s">
        <v>16</v>
      </c>
    </row>
    <row r="8879" spans="1:3">
      <c r="A8879" t="s">
        <v>4</v>
      </c>
      <c r="B8879" s="4" t="s">
        <v>5</v>
      </c>
      <c r="C8879" s="4" t="s">
        <v>11</v>
      </c>
    </row>
    <row r="8880" spans="1:3">
      <c r="A8880" t="n">
        <v>67955</v>
      </c>
      <c r="B8880" s="26" t="n">
        <v>16</v>
      </c>
      <c r="C8880" s="7" t="n">
        <v>0</v>
      </c>
    </row>
    <row r="8881" spans="1:6">
      <c r="A8881" t="s">
        <v>4</v>
      </c>
      <c r="B8881" s="4" t="s">
        <v>5</v>
      </c>
      <c r="C8881" s="4" t="s">
        <v>7</v>
      </c>
      <c r="D8881" s="4" t="s">
        <v>8</v>
      </c>
    </row>
    <row r="8882" spans="1:6">
      <c r="A8882" t="n">
        <v>67958</v>
      </c>
      <c r="B8882" s="6" t="n">
        <v>2</v>
      </c>
      <c r="C8882" s="7" t="n">
        <v>11</v>
      </c>
      <c r="D8882" s="7" t="s">
        <v>568</v>
      </c>
    </row>
    <row r="8883" spans="1:6">
      <c r="A8883" t="s">
        <v>4</v>
      </c>
      <c r="B8883" s="4" t="s">
        <v>5</v>
      </c>
      <c r="C8883" s="4" t="s">
        <v>11</v>
      </c>
    </row>
    <row r="8884" spans="1:6">
      <c r="A8884" t="n">
        <v>67967</v>
      </c>
      <c r="B8884" s="26" t="n">
        <v>16</v>
      </c>
      <c r="C8884" s="7" t="n">
        <v>0</v>
      </c>
    </row>
    <row r="8885" spans="1:6">
      <c r="A8885" t="s">
        <v>4</v>
      </c>
      <c r="B8885" s="4" t="s">
        <v>5</v>
      </c>
      <c r="C8885" s="4" t="s">
        <v>17</v>
      </c>
    </row>
    <row r="8886" spans="1:6">
      <c r="A8886" t="n">
        <v>67970</v>
      </c>
      <c r="B8886" s="32" t="n">
        <v>15</v>
      </c>
      <c r="C8886" s="7" t="n">
        <v>2048</v>
      </c>
    </row>
    <row r="8887" spans="1:6">
      <c r="A8887" t="s">
        <v>4</v>
      </c>
      <c r="B8887" s="4" t="s">
        <v>5</v>
      </c>
      <c r="C8887" s="4" t="s">
        <v>7</v>
      </c>
      <c r="D8887" s="4" t="s">
        <v>8</v>
      </c>
    </row>
    <row r="8888" spans="1:6">
      <c r="A8888" t="n">
        <v>67975</v>
      </c>
      <c r="B8888" s="6" t="n">
        <v>2</v>
      </c>
      <c r="C8888" s="7" t="n">
        <v>10</v>
      </c>
      <c r="D8888" s="7" t="s">
        <v>45</v>
      </c>
    </row>
    <row r="8889" spans="1:6">
      <c r="A8889" t="s">
        <v>4</v>
      </c>
      <c r="B8889" s="4" t="s">
        <v>5</v>
      </c>
      <c r="C8889" s="4" t="s">
        <v>11</v>
      </c>
    </row>
    <row r="8890" spans="1:6">
      <c r="A8890" t="n">
        <v>67993</v>
      </c>
      <c r="B8890" s="26" t="n">
        <v>16</v>
      </c>
      <c r="C8890" s="7" t="n">
        <v>0</v>
      </c>
    </row>
    <row r="8891" spans="1:6">
      <c r="A8891" t="s">
        <v>4</v>
      </c>
      <c r="B8891" s="4" t="s">
        <v>5</v>
      </c>
      <c r="C8891" s="4" t="s">
        <v>7</v>
      </c>
      <c r="D8891" s="4" t="s">
        <v>8</v>
      </c>
    </row>
    <row r="8892" spans="1:6">
      <c r="A8892" t="n">
        <v>67996</v>
      </c>
      <c r="B8892" s="6" t="n">
        <v>2</v>
      </c>
      <c r="C8892" s="7" t="n">
        <v>10</v>
      </c>
      <c r="D8892" s="7" t="s">
        <v>46</v>
      </c>
    </row>
    <row r="8893" spans="1:6">
      <c r="A8893" t="s">
        <v>4</v>
      </c>
      <c r="B8893" s="4" t="s">
        <v>5</v>
      </c>
      <c r="C8893" s="4" t="s">
        <v>11</v>
      </c>
    </row>
    <row r="8894" spans="1:6">
      <c r="A8894" t="n">
        <v>68015</v>
      </c>
      <c r="B8894" s="26" t="n">
        <v>16</v>
      </c>
      <c r="C8894" s="7" t="n">
        <v>0</v>
      </c>
    </row>
    <row r="8895" spans="1:6">
      <c r="A8895" t="s">
        <v>4</v>
      </c>
      <c r="B8895" s="4" t="s">
        <v>5</v>
      </c>
      <c r="C8895" s="4" t="s">
        <v>7</v>
      </c>
      <c r="D8895" s="4" t="s">
        <v>11</v>
      </c>
      <c r="E8895" s="4" t="s">
        <v>15</v>
      </c>
    </row>
    <row r="8896" spans="1:6">
      <c r="A8896" t="n">
        <v>68018</v>
      </c>
      <c r="B8896" s="28" t="n">
        <v>58</v>
      </c>
      <c r="C8896" s="7" t="n">
        <v>100</v>
      </c>
      <c r="D8896" s="7" t="n">
        <v>300</v>
      </c>
      <c r="E8896" s="7" t="n">
        <v>1</v>
      </c>
    </row>
    <row r="8897" spans="1:5">
      <c r="A8897" t="s">
        <v>4</v>
      </c>
      <c r="B8897" s="4" t="s">
        <v>5</v>
      </c>
      <c r="C8897" s="4" t="s">
        <v>7</v>
      </c>
      <c r="D8897" s="4" t="s">
        <v>11</v>
      </c>
    </row>
    <row r="8898" spans="1:5">
      <c r="A8898" t="n">
        <v>68026</v>
      </c>
      <c r="B8898" s="28" t="n">
        <v>58</v>
      </c>
      <c r="C8898" s="7" t="n">
        <v>255</v>
      </c>
      <c r="D8898" s="7" t="n">
        <v>0</v>
      </c>
    </row>
    <row r="8899" spans="1:5">
      <c r="A8899" t="s">
        <v>4</v>
      </c>
      <c r="B8899" s="4" t="s">
        <v>5</v>
      </c>
      <c r="C8899" s="4" t="s">
        <v>7</v>
      </c>
    </row>
    <row r="8900" spans="1:5">
      <c r="A8900" t="n">
        <v>68030</v>
      </c>
      <c r="B8900" s="27" t="n">
        <v>23</v>
      </c>
      <c r="C8900" s="7" t="n">
        <v>0</v>
      </c>
    </row>
    <row r="8901" spans="1:5">
      <c r="A8901" t="s">
        <v>4</v>
      </c>
      <c r="B8901" s="4" t="s">
        <v>5</v>
      </c>
    </row>
    <row r="8902" spans="1:5">
      <c r="A8902" t="n">
        <v>68032</v>
      </c>
      <c r="B8902" s="5" t="n">
        <v>1</v>
      </c>
    </row>
    <row r="8903" spans="1:5" s="3" customFormat="1" customHeight="0">
      <c r="A8903" s="3" t="s">
        <v>2</v>
      </c>
      <c r="B8903" s="3" t="s">
        <v>607</v>
      </c>
    </row>
    <row r="8904" spans="1:5">
      <c r="A8904" t="s">
        <v>4</v>
      </c>
      <c r="B8904" s="4" t="s">
        <v>5</v>
      </c>
      <c r="C8904" s="4" t="s">
        <v>7</v>
      </c>
      <c r="D8904" s="4" t="s">
        <v>7</v>
      </c>
      <c r="E8904" s="4" t="s">
        <v>7</v>
      </c>
      <c r="F8904" s="4" t="s">
        <v>7</v>
      </c>
    </row>
    <row r="8905" spans="1:5">
      <c r="A8905" t="n">
        <v>68036</v>
      </c>
      <c r="B8905" s="13" t="n">
        <v>14</v>
      </c>
      <c r="C8905" s="7" t="n">
        <v>2</v>
      </c>
      <c r="D8905" s="7" t="n">
        <v>0</v>
      </c>
      <c r="E8905" s="7" t="n">
        <v>0</v>
      </c>
      <c r="F8905" s="7" t="n">
        <v>0</v>
      </c>
    </row>
    <row r="8906" spans="1:5">
      <c r="A8906" t="s">
        <v>4</v>
      </c>
      <c r="B8906" s="4" t="s">
        <v>5</v>
      </c>
      <c r="C8906" s="4" t="s">
        <v>7</v>
      </c>
      <c r="D8906" s="10" t="s">
        <v>10</v>
      </c>
      <c r="E8906" s="4" t="s">
        <v>5</v>
      </c>
      <c r="F8906" s="4" t="s">
        <v>7</v>
      </c>
      <c r="G8906" s="4" t="s">
        <v>11</v>
      </c>
      <c r="H8906" s="10" t="s">
        <v>12</v>
      </c>
      <c r="I8906" s="4" t="s">
        <v>7</v>
      </c>
      <c r="J8906" s="4" t="s">
        <v>17</v>
      </c>
      <c r="K8906" s="4" t="s">
        <v>7</v>
      </c>
      <c r="L8906" s="4" t="s">
        <v>7</v>
      </c>
      <c r="M8906" s="10" t="s">
        <v>10</v>
      </c>
      <c r="N8906" s="4" t="s">
        <v>5</v>
      </c>
      <c r="O8906" s="4" t="s">
        <v>7</v>
      </c>
      <c r="P8906" s="4" t="s">
        <v>11</v>
      </c>
      <c r="Q8906" s="10" t="s">
        <v>12</v>
      </c>
      <c r="R8906" s="4" t="s">
        <v>7</v>
      </c>
      <c r="S8906" s="4" t="s">
        <v>17</v>
      </c>
      <c r="T8906" s="4" t="s">
        <v>7</v>
      </c>
      <c r="U8906" s="4" t="s">
        <v>7</v>
      </c>
      <c r="V8906" s="4" t="s">
        <v>7</v>
      </c>
      <c r="W8906" s="4" t="s">
        <v>13</v>
      </c>
    </row>
    <row r="8907" spans="1:5">
      <c r="A8907" t="n">
        <v>68041</v>
      </c>
      <c r="B8907" s="9" t="n">
        <v>5</v>
      </c>
      <c r="C8907" s="7" t="n">
        <v>28</v>
      </c>
      <c r="D8907" s="10" t="s">
        <v>3</v>
      </c>
      <c r="E8907" s="8" t="n">
        <v>162</v>
      </c>
      <c r="F8907" s="7" t="n">
        <v>3</v>
      </c>
      <c r="G8907" s="7" t="n">
        <v>36866</v>
      </c>
      <c r="H8907" s="10" t="s">
        <v>3</v>
      </c>
      <c r="I8907" s="7" t="n">
        <v>0</v>
      </c>
      <c r="J8907" s="7" t="n">
        <v>1</v>
      </c>
      <c r="K8907" s="7" t="n">
        <v>2</v>
      </c>
      <c r="L8907" s="7" t="n">
        <v>28</v>
      </c>
      <c r="M8907" s="10" t="s">
        <v>3</v>
      </c>
      <c r="N8907" s="8" t="n">
        <v>162</v>
      </c>
      <c r="O8907" s="7" t="n">
        <v>3</v>
      </c>
      <c r="P8907" s="7" t="n">
        <v>36866</v>
      </c>
      <c r="Q8907" s="10" t="s">
        <v>3</v>
      </c>
      <c r="R8907" s="7" t="n">
        <v>0</v>
      </c>
      <c r="S8907" s="7" t="n">
        <v>2</v>
      </c>
      <c r="T8907" s="7" t="n">
        <v>2</v>
      </c>
      <c r="U8907" s="7" t="n">
        <v>11</v>
      </c>
      <c r="V8907" s="7" t="n">
        <v>1</v>
      </c>
      <c r="W8907" s="11" t="n">
        <f t="normal" ca="1">A8911</f>
        <v>0</v>
      </c>
    </row>
    <row r="8908" spans="1:5">
      <c r="A8908" t="s">
        <v>4</v>
      </c>
      <c r="B8908" s="4" t="s">
        <v>5</v>
      </c>
      <c r="C8908" s="4" t="s">
        <v>7</v>
      </c>
      <c r="D8908" s="4" t="s">
        <v>11</v>
      </c>
      <c r="E8908" s="4" t="s">
        <v>15</v>
      </c>
    </row>
    <row r="8909" spans="1:5">
      <c r="A8909" t="n">
        <v>68070</v>
      </c>
      <c r="B8909" s="28" t="n">
        <v>58</v>
      </c>
      <c r="C8909" s="7" t="n">
        <v>0</v>
      </c>
      <c r="D8909" s="7" t="n">
        <v>0</v>
      </c>
      <c r="E8909" s="7" t="n">
        <v>1</v>
      </c>
    </row>
    <row r="8910" spans="1:5">
      <c r="A8910" t="s">
        <v>4</v>
      </c>
      <c r="B8910" s="4" t="s">
        <v>5</v>
      </c>
      <c r="C8910" s="4" t="s">
        <v>7</v>
      </c>
      <c r="D8910" s="10" t="s">
        <v>10</v>
      </c>
      <c r="E8910" s="4" t="s">
        <v>5</v>
      </c>
      <c r="F8910" s="4" t="s">
        <v>7</v>
      </c>
      <c r="G8910" s="4" t="s">
        <v>11</v>
      </c>
      <c r="H8910" s="10" t="s">
        <v>12</v>
      </c>
      <c r="I8910" s="4" t="s">
        <v>7</v>
      </c>
      <c r="J8910" s="4" t="s">
        <v>17</v>
      </c>
      <c r="K8910" s="4" t="s">
        <v>7</v>
      </c>
      <c r="L8910" s="4" t="s">
        <v>7</v>
      </c>
      <c r="M8910" s="10" t="s">
        <v>10</v>
      </c>
      <c r="N8910" s="4" t="s">
        <v>5</v>
      </c>
      <c r="O8910" s="4" t="s">
        <v>7</v>
      </c>
      <c r="P8910" s="4" t="s">
        <v>11</v>
      </c>
      <c r="Q8910" s="10" t="s">
        <v>12</v>
      </c>
      <c r="R8910" s="4" t="s">
        <v>7</v>
      </c>
      <c r="S8910" s="4" t="s">
        <v>17</v>
      </c>
      <c r="T8910" s="4" t="s">
        <v>7</v>
      </c>
      <c r="U8910" s="4" t="s">
        <v>7</v>
      </c>
      <c r="V8910" s="4" t="s">
        <v>7</v>
      </c>
      <c r="W8910" s="4" t="s">
        <v>13</v>
      </c>
    </row>
    <row r="8911" spans="1:5">
      <c r="A8911" t="n">
        <v>68078</v>
      </c>
      <c r="B8911" s="9" t="n">
        <v>5</v>
      </c>
      <c r="C8911" s="7" t="n">
        <v>28</v>
      </c>
      <c r="D8911" s="10" t="s">
        <v>3</v>
      </c>
      <c r="E8911" s="8" t="n">
        <v>162</v>
      </c>
      <c r="F8911" s="7" t="n">
        <v>3</v>
      </c>
      <c r="G8911" s="7" t="n">
        <v>36866</v>
      </c>
      <c r="H8911" s="10" t="s">
        <v>3</v>
      </c>
      <c r="I8911" s="7" t="n">
        <v>0</v>
      </c>
      <c r="J8911" s="7" t="n">
        <v>1</v>
      </c>
      <c r="K8911" s="7" t="n">
        <v>3</v>
      </c>
      <c r="L8911" s="7" t="n">
        <v>28</v>
      </c>
      <c r="M8911" s="10" t="s">
        <v>3</v>
      </c>
      <c r="N8911" s="8" t="n">
        <v>162</v>
      </c>
      <c r="O8911" s="7" t="n">
        <v>3</v>
      </c>
      <c r="P8911" s="7" t="n">
        <v>36866</v>
      </c>
      <c r="Q8911" s="10" t="s">
        <v>3</v>
      </c>
      <c r="R8911" s="7" t="n">
        <v>0</v>
      </c>
      <c r="S8911" s="7" t="n">
        <v>2</v>
      </c>
      <c r="T8911" s="7" t="n">
        <v>3</v>
      </c>
      <c r="U8911" s="7" t="n">
        <v>9</v>
      </c>
      <c r="V8911" s="7" t="n">
        <v>1</v>
      </c>
      <c r="W8911" s="11" t="n">
        <f t="normal" ca="1">A8921</f>
        <v>0</v>
      </c>
    </row>
    <row r="8912" spans="1:5">
      <c r="A8912" t="s">
        <v>4</v>
      </c>
      <c r="B8912" s="4" t="s">
        <v>5</v>
      </c>
      <c r="C8912" s="4" t="s">
        <v>7</v>
      </c>
      <c r="D8912" s="10" t="s">
        <v>10</v>
      </c>
      <c r="E8912" s="4" t="s">
        <v>5</v>
      </c>
      <c r="F8912" s="4" t="s">
        <v>11</v>
      </c>
      <c r="G8912" s="4" t="s">
        <v>7</v>
      </c>
      <c r="H8912" s="4" t="s">
        <v>7</v>
      </c>
      <c r="I8912" s="4" t="s">
        <v>8</v>
      </c>
      <c r="J8912" s="10" t="s">
        <v>12</v>
      </c>
      <c r="K8912" s="4" t="s">
        <v>7</v>
      </c>
      <c r="L8912" s="4" t="s">
        <v>7</v>
      </c>
      <c r="M8912" s="10" t="s">
        <v>10</v>
      </c>
      <c r="N8912" s="4" t="s">
        <v>5</v>
      </c>
      <c r="O8912" s="4" t="s">
        <v>7</v>
      </c>
      <c r="P8912" s="10" t="s">
        <v>12</v>
      </c>
      <c r="Q8912" s="4" t="s">
        <v>7</v>
      </c>
      <c r="R8912" s="4" t="s">
        <v>17</v>
      </c>
      <c r="S8912" s="4" t="s">
        <v>7</v>
      </c>
      <c r="T8912" s="4" t="s">
        <v>7</v>
      </c>
      <c r="U8912" s="4" t="s">
        <v>7</v>
      </c>
      <c r="V8912" s="10" t="s">
        <v>10</v>
      </c>
      <c r="W8912" s="4" t="s">
        <v>5</v>
      </c>
      <c r="X8912" s="4" t="s">
        <v>7</v>
      </c>
      <c r="Y8912" s="10" t="s">
        <v>12</v>
      </c>
      <c r="Z8912" s="4" t="s">
        <v>7</v>
      </c>
      <c r="AA8912" s="4" t="s">
        <v>17</v>
      </c>
      <c r="AB8912" s="4" t="s">
        <v>7</v>
      </c>
      <c r="AC8912" s="4" t="s">
        <v>7</v>
      </c>
      <c r="AD8912" s="4" t="s">
        <v>7</v>
      </c>
      <c r="AE8912" s="4" t="s">
        <v>13</v>
      </c>
    </row>
    <row r="8913" spans="1:31">
      <c r="A8913" t="n">
        <v>68107</v>
      </c>
      <c r="B8913" s="9" t="n">
        <v>5</v>
      </c>
      <c r="C8913" s="7" t="n">
        <v>28</v>
      </c>
      <c r="D8913" s="10" t="s">
        <v>3</v>
      </c>
      <c r="E8913" s="39" t="n">
        <v>47</v>
      </c>
      <c r="F8913" s="7" t="n">
        <v>61456</v>
      </c>
      <c r="G8913" s="7" t="n">
        <v>2</v>
      </c>
      <c r="H8913" s="7" t="n">
        <v>0</v>
      </c>
      <c r="I8913" s="7" t="s">
        <v>134</v>
      </c>
      <c r="J8913" s="10" t="s">
        <v>3</v>
      </c>
      <c r="K8913" s="7" t="n">
        <v>8</v>
      </c>
      <c r="L8913" s="7" t="n">
        <v>28</v>
      </c>
      <c r="M8913" s="10" t="s">
        <v>3</v>
      </c>
      <c r="N8913" s="53" t="n">
        <v>74</v>
      </c>
      <c r="O8913" s="7" t="n">
        <v>65</v>
      </c>
      <c r="P8913" s="10" t="s">
        <v>3</v>
      </c>
      <c r="Q8913" s="7" t="n">
        <v>0</v>
      </c>
      <c r="R8913" s="7" t="n">
        <v>1</v>
      </c>
      <c r="S8913" s="7" t="n">
        <v>3</v>
      </c>
      <c r="T8913" s="7" t="n">
        <v>9</v>
      </c>
      <c r="U8913" s="7" t="n">
        <v>28</v>
      </c>
      <c r="V8913" s="10" t="s">
        <v>3</v>
      </c>
      <c r="W8913" s="53" t="n">
        <v>74</v>
      </c>
      <c r="X8913" s="7" t="n">
        <v>65</v>
      </c>
      <c r="Y8913" s="10" t="s">
        <v>3</v>
      </c>
      <c r="Z8913" s="7" t="n">
        <v>0</v>
      </c>
      <c r="AA8913" s="7" t="n">
        <v>2</v>
      </c>
      <c r="AB8913" s="7" t="n">
        <v>3</v>
      </c>
      <c r="AC8913" s="7" t="n">
        <v>9</v>
      </c>
      <c r="AD8913" s="7" t="n">
        <v>1</v>
      </c>
      <c r="AE8913" s="11" t="n">
        <f t="normal" ca="1">A8917</f>
        <v>0</v>
      </c>
    </row>
    <row r="8914" spans="1:31">
      <c r="A8914" t="s">
        <v>4</v>
      </c>
      <c r="B8914" s="4" t="s">
        <v>5</v>
      </c>
      <c r="C8914" s="4" t="s">
        <v>11</v>
      </c>
      <c r="D8914" s="4" t="s">
        <v>7</v>
      </c>
      <c r="E8914" s="4" t="s">
        <v>7</v>
      </c>
      <c r="F8914" s="4" t="s">
        <v>8</v>
      </c>
    </row>
    <row r="8915" spans="1:31">
      <c r="A8915" t="n">
        <v>68155</v>
      </c>
      <c r="B8915" s="39" t="n">
        <v>47</v>
      </c>
      <c r="C8915" s="7" t="n">
        <v>61456</v>
      </c>
      <c r="D8915" s="7" t="n">
        <v>0</v>
      </c>
      <c r="E8915" s="7" t="n">
        <v>0</v>
      </c>
      <c r="F8915" s="7" t="s">
        <v>135</v>
      </c>
    </row>
    <row r="8916" spans="1:31">
      <c r="A8916" t="s">
        <v>4</v>
      </c>
      <c r="B8916" s="4" t="s">
        <v>5</v>
      </c>
      <c r="C8916" s="4" t="s">
        <v>7</v>
      </c>
      <c r="D8916" s="4" t="s">
        <v>11</v>
      </c>
      <c r="E8916" s="4" t="s">
        <v>15</v>
      </c>
    </row>
    <row r="8917" spans="1:31">
      <c r="A8917" t="n">
        <v>68168</v>
      </c>
      <c r="B8917" s="28" t="n">
        <v>58</v>
      </c>
      <c r="C8917" s="7" t="n">
        <v>0</v>
      </c>
      <c r="D8917" s="7" t="n">
        <v>300</v>
      </c>
      <c r="E8917" s="7" t="n">
        <v>1</v>
      </c>
    </row>
    <row r="8918" spans="1:31">
      <c r="A8918" t="s">
        <v>4</v>
      </c>
      <c r="B8918" s="4" t="s">
        <v>5</v>
      </c>
      <c r="C8918" s="4" t="s">
        <v>7</v>
      </c>
      <c r="D8918" s="4" t="s">
        <v>11</v>
      </c>
    </row>
    <row r="8919" spans="1:31">
      <c r="A8919" t="n">
        <v>68176</v>
      </c>
      <c r="B8919" s="28" t="n">
        <v>58</v>
      </c>
      <c r="C8919" s="7" t="n">
        <v>255</v>
      </c>
      <c r="D8919" s="7" t="n">
        <v>0</v>
      </c>
    </row>
    <row r="8920" spans="1:31">
      <c r="A8920" t="s">
        <v>4</v>
      </c>
      <c r="B8920" s="4" t="s">
        <v>5</v>
      </c>
      <c r="C8920" s="4" t="s">
        <v>7</v>
      </c>
      <c r="D8920" s="4" t="s">
        <v>7</v>
      </c>
      <c r="E8920" s="4" t="s">
        <v>7</v>
      </c>
      <c r="F8920" s="4" t="s">
        <v>7</v>
      </c>
    </row>
    <row r="8921" spans="1:31">
      <c r="A8921" t="n">
        <v>68180</v>
      </c>
      <c r="B8921" s="13" t="n">
        <v>14</v>
      </c>
      <c r="C8921" s="7" t="n">
        <v>0</v>
      </c>
      <c r="D8921" s="7" t="n">
        <v>0</v>
      </c>
      <c r="E8921" s="7" t="n">
        <v>0</v>
      </c>
      <c r="F8921" s="7" t="n">
        <v>64</v>
      </c>
    </row>
    <row r="8922" spans="1:31">
      <c r="A8922" t="s">
        <v>4</v>
      </c>
      <c r="B8922" s="4" t="s">
        <v>5</v>
      </c>
      <c r="C8922" s="4" t="s">
        <v>7</v>
      </c>
      <c r="D8922" s="4" t="s">
        <v>11</v>
      </c>
    </row>
    <row r="8923" spans="1:31">
      <c r="A8923" t="n">
        <v>68185</v>
      </c>
      <c r="B8923" s="21" t="n">
        <v>22</v>
      </c>
      <c r="C8923" s="7" t="n">
        <v>0</v>
      </c>
      <c r="D8923" s="7" t="n">
        <v>36866</v>
      </c>
    </row>
    <row r="8924" spans="1:31">
      <c r="A8924" t="s">
        <v>4</v>
      </c>
      <c r="B8924" s="4" t="s">
        <v>5</v>
      </c>
      <c r="C8924" s="4" t="s">
        <v>7</v>
      </c>
      <c r="D8924" s="4" t="s">
        <v>11</v>
      </c>
    </row>
    <row r="8925" spans="1:31">
      <c r="A8925" t="n">
        <v>68189</v>
      </c>
      <c r="B8925" s="28" t="n">
        <v>58</v>
      </c>
      <c r="C8925" s="7" t="n">
        <v>5</v>
      </c>
      <c r="D8925" s="7" t="n">
        <v>300</v>
      </c>
    </row>
    <row r="8926" spans="1:31">
      <c r="A8926" t="s">
        <v>4</v>
      </c>
      <c r="B8926" s="4" t="s">
        <v>5</v>
      </c>
      <c r="C8926" s="4" t="s">
        <v>15</v>
      </c>
      <c r="D8926" s="4" t="s">
        <v>11</v>
      </c>
    </row>
    <row r="8927" spans="1:31">
      <c r="A8927" t="n">
        <v>68193</v>
      </c>
      <c r="B8927" s="29" t="n">
        <v>103</v>
      </c>
      <c r="C8927" s="7" t="n">
        <v>0</v>
      </c>
      <c r="D8927" s="7" t="n">
        <v>300</v>
      </c>
    </row>
    <row r="8928" spans="1:31">
      <c r="A8928" t="s">
        <v>4</v>
      </c>
      <c r="B8928" s="4" t="s">
        <v>5</v>
      </c>
      <c r="C8928" s="4" t="s">
        <v>7</v>
      </c>
    </row>
    <row r="8929" spans="1:31">
      <c r="A8929" t="n">
        <v>68200</v>
      </c>
      <c r="B8929" s="54" t="n">
        <v>64</v>
      </c>
      <c r="C8929" s="7" t="n">
        <v>7</v>
      </c>
    </row>
    <row r="8930" spans="1:31">
      <c r="A8930" t="s">
        <v>4</v>
      </c>
      <c r="B8930" s="4" t="s">
        <v>5</v>
      </c>
      <c r="C8930" s="4" t="s">
        <v>7</v>
      </c>
      <c r="D8930" s="4" t="s">
        <v>11</v>
      </c>
    </row>
    <row r="8931" spans="1:31">
      <c r="A8931" t="n">
        <v>68202</v>
      </c>
      <c r="B8931" s="55" t="n">
        <v>72</v>
      </c>
      <c r="C8931" s="7" t="n">
        <v>5</v>
      </c>
      <c r="D8931" s="7" t="n">
        <v>0</v>
      </c>
    </row>
    <row r="8932" spans="1:31">
      <c r="A8932" t="s">
        <v>4</v>
      </c>
      <c r="B8932" s="4" t="s">
        <v>5</v>
      </c>
      <c r="C8932" s="4" t="s">
        <v>7</v>
      </c>
      <c r="D8932" s="10" t="s">
        <v>10</v>
      </c>
      <c r="E8932" s="4" t="s">
        <v>5</v>
      </c>
      <c r="F8932" s="4" t="s">
        <v>7</v>
      </c>
      <c r="G8932" s="4" t="s">
        <v>11</v>
      </c>
      <c r="H8932" s="10" t="s">
        <v>12</v>
      </c>
      <c r="I8932" s="4" t="s">
        <v>7</v>
      </c>
      <c r="J8932" s="4" t="s">
        <v>17</v>
      </c>
      <c r="K8932" s="4" t="s">
        <v>7</v>
      </c>
      <c r="L8932" s="4" t="s">
        <v>7</v>
      </c>
      <c r="M8932" s="4" t="s">
        <v>13</v>
      </c>
    </row>
    <row r="8933" spans="1:31">
      <c r="A8933" t="n">
        <v>68206</v>
      </c>
      <c r="B8933" s="9" t="n">
        <v>5</v>
      </c>
      <c r="C8933" s="7" t="n">
        <v>28</v>
      </c>
      <c r="D8933" s="10" t="s">
        <v>3</v>
      </c>
      <c r="E8933" s="8" t="n">
        <v>162</v>
      </c>
      <c r="F8933" s="7" t="n">
        <v>4</v>
      </c>
      <c r="G8933" s="7" t="n">
        <v>36866</v>
      </c>
      <c r="H8933" s="10" t="s">
        <v>3</v>
      </c>
      <c r="I8933" s="7" t="n">
        <v>0</v>
      </c>
      <c r="J8933" s="7" t="n">
        <v>1</v>
      </c>
      <c r="K8933" s="7" t="n">
        <v>2</v>
      </c>
      <c r="L8933" s="7" t="n">
        <v>1</v>
      </c>
      <c r="M8933" s="11" t="n">
        <f t="normal" ca="1">A8939</f>
        <v>0</v>
      </c>
    </row>
    <row r="8934" spans="1:31">
      <c r="A8934" t="s">
        <v>4</v>
      </c>
      <c r="B8934" s="4" t="s">
        <v>5</v>
      </c>
      <c r="C8934" s="4" t="s">
        <v>7</v>
      </c>
      <c r="D8934" s="4" t="s">
        <v>8</v>
      </c>
    </row>
    <row r="8935" spans="1:31">
      <c r="A8935" t="n">
        <v>68223</v>
      </c>
      <c r="B8935" s="6" t="n">
        <v>2</v>
      </c>
      <c r="C8935" s="7" t="n">
        <v>10</v>
      </c>
      <c r="D8935" s="7" t="s">
        <v>136</v>
      </c>
    </row>
    <row r="8936" spans="1:31">
      <c r="A8936" t="s">
        <v>4</v>
      </c>
      <c r="B8936" s="4" t="s">
        <v>5</v>
      </c>
      <c r="C8936" s="4" t="s">
        <v>11</v>
      </c>
    </row>
    <row r="8937" spans="1:31">
      <c r="A8937" t="n">
        <v>68240</v>
      </c>
      <c r="B8937" s="26" t="n">
        <v>16</v>
      </c>
      <c r="C8937" s="7" t="n">
        <v>0</v>
      </c>
    </row>
    <row r="8938" spans="1:31">
      <c r="A8938" t="s">
        <v>4</v>
      </c>
      <c r="B8938" s="4" t="s">
        <v>5</v>
      </c>
      <c r="C8938" s="4" t="s">
        <v>7</v>
      </c>
    </row>
    <row r="8939" spans="1:31">
      <c r="A8939" t="n">
        <v>68243</v>
      </c>
      <c r="B8939" s="56" t="n">
        <v>116</v>
      </c>
      <c r="C8939" s="7" t="n">
        <v>0</v>
      </c>
    </row>
    <row r="8940" spans="1:31">
      <c r="A8940" t="s">
        <v>4</v>
      </c>
      <c r="B8940" s="4" t="s">
        <v>5</v>
      </c>
      <c r="C8940" s="4" t="s">
        <v>7</v>
      </c>
      <c r="D8940" s="4" t="s">
        <v>11</v>
      </c>
    </row>
    <row r="8941" spans="1:31">
      <c r="A8941" t="n">
        <v>68245</v>
      </c>
      <c r="B8941" s="56" t="n">
        <v>116</v>
      </c>
      <c r="C8941" s="7" t="n">
        <v>2</v>
      </c>
      <c r="D8941" s="7" t="n">
        <v>1</v>
      </c>
    </row>
    <row r="8942" spans="1:31">
      <c r="A8942" t="s">
        <v>4</v>
      </c>
      <c r="B8942" s="4" t="s">
        <v>5</v>
      </c>
      <c r="C8942" s="4" t="s">
        <v>7</v>
      </c>
      <c r="D8942" s="4" t="s">
        <v>17</v>
      </c>
    </row>
    <row r="8943" spans="1:31">
      <c r="A8943" t="n">
        <v>68249</v>
      </c>
      <c r="B8943" s="56" t="n">
        <v>116</v>
      </c>
      <c r="C8943" s="7" t="n">
        <v>5</v>
      </c>
      <c r="D8943" s="7" t="n">
        <v>1101004800</v>
      </c>
    </row>
    <row r="8944" spans="1:31">
      <c r="A8944" t="s">
        <v>4</v>
      </c>
      <c r="B8944" s="4" t="s">
        <v>5</v>
      </c>
      <c r="C8944" s="4" t="s">
        <v>7</v>
      </c>
      <c r="D8944" s="4" t="s">
        <v>11</v>
      </c>
    </row>
    <row r="8945" spans="1:13">
      <c r="A8945" t="n">
        <v>68255</v>
      </c>
      <c r="B8945" s="56" t="n">
        <v>116</v>
      </c>
      <c r="C8945" s="7" t="n">
        <v>6</v>
      </c>
      <c r="D8945" s="7" t="n">
        <v>1</v>
      </c>
    </row>
    <row r="8946" spans="1:13">
      <c r="A8946" t="s">
        <v>4</v>
      </c>
      <c r="B8946" s="4" t="s">
        <v>5</v>
      </c>
      <c r="C8946" s="4" t="s">
        <v>11</v>
      </c>
      <c r="D8946" s="4" t="s">
        <v>8</v>
      </c>
      <c r="E8946" s="4" t="s">
        <v>8</v>
      </c>
      <c r="F8946" s="4" t="s">
        <v>8</v>
      </c>
      <c r="G8946" s="4" t="s">
        <v>7</v>
      </c>
      <c r="H8946" s="4" t="s">
        <v>17</v>
      </c>
      <c r="I8946" s="4" t="s">
        <v>15</v>
      </c>
      <c r="J8946" s="4" t="s">
        <v>15</v>
      </c>
      <c r="K8946" s="4" t="s">
        <v>15</v>
      </c>
      <c r="L8946" s="4" t="s">
        <v>15</v>
      </c>
      <c r="M8946" s="4" t="s">
        <v>15</v>
      </c>
      <c r="N8946" s="4" t="s">
        <v>15</v>
      </c>
      <c r="O8946" s="4" t="s">
        <v>15</v>
      </c>
      <c r="P8946" s="4" t="s">
        <v>8</v>
      </c>
      <c r="Q8946" s="4" t="s">
        <v>8</v>
      </c>
      <c r="R8946" s="4" t="s">
        <v>17</v>
      </c>
      <c r="S8946" s="4" t="s">
        <v>7</v>
      </c>
      <c r="T8946" s="4" t="s">
        <v>17</v>
      </c>
      <c r="U8946" s="4" t="s">
        <v>17</v>
      </c>
      <c r="V8946" s="4" t="s">
        <v>11</v>
      </c>
    </row>
    <row r="8947" spans="1:13">
      <c r="A8947" t="n">
        <v>68259</v>
      </c>
      <c r="B8947" s="59" t="n">
        <v>19</v>
      </c>
      <c r="C8947" s="7" t="n">
        <v>1</v>
      </c>
      <c r="D8947" s="7" t="s">
        <v>144</v>
      </c>
      <c r="E8947" s="7" t="s">
        <v>145</v>
      </c>
      <c r="F8947" s="7" t="s">
        <v>18</v>
      </c>
      <c r="G8947" s="7" t="n">
        <v>0</v>
      </c>
      <c r="H8947" s="7" t="n">
        <v>1</v>
      </c>
      <c r="I8947" s="7" t="n">
        <v>0</v>
      </c>
      <c r="J8947" s="7" t="n">
        <v>0</v>
      </c>
      <c r="K8947" s="7" t="n">
        <v>0</v>
      </c>
      <c r="L8947" s="7" t="n">
        <v>0</v>
      </c>
      <c r="M8947" s="7" t="n">
        <v>1</v>
      </c>
      <c r="N8947" s="7" t="n">
        <v>1.60000002384186</v>
      </c>
      <c r="O8947" s="7" t="n">
        <v>0.0900000035762787</v>
      </c>
      <c r="P8947" s="7" t="s">
        <v>18</v>
      </c>
      <c r="Q8947" s="7" t="s">
        <v>18</v>
      </c>
      <c r="R8947" s="7" t="n">
        <v>-1</v>
      </c>
      <c r="S8947" s="7" t="n">
        <v>0</v>
      </c>
      <c r="T8947" s="7" t="n">
        <v>0</v>
      </c>
      <c r="U8947" s="7" t="n">
        <v>0</v>
      </c>
      <c r="V8947" s="7" t="n">
        <v>0</v>
      </c>
    </row>
    <row r="8948" spans="1:13">
      <c r="A8948" t="s">
        <v>4</v>
      </c>
      <c r="B8948" s="4" t="s">
        <v>5</v>
      </c>
      <c r="C8948" s="4" t="s">
        <v>11</v>
      </c>
      <c r="D8948" s="4" t="s">
        <v>8</v>
      </c>
      <c r="E8948" s="4" t="s">
        <v>8</v>
      </c>
      <c r="F8948" s="4" t="s">
        <v>8</v>
      </c>
      <c r="G8948" s="4" t="s">
        <v>7</v>
      </c>
      <c r="H8948" s="4" t="s">
        <v>17</v>
      </c>
      <c r="I8948" s="4" t="s">
        <v>15</v>
      </c>
      <c r="J8948" s="4" t="s">
        <v>15</v>
      </c>
      <c r="K8948" s="4" t="s">
        <v>15</v>
      </c>
      <c r="L8948" s="4" t="s">
        <v>15</v>
      </c>
      <c r="M8948" s="4" t="s">
        <v>15</v>
      </c>
      <c r="N8948" s="4" t="s">
        <v>15</v>
      </c>
      <c r="O8948" s="4" t="s">
        <v>15</v>
      </c>
      <c r="P8948" s="4" t="s">
        <v>8</v>
      </c>
      <c r="Q8948" s="4" t="s">
        <v>8</v>
      </c>
      <c r="R8948" s="4" t="s">
        <v>17</v>
      </c>
      <c r="S8948" s="4" t="s">
        <v>7</v>
      </c>
      <c r="T8948" s="4" t="s">
        <v>17</v>
      </c>
      <c r="U8948" s="4" t="s">
        <v>17</v>
      </c>
      <c r="V8948" s="4" t="s">
        <v>11</v>
      </c>
    </row>
    <row r="8949" spans="1:13">
      <c r="A8949" t="n">
        <v>68332</v>
      </c>
      <c r="B8949" s="59" t="n">
        <v>19</v>
      </c>
      <c r="C8949" s="7" t="n">
        <v>2</v>
      </c>
      <c r="D8949" s="7" t="s">
        <v>146</v>
      </c>
      <c r="E8949" s="7" t="s">
        <v>147</v>
      </c>
      <c r="F8949" s="7" t="s">
        <v>18</v>
      </c>
      <c r="G8949" s="7" t="n">
        <v>0</v>
      </c>
      <c r="H8949" s="7" t="n">
        <v>1</v>
      </c>
      <c r="I8949" s="7" t="n">
        <v>0</v>
      </c>
      <c r="J8949" s="7" t="n">
        <v>0</v>
      </c>
      <c r="K8949" s="7" t="n">
        <v>0</v>
      </c>
      <c r="L8949" s="7" t="n">
        <v>0</v>
      </c>
      <c r="M8949" s="7" t="n">
        <v>1</v>
      </c>
      <c r="N8949" s="7" t="n">
        <v>1.60000002384186</v>
      </c>
      <c r="O8949" s="7" t="n">
        <v>0.0900000035762787</v>
      </c>
      <c r="P8949" s="7" t="s">
        <v>18</v>
      </c>
      <c r="Q8949" s="7" t="s">
        <v>18</v>
      </c>
      <c r="R8949" s="7" t="n">
        <v>-1</v>
      </c>
      <c r="S8949" s="7" t="n">
        <v>0</v>
      </c>
      <c r="T8949" s="7" t="n">
        <v>0</v>
      </c>
      <c r="U8949" s="7" t="n">
        <v>0</v>
      </c>
      <c r="V8949" s="7" t="n">
        <v>0</v>
      </c>
    </row>
    <row r="8950" spans="1:13">
      <c r="A8950" t="s">
        <v>4</v>
      </c>
      <c r="B8950" s="4" t="s">
        <v>5</v>
      </c>
      <c r="C8950" s="4" t="s">
        <v>11</v>
      </c>
      <c r="D8950" s="4" t="s">
        <v>8</v>
      </c>
      <c r="E8950" s="4" t="s">
        <v>8</v>
      </c>
      <c r="F8950" s="4" t="s">
        <v>8</v>
      </c>
      <c r="G8950" s="4" t="s">
        <v>7</v>
      </c>
      <c r="H8950" s="4" t="s">
        <v>17</v>
      </c>
      <c r="I8950" s="4" t="s">
        <v>15</v>
      </c>
      <c r="J8950" s="4" t="s">
        <v>15</v>
      </c>
      <c r="K8950" s="4" t="s">
        <v>15</v>
      </c>
      <c r="L8950" s="4" t="s">
        <v>15</v>
      </c>
      <c r="M8950" s="4" t="s">
        <v>15</v>
      </c>
      <c r="N8950" s="4" t="s">
        <v>15</v>
      </c>
      <c r="O8950" s="4" t="s">
        <v>15</v>
      </c>
      <c r="P8950" s="4" t="s">
        <v>8</v>
      </c>
      <c r="Q8950" s="4" t="s">
        <v>8</v>
      </c>
      <c r="R8950" s="4" t="s">
        <v>17</v>
      </c>
      <c r="S8950" s="4" t="s">
        <v>7</v>
      </c>
      <c r="T8950" s="4" t="s">
        <v>17</v>
      </c>
      <c r="U8950" s="4" t="s">
        <v>17</v>
      </c>
      <c r="V8950" s="4" t="s">
        <v>11</v>
      </c>
    </row>
    <row r="8951" spans="1:13">
      <c r="A8951" t="n">
        <v>68406</v>
      </c>
      <c r="B8951" s="59" t="n">
        <v>19</v>
      </c>
      <c r="C8951" s="7" t="n">
        <v>3</v>
      </c>
      <c r="D8951" s="7" t="s">
        <v>148</v>
      </c>
      <c r="E8951" s="7" t="s">
        <v>149</v>
      </c>
      <c r="F8951" s="7" t="s">
        <v>18</v>
      </c>
      <c r="G8951" s="7" t="n">
        <v>0</v>
      </c>
      <c r="H8951" s="7" t="n">
        <v>1</v>
      </c>
      <c r="I8951" s="7" t="n">
        <v>0</v>
      </c>
      <c r="J8951" s="7" t="n">
        <v>0</v>
      </c>
      <c r="K8951" s="7" t="n">
        <v>0</v>
      </c>
      <c r="L8951" s="7" t="n">
        <v>0</v>
      </c>
      <c r="M8951" s="7" t="n">
        <v>1</v>
      </c>
      <c r="N8951" s="7" t="n">
        <v>1.60000002384186</v>
      </c>
      <c r="O8951" s="7" t="n">
        <v>0.0900000035762787</v>
      </c>
      <c r="P8951" s="7" t="s">
        <v>18</v>
      </c>
      <c r="Q8951" s="7" t="s">
        <v>18</v>
      </c>
      <c r="R8951" s="7" t="n">
        <v>-1</v>
      </c>
      <c r="S8951" s="7" t="n">
        <v>0</v>
      </c>
      <c r="T8951" s="7" t="n">
        <v>0</v>
      </c>
      <c r="U8951" s="7" t="n">
        <v>0</v>
      </c>
      <c r="V8951" s="7" t="n">
        <v>0</v>
      </c>
    </row>
    <row r="8952" spans="1:13">
      <c r="A8952" t="s">
        <v>4</v>
      </c>
      <c r="B8952" s="4" t="s">
        <v>5</v>
      </c>
      <c r="C8952" s="4" t="s">
        <v>11</v>
      </c>
      <c r="D8952" s="4" t="s">
        <v>8</v>
      </c>
      <c r="E8952" s="4" t="s">
        <v>8</v>
      </c>
      <c r="F8952" s="4" t="s">
        <v>8</v>
      </c>
      <c r="G8952" s="4" t="s">
        <v>7</v>
      </c>
      <c r="H8952" s="4" t="s">
        <v>17</v>
      </c>
      <c r="I8952" s="4" t="s">
        <v>15</v>
      </c>
      <c r="J8952" s="4" t="s">
        <v>15</v>
      </c>
      <c r="K8952" s="4" t="s">
        <v>15</v>
      </c>
      <c r="L8952" s="4" t="s">
        <v>15</v>
      </c>
      <c r="M8952" s="4" t="s">
        <v>15</v>
      </c>
      <c r="N8952" s="4" t="s">
        <v>15</v>
      </c>
      <c r="O8952" s="4" t="s">
        <v>15</v>
      </c>
      <c r="P8952" s="4" t="s">
        <v>8</v>
      </c>
      <c r="Q8952" s="4" t="s">
        <v>8</v>
      </c>
      <c r="R8952" s="4" t="s">
        <v>17</v>
      </c>
      <c r="S8952" s="4" t="s">
        <v>7</v>
      </c>
      <c r="T8952" s="4" t="s">
        <v>17</v>
      </c>
      <c r="U8952" s="4" t="s">
        <v>17</v>
      </c>
      <c r="V8952" s="4" t="s">
        <v>11</v>
      </c>
    </row>
    <row r="8953" spans="1:13">
      <c r="A8953" t="n">
        <v>68479</v>
      </c>
      <c r="B8953" s="59" t="n">
        <v>19</v>
      </c>
      <c r="C8953" s="7" t="n">
        <v>4</v>
      </c>
      <c r="D8953" s="7" t="s">
        <v>150</v>
      </c>
      <c r="E8953" s="7" t="s">
        <v>151</v>
      </c>
      <c r="F8953" s="7" t="s">
        <v>18</v>
      </c>
      <c r="G8953" s="7" t="n">
        <v>0</v>
      </c>
      <c r="H8953" s="7" t="n">
        <v>1</v>
      </c>
      <c r="I8953" s="7" t="n">
        <v>0</v>
      </c>
      <c r="J8953" s="7" t="n">
        <v>0</v>
      </c>
      <c r="K8953" s="7" t="n">
        <v>0</v>
      </c>
      <c r="L8953" s="7" t="n">
        <v>0</v>
      </c>
      <c r="M8953" s="7" t="n">
        <v>1</v>
      </c>
      <c r="N8953" s="7" t="n">
        <v>1.60000002384186</v>
      </c>
      <c r="O8953" s="7" t="n">
        <v>0.0900000035762787</v>
      </c>
      <c r="P8953" s="7" t="s">
        <v>18</v>
      </c>
      <c r="Q8953" s="7" t="s">
        <v>18</v>
      </c>
      <c r="R8953" s="7" t="n">
        <v>-1</v>
      </c>
      <c r="S8953" s="7" t="n">
        <v>0</v>
      </c>
      <c r="T8953" s="7" t="n">
        <v>0</v>
      </c>
      <c r="U8953" s="7" t="n">
        <v>0</v>
      </c>
      <c r="V8953" s="7" t="n">
        <v>0</v>
      </c>
    </row>
    <row r="8954" spans="1:13">
      <c r="A8954" t="s">
        <v>4</v>
      </c>
      <c r="B8954" s="4" t="s">
        <v>5</v>
      </c>
      <c r="C8954" s="4" t="s">
        <v>11</v>
      </c>
      <c r="D8954" s="4" t="s">
        <v>8</v>
      </c>
      <c r="E8954" s="4" t="s">
        <v>8</v>
      </c>
      <c r="F8954" s="4" t="s">
        <v>8</v>
      </c>
      <c r="G8954" s="4" t="s">
        <v>7</v>
      </c>
      <c r="H8954" s="4" t="s">
        <v>17</v>
      </c>
      <c r="I8954" s="4" t="s">
        <v>15</v>
      </c>
      <c r="J8954" s="4" t="s">
        <v>15</v>
      </c>
      <c r="K8954" s="4" t="s">
        <v>15</v>
      </c>
      <c r="L8954" s="4" t="s">
        <v>15</v>
      </c>
      <c r="M8954" s="4" t="s">
        <v>15</v>
      </c>
      <c r="N8954" s="4" t="s">
        <v>15</v>
      </c>
      <c r="O8954" s="4" t="s">
        <v>15</v>
      </c>
      <c r="P8954" s="4" t="s">
        <v>8</v>
      </c>
      <c r="Q8954" s="4" t="s">
        <v>8</v>
      </c>
      <c r="R8954" s="4" t="s">
        <v>17</v>
      </c>
      <c r="S8954" s="4" t="s">
        <v>7</v>
      </c>
      <c r="T8954" s="4" t="s">
        <v>17</v>
      </c>
      <c r="U8954" s="4" t="s">
        <v>17</v>
      </c>
      <c r="V8954" s="4" t="s">
        <v>11</v>
      </c>
    </row>
    <row r="8955" spans="1:13">
      <c r="A8955" t="n">
        <v>68554</v>
      </c>
      <c r="B8955" s="59" t="n">
        <v>19</v>
      </c>
      <c r="C8955" s="7" t="n">
        <v>5</v>
      </c>
      <c r="D8955" s="7" t="s">
        <v>152</v>
      </c>
      <c r="E8955" s="7" t="s">
        <v>153</v>
      </c>
      <c r="F8955" s="7" t="s">
        <v>18</v>
      </c>
      <c r="G8955" s="7" t="n">
        <v>0</v>
      </c>
      <c r="H8955" s="7" t="n">
        <v>1</v>
      </c>
      <c r="I8955" s="7" t="n">
        <v>0</v>
      </c>
      <c r="J8955" s="7" t="n">
        <v>0</v>
      </c>
      <c r="K8955" s="7" t="n">
        <v>0</v>
      </c>
      <c r="L8955" s="7" t="n">
        <v>0</v>
      </c>
      <c r="M8955" s="7" t="n">
        <v>1</v>
      </c>
      <c r="N8955" s="7" t="n">
        <v>1.60000002384186</v>
      </c>
      <c r="O8955" s="7" t="n">
        <v>0.0900000035762787</v>
      </c>
      <c r="P8955" s="7" t="s">
        <v>18</v>
      </c>
      <c r="Q8955" s="7" t="s">
        <v>18</v>
      </c>
      <c r="R8955" s="7" t="n">
        <v>-1</v>
      </c>
      <c r="S8955" s="7" t="n">
        <v>0</v>
      </c>
      <c r="T8955" s="7" t="n">
        <v>0</v>
      </c>
      <c r="U8955" s="7" t="n">
        <v>0</v>
      </c>
      <c r="V8955" s="7" t="n">
        <v>0</v>
      </c>
    </row>
    <row r="8956" spans="1:13">
      <c r="A8956" t="s">
        <v>4</v>
      </c>
      <c r="B8956" s="4" t="s">
        <v>5</v>
      </c>
      <c r="C8956" s="4" t="s">
        <v>11</v>
      </c>
      <c r="D8956" s="4" t="s">
        <v>8</v>
      </c>
      <c r="E8956" s="4" t="s">
        <v>8</v>
      </c>
      <c r="F8956" s="4" t="s">
        <v>8</v>
      </c>
      <c r="G8956" s="4" t="s">
        <v>7</v>
      </c>
      <c r="H8956" s="4" t="s">
        <v>17</v>
      </c>
      <c r="I8956" s="4" t="s">
        <v>15</v>
      </c>
      <c r="J8956" s="4" t="s">
        <v>15</v>
      </c>
      <c r="K8956" s="4" t="s">
        <v>15</v>
      </c>
      <c r="L8956" s="4" t="s">
        <v>15</v>
      </c>
      <c r="M8956" s="4" t="s">
        <v>15</v>
      </c>
      <c r="N8956" s="4" t="s">
        <v>15</v>
      </c>
      <c r="O8956" s="4" t="s">
        <v>15</v>
      </c>
      <c r="P8956" s="4" t="s">
        <v>8</v>
      </c>
      <c r="Q8956" s="4" t="s">
        <v>8</v>
      </c>
      <c r="R8956" s="4" t="s">
        <v>17</v>
      </c>
      <c r="S8956" s="4" t="s">
        <v>7</v>
      </c>
      <c r="T8956" s="4" t="s">
        <v>17</v>
      </c>
      <c r="U8956" s="4" t="s">
        <v>17</v>
      </c>
      <c r="V8956" s="4" t="s">
        <v>11</v>
      </c>
    </row>
    <row r="8957" spans="1:13">
      <c r="A8957" t="n">
        <v>68626</v>
      </c>
      <c r="B8957" s="59" t="n">
        <v>19</v>
      </c>
      <c r="C8957" s="7" t="n">
        <v>6</v>
      </c>
      <c r="D8957" s="7" t="s">
        <v>154</v>
      </c>
      <c r="E8957" s="7" t="s">
        <v>155</v>
      </c>
      <c r="F8957" s="7" t="s">
        <v>18</v>
      </c>
      <c r="G8957" s="7" t="n">
        <v>0</v>
      </c>
      <c r="H8957" s="7" t="n">
        <v>1</v>
      </c>
      <c r="I8957" s="7" t="n">
        <v>0</v>
      </c>
      <c r="J8957" s="7" t="n">
        <v>0</v>
      </c>
      <c r="K8957" s="7" t="n">
        <v>0</v>
      </c>
      <c r="L8957" s="7" t="n">
        <v>0</v>
      </c>
      <c r="M8957" s="7" t="n">
        <v>1</v>
      </c>
      <c r="N8957" s="7" t="n">
        <v>1.60000002384186</v>
      </c>
      <c r="O8957" s="7" t="n">
        <v>0.0900000035762787</v>
      </c>
      <c r="P8957" s="7" t="s">
        <v>18</v>
      </c>
      <c r="Q8957" s="7" t="s">
        <v>18</v>
      </c>
      <c r="R8957" s="7" t="n">
        <v>-1</v>
      </c>
      <c r="S8957" s="7" t="n">
        <v>0</v>
      </c>
      <c r="T8957" s="7" t="n">
        <v>0</v>
      </c>
      <c r="U8957" s="7" t="n">
        <v>0</v>
      </c>
      <c r="V8957" s="7" t="n">
        <v>0</v>
      </c>
    </row>
    <row r="8958" spans="1:13">
      <c r="A8958" t="s">
        <v>4</v>
      </c>
      <c r="B8958" s="4" t="s">
        <v>5</v>
      </c>
      <c r="C8958" s="4" t="s">
        <v>11</v>
      </c>
      <c r="D8958" s="4" t="s">
        <v>8</v>
      </c>
      <c r="E8958" s="4" t="s">
        <v>8</v>
      </c>
      <c r="F8958" s="4" t="s">
        <v>8</v>
      </c>
      <c r="G8958" s="4" t="s">
        <v>7</v>
      </c>
      <c r="H8958" s="4" t="s">
        <v>17</v>
      </c>
      <c r="I8958" s="4" t="s">
        <v>15</v>
      </c>
      <c r="J8958" s="4" t="s">
        <v>15</v>
      </c>
      <c r="K8958" s="4" t="s">
        <v>15</v>
      </c>
      <c r="L8958" s="4" t="s">
        <v>15</v>
      </c>
      <c r="M8958" s="4" t="s">
        <v>15</v>
      </c>
      <c r="N8958" s="4" t="s">
        <v>15</v>
      </c>
      <c r="O8958" s="4" t="s">
        <v>15</v>
      </c>
      <c r="P8958" s="4" t="s">
        <v>8</v>
      </c>
      <c r="Q8958" s="4" t="s">
        <v>8</v>
      </c>
      <c r="R8958" s="4" t="s">
        <v>17</v>
      </c>
      <c r="S8958" s="4" t="s">
        <v>7</v>
      </c>
      <c r="T8958" s="4" t="s">
        <v>17</v>
      </c>
      <c r="U8958" s="4" t="s">
        <v>17</v>
      </c>
      <c r="V8958" s="4" t="s">
        <v>11</v>
      </c>
    </row>
    <row r="8959" spans="1:13">
      <c r="A8959" t="n">
        <v>68699</v>
      </c>
      <c r="B8959" s="59" t="n">
        <v>19</v>
      </c>
      <c r="C8959" s="7" t="n">
        <v>7</v>
      </c>
      <c r="D8959" s="7" t="s">
        <v>156</v>
      </c>
      <c r="E8959" s="7" t="s">
        <v>157</v>
      </c>
      <c r="F8959" s="7" t="s">
        <v>18</v>
      </c>
      <c r="G8959" s="7" t="n">
        <v>0</v>
      </c>
      <c r="H8959" s="7" t="n">
        <v>1</v>
      </c>
      <c r="I8959" s="7" t="n">
        <v>0</v>
      </c>
      <c r="J8959" s="7" t="n">
        <v>0</v>
      </c>
      <c r="K8959" s="7" t="n">
        <v>0</v>
      </c>
      <c r="L8959" s="7" t="n">
        <v>0</v>
      </c>
      <c r="M8959" s="7" t="n">
        <v>1</v>
      </c>
      <c r="N8959" s="7" t="n">
        <v>1.60000002384186</v>
      </c>
      <c r="O8959" s="7" t="n">
        <v>0.0900000035762787</v>
      </c>
      <c r="P8959" s="7" t="s">
        <v>18</v>
      </c>
      <c r="Q8959" s="7" t="s">
        <v>18</v>
      </c>
      <c r="R8959" s="7" t="n">
        <v>-1</v>
      </c>
      <c r="S8959" s="7" t="n">
        <v>0</v>
      </c>
      <c r="T8959" s="7" t="n">
        <v>0</v>
      </c>
      <c r="U8959" s="7" t="n">
        <v>0</v>
      </c>
      <c r="V8959" s="7" t="n">
        <v>0</v>
      </c>
    </row>
    <row r="8960" spans="1:13">
      <c r="A8960" t="s">
        <v>4</v>
      </c>
      <c r="B8960" s="4" t="s">
        <v>5</v>
      </c>
      <c r="C8960" s="4" t="s">
        <v>11</v>
      </c>
      <c r="D8960" s="4" t="s">
        <v>8</v>
      </c>
      <c r="E8960" s="4" t="s">
        <v>8</v>
      </c>
      <c r="F8960" s="4" t="s">
        <v>8</v>
      </c>
      <c r="G8960" s="4" t="s">
        <v>7</v>
      </c>
      <c r="H8960" s="4" t="s">
        <v>17</v>
      </c>
      <c r="I8960" s="4" t="s">
        <v>15</v>
      </c>
      <c r="J8960" s="4" t="s">
        <v>15</v>
      </c>
      <c r="K8960" s="4" t="s">
        <v>15</v>
      </c>
      <c r="L8960" s="4" t="s">
        <v>15</v>
      </c>
      <c r="M8960" s="4" t="s">
        <v>15</v>
      </c>
      <c r="N8960" s="4" t="s">
        <v>15</v>
      </c>
      <c r="O8960" s="4" t="s">
        <v>15</v>
      </c>
      <c r="P8960" s="4" t="s">
        <v>8</v>
      </c>
      <c r="Q8960" s="4" t="s">
        <v>8</v>
      </c>
      <c r="R8960" s="4" t="s">
        <v>17</v>
      </c>
      <c r="S8960" s="4" t="s">
        <v>7</v>
      </c>
      <c r="T8960" s="4" t="s">
        <v>17</v>
      </c>
      <c r="U8960" s="4" t="s">
        <v>17</v>
      </c>
      <c r="V8960" s="4" t="s">
        <v>11</v>
      </c>
    </row>
    <row r="8961" spans="1:22">
      <c r="A8961" t="n">
        <v>68770</v>
      </c>
      <c r="B8961" s="59" t="n">
        <v>19</v>
      </c>
      <c r="C8961" s="7" t="n">
        <v>8</v>
      </c>
      <c r="D8961" s="7" t="s">
        <v>158</v>
      </c>
      <c r="E8961" s="7" t="s">
        <v>159</v>
      </c>
      <c r="F8961" s="7" t="s">
        <v>18</v>
      </c>
      <c r="G8961" s="7" t="n">
        <v>0</v>
      </c>
      <c r="H8961" s="7" t="n">
        <v>1</v>
      </c>
      <c r="I8961" s="7" t="n">
        <v>0</v>
      </c>
      <c r="J8961" s="7" t="n">
        <v>0</v>
      </c>
      <c r="K8961" s="7" t="n">
        <v>0</v>
      </c>
      <c r="L8961" s="7" t="n">
        <v>0</v>
      </c>
      <c r="M8961" s="7" t="n">
        <v>1</v>
      </c>
      <c r="N8961" s="7" t="n">
        <v>1.60000002384186</v>
      </c>
      <c r="O8961" s="7" t="n">
        <v>0.0900000035762787</v>
      </c>
      <c r="P8961" s="7" t="s">
        <v>18</v>
      </c>
      <c r="Q8961" s="7" t="s">
        <v>18</v>
      </c>
      <c r="R8961" s="7" t="n">
        <v>-1</v>
      </c>
      <c r="S8961" s="7" t="n">
        <v>0</v>
      </c>
      <c r="T8961" s="7" t="n">
        <v>0</v>
      </c>
      <c r="U8961" s="7" t="n">
        <v>0</v>
      </c>
      <c r="V8961" s="7" t="n">
        <v>0</v>
      </c>
    </row>
    <row r="8962" spans="1:22">
      <c r="A8962" t="s">
        <v>4</v>
      </c>
      <c r="B8962" s="4" t="s">
        <v>5</v>
      </c>
      <c r="C8962" s="4" t="s">
        <v>11</v>
      </c>
      <c r="D8962" s="4" t="s">
        <v>8</v>
      </c>
      <c r="E8962" s="4" t="s">
        <v>8</v>
      </c>
      <c r="F8962" s="4" t="s">
        <v>8</v>
      </c>
      <c r="G8962" s="4" t="s">
        <v>7</v>
      </c>
      <c r="H8962" s="4" t="s">
        <v>17</v>
      </c>
      <c r="I8962" s="4" t="s">
        <v>15</v>
      </c>
      <c r="J8962" s="4" t="s">
        <v>15</v>
      </c>
      <c r="K8962" s="4" t="s">
        <v>15</v>
      </c>
      <c r="L8962" s="4" t="s">
        <v>15</v>
      </c>
      <c r="M8962" s="4" t="s">
        <v>15</v>
      </c>
      <c r="N8962" s="4" t="s">
        <v>15</v>
      </c>
      <c r="O8962" s="4" t="s">
        <v>15</v>
      </c>
      <c r="P8962" s="4" t="s">
        <v>8</v>
      </c>
      <c r="Q8962" s="4" t="s">
        <v>8</v>
      </c>
      <c r="R8962" s="4" t="s">
        <v>17</v>
      </c>
      <c r="S8962" s="4" t="s">
        <v>7</v>
      </c>
      <c r="T8962" s="4" t="s">
        <v>17</v>
      </c>
      <c r="U8962" s="4" t="s">
        <v>17</v>
      </c>
      <c r="V8962" s="4" t="s">
        <v>11</v>
      </c>
    </row>
    <row r="8963" spans="1:22">
      <c r="A8963" t="n">
        <v>68843</v>
      </c>
      <c r="B8963" s="59" t="n">
        <v>19</v>
      </c>
      <c r="C8963" s="7" t="n">
        <v>9</v>
      </c>
      <c r="D8963" s="7" t="s">
        <v>160</v>
      </c>
      <c r="E8963" s="7" t="s">
        <v>161</v>
      </c>
      <c r="F8963" s="7" t="s">
        <v>18</v>
      </c>
      <c r="G8963" s="7" t="n">
        <v>0</v>
      </c>
      <c r="H8963" s="7" t="n">
        <v>1</v>
      </c>
      <c r="I8963" s="7" t="n">
        <v>0</v>
      </c>
      <c r="J8963" s="7" t="n">
        <v>0</v>
      </c>
      <c r="K8963" s="7" t="n">
        <v>0</v>
      </c>
      <c r="L8963" s="7" t="n">
        <v>0</v>
      </c>
      <c r="M8963" s="7" t="n">
        <v>1</v>
      </c>
      <c r="N8963" s="7" t="n">
        <v>1.60000002384186</v>
      </c>
      <c r="O8963" s="7" t="n">
        <v>0.0900000035762787</v>
      </c>
      <c r="P8963" s="7" t="s">
        <v>18</v>
      </c>
      <c r="Q8963" s="7" t="s">
        <v>18</v>
      </c>
      <c r="R8963" s="7" t="n">
        <v>-1</v>
      </c>
      <c r="S8963" s="7" t="n">
        <v>0</v>
      </c>
      <c r="T8963" s="7" t="n">
        <v>0</v>
      </c>
      <c r="U8963" s="7" t="n">
        <v>0</v>
      </c>
      <c r="V8963" s="7" t="n">
        <v>0</v>
      </c>
    </row>
    <row r="8964" spans="1:22">
      <c r="A8964" t="s">
        <v>4</v>
      </c>
      <c r="B8964" s="4" t="s">
        <v>5</v>
      </c>
      <c r="C8964" s="4" t="s">
        <v>11</v>
      </c>
      <c r="D8964" s="4" t="s">
        <v>7</v>
      </c>
      <c r="E8964" s="4" t="s">
        <v>7</v>
      </c>
      <c r="F8964" s="4" t="s">
        <v>8</v>
      </c>
    </row>
    <row r="8965" spans="1:22">
      <c r="A8965" t="n">
        <v>68918</v>
      </c>
      <c r="B8965" s="50" t="n">
        <v>20</v>
      </c>
      <c r="C8965" s="7" t="n">
        <v>0</v>
      </c>
      <c r="D8965" s="7" t="n">
        <v>3</v>
      </c>
      <c r="E8965" s="7" t="n">
        <v>10</v>
      </c>
      <c r="F8965" s="7" t="s">
        <v>172</v>
      </c>
    </row>
    <row r="8966" spans="1:22">
      <c r="A8966" t="s">
        <v>4</v>
      </c>
      <c r="B8966" s="4" t="s">
        <v>5</v>
      </c>
      <c r="C8966" s="4" t="s">
        <v>11</v>
      </c>
    </row>
    <row r="8967" spans="1:22">
      <c r="A8967" t="n">
        <v>68936</v>
      </c>
      <c r="B8967" s="26" t="n">
        <v>16</v>
      </c>
      <c r="C8967" s="7" t="n">
        <v>0</v>
      </c>
    </row>
    <row r="8968" spans="1:22">
      <c r="A8968" t="s">
        <v>4</v>
      </c>
      <c r="B8968" s="4" t="s">
        <v>5</v>
      </c>
      <c r="C8968" s="4" t="s">
        <v>11</v>
      </c>
      <c r="D8968" s="4" t="s">
        <v>7</v>
      </c>
      <c r="E8968" s="4" t="s">
        <v>7</v>
      </c>
      <c r="F8968" s="4" t="s">
        <v>8</v>
      </c>
    </row>
    <row r="8969" spans="1:22">
      <c r="A8969" t="n">
        <v>68939</v>
      </c>
      <c r="B8969" s="50" t="n">
        <v>20</v>
      </c>
      <c r="C8969" s="7" t="n">
        <v>1</v>
      </c>
      <c r="D8969" s="7" t="n">
        <v>3</v>
      </c>
      <c r="E8969" s="7" t="n">
        <v>10</v>
      </c>
      <c r="F8969" s="7" t="s">
        <v>172</v>
      </c>
    </row>
    <row r="8970" spans="1:22">
      <c r="A8970" t="s">
        <v>4</v>
      </c>
      <c r="B8970" s="4" t="s">
        <v>5</v>
      </c>
      <c r="C8970" s="4" t="s">
        <v>11</v>
      </c>
    </row>
    <row r="8971" spans="1:22">
      <c r="A8971" t="n">
        <v>68957</v>
      </c>
      <c r="B8971" s="26" t="n">
        <v>16</v>
      </c>
      <c r="C8971" s="7" t="n">
        <v>0</v>
      </c>
    </row>
    <row r="8972" spans="1:22">
      <c r="A8972" t="s">
        <v>4</v>
      </c>
      <c r="B8972" s="4" t="s">
        <v>5</v>
      </c>
      <c r="C8972" s="4" t="s">
        <v>11</v>
      </c>
      <c r="D8972" s="4" t="s">
        <v>7</v>
      </c>
      <c r="E8972" s="4" t="s">
        <v>7</v>
      </c>
      <c r="F8972" s="4" t="s">
        <v>8</v>
      </c>
    </row>
    <row r="8973" spans="1:22">
      <c r="A8973" t="n">
        <v>68960</v>
      </c>
      <c r="B8973" s="50" t="n">
        <v>20</v>
      </c>
      <c r="C8973" s="7" t="n">
        <v>2</v>
      </c>
      <c r="D8973" s="7" t="n">
        <v>3</v>
      </c>
      <c r="E8973" s="7" t="n">
        <v>10</v>
      </c>
      <c r="F8973" s="7" t="s">
        <v>172</v>
      </c>
    </row>
    <row r="8974" spans="1:22">
      <c r="A8974" t="s">
        <v>4</v>
      </c>
      <c r="B8974" s="4" t="s">
        <v>5</v>
      </c>
      <c r="C8974" s="4" t="s">
        <v>11</v>
      </c>
    </row>
    <row r="8975" spans="1:22">
      <c r="A8975" t="n">
        <v>68978</v>
      </c>
      <c r="B8975" s="26" t="n">
        <v>16</v>
      </c>
      <c r="C8975" s="7" t="n">
        <v>0</v>
      </c>
    </row>
    <row r="8976" spans="1:22">
      <c r="A8976" t="s">
        <v>4</v>
      </c>
      <c r="B8976" s="4" t="s">
        <v>5</v>
      </c>
      <c r="C8976" s="4" t="s">
        <v>11</v>
      </c>
      <c r="D8976" s="4" t="s">
        <v>7</v>
      </c>
      <c r="E8976" s="4" t="s">
        <v>7</v>
      </c>
      <c r="F8976" s="4" t="s">
        <v>8</v>
      </c>
    </row>
    <row r="8977" spans="1:22">
      <c r="A8977" t="n">
        <v>68981</v>
      </c>
      <c r="B8977" s="50" t="n">
        <v>20</v>
      </c>
      <c r="C8977" s="7" t="n">
        <v>3</v>
      </c>
      <c r="D8977" s="7" t="n">
        <v>3</v>
      </c>
      <c r="E8977" s="7" t="n">
        <v>10</v>
      </c>
      <c r="F8977" s="7" t="s">
        <v>172</v>
      </c>
    </row>
    <row r="8978" spans="1:22">
      <c r="A8978" t="s">
        <v>4</v>
      </c>
      <c r="B8978" s="4" t="s">
        <v>5</v>
      </c>
      <c r="C8978" s="4" t="s">
        <v>11</v>
      </c>
    </row>
    <row r="8979" spans="1:22">
      <c r="A8979" t="n">
        <v>68999</v>
      </c>
      <c r="B8979" s="26" t="n">
        <v>16</v>
      </c>
      <c r="C8979" s="7" t="n">
        <v>0</v>
      </c>
    </row>
    <row r="8980" spans="1:22">
      <c r="A8980" t="s">
        <v>4</v>
      </c>
      <c r="B8980" s="4" t="s">
        <v>5</v>
      </c>
      <c r="C8980" s="4" t="s">
        <v>11</v>
      </c>
      <c r="D8980" s="4" t="s">
        <v>7</v>
      </c>
      <c r="E8980" s="4" t="s">
        <v>7</v>
      </c>
      <c r="F8980" s="4" t="s">
        <v>8</v>
      </c>
    </row>
    <row r="8981" spans="1:22">
      <c r="A8981" t="n">
        <v>69002</v>
      </c>
      <c r="B8981" s="50" t="n">
        <v>20</v>
      </c>
      <c r="C8981" s="7" t="n">
        <v>4</v>
      </c>
      <c r="D8981" s="7" t="n">
        <v>3</v>
      </c>
      <c r="E8981" s="7" t="n">
        <v>10</v>
      </c>
      <c r="F8981" s="7" t="s">
        <v>172</v>
      </c>
    </row>
    <row r="8982" spans="1:22">
      <c r="A8982" t="s">
        <v>4</v>
      </c>
      <c r="B8982" s="4" t="s">
        <v>5</v>
      </c>
      <c r="C8982" s="4" t="s">
        <v>11</v>
      </c>
    </row>
    <row r="8983" spans="1:22">
      <c r="A8983" t="n">
        <v>69020</v>
      </c>
      <c r="B8983" s="26" t="n">
        <v>16</v>
      </c>
      <c r="C8983" s="7" t="n">
        <v>0</v>
      </c>
    </row>
    <row r="8984" spans="1:22">
      <c r="A8984" t="s">
        <v>4</v>
      </c>
      <c r="B8984" s="4" t="s">
        <v>5</v>
      </c>
      <c r="C8984" s="4" t="s">
        <v>11</v>
      </c>
      <c r="D8984" s="4" t="s">
        <v>7</v>
      </c>
      <c r="E8984" s="4" t="s">
        <v>7</v>
      </c>
      <c r="F8984" s="4" t="s">
        <v>8</v>
      </c>
    </row>
    <row r="8985" spans="1:22">
      <c r="A8985" t="n">
        <v>69023</v>
      </c>
      <c r="B8985" s="50" t="n">
        <v>20</v>
      </c>
      <c r="C8985" s="7" t="n">
        <v>5</v>
      </c>
      <c r="D8985" s="7" t="n">
        <v>3</v>
      </c>
      <c r="E8985" s="7" t="n">
        <v>10</v>
      </c>
      <c r="F8985" s="7" t="s">
        <v>172</v>
      </c>
    </row>
    <row r="8986" spans="1:22">
      <c r="A8986" t="s">
        <v>4</v>
      </c>
      <c r="B8986" s="4" t="s">
        <v>5</v>
      </c>
      <c r="C8986" s="4" t="s">
        <v>11</v>
      </c>
    </row>
    <row r="8987" spans="1:22">
      <c r="A8987" t="n">
        <v>69041</v>
      </c>
      <c r="B8987" s="26" t="n">
        <v>16</v>
      </c>
      <c r="C8987" s="7" t="n">
        <v>0</v>
      </c>
    </row>
    <row r="8988" spans="1:22">
      <c r="A8988" t="s">
        <v>4</v>
      </c>
      <c r="B8988" s="4" t="s">
        <v>5</v>
      </c>
      <c r="C8988" s="4" t="s">
        <v>11</v>
      </c>
      <c r="D8988" s="4" t="s">
        <v>7</v>
      </c>
      <c r="E8988" s="4" t="s">
        <v>7</v>
      </c>
      <c r="F8988" s="4" t="s">
        <v>8</v>
      </c>
    </row>
    <row r="8989" spans="1:22">
      <c r="A8989" t="n">
        <v>69044</v>
      </c>
      <c r="B8989" s="50" t="n">
        <v>20</v>
      </c>
      <c r="C8989" s="7" t="n">
        <v>6</v>
      </c>
      <c r="D8989" s="7" t="n">
        <v>3</v>
      </c>
      <c r="E8989" s="7" t="n">
        <v>10</v>
      </c>
      <c r="F8989" s="7" t="s">
        <v>172</v>
      </c>
    </row>
    <row r="8990" spans="1:22">
      <c r="A8990" t="s">
        <v>4</v>
      </c>
      <c r="B8990" s="4" t="s">
        <v>5</v>
      </c>
      <c r="C8990" s="4" t="s">
        <v>11</v>
      </c>
    </row>
    <row r="8991" spans="1:22">
      <c r="A8991" t="n">
        <v>69062</v>
      </c>
      <c r="B8991" s="26" t="n">
        <v>16</v>
      </c>
      <c r="C8991" s="7" t="n">
        <v>0</v>
      </c>
    </row>
    <row r="8992" spans="1:22">
      <c r="A8992" t="s">
        <v>4</v>
      </c>
      <c r="B8992" s="4" t="s">
        <v>5</v>
      </c>
      <c r="C8992" s="4" t="s">
        <v>11</v>
      </c>
      <c r="D8992" s="4" t="s">
        <v>7</v>
      </c>
      <c r="E8992" s="4" t="s">
        <v>7</v>
      </c>
      <c r="F8992" s="4" t="s">
        <v>8</v>
      </c>
    </row>
    <row r="8993" spans="1:6">
      <c r="A8993" t="n">
        <v>69065</v>
      </c>
      <c r="B8993" s="50" t="n">
        <v>20</v>
      </c>
      <c r="C8993" s="7" t="n">
        <v>7</v>
      </c>
      <c r="D8993" s="7" t="n">
        <v>3</v>
      </c>
      <c r="E8993" s="7" t="n">
        <v>10</v>
      </c>
      <c r="F8993" s="7" t="s">
        <v>172</v>
      </c>
    </row>
    <row r="8994" spans="1:6">
      <c r="A8994" t="s">
        <v>4</v>
      </c>
      <c r="B8994" s="4" t="s">
        <v>5</v>
      </c>
      <c r="C8994" s="4" t="s">
        <v>11</v>
      </c>
    </row>
    <row r="8995" spans="1:6">
      <c r="A8995" t="n">
        <v>69083</v>
      </c>
      <c r="B8995" s="26" t="n">
        <v>16</v>
      </c>
      <c r="C8995" s="7" t="n">
        <v>0</v>
      </c>
    </row>
    <row r="8996" spans="1:6">
      <c r="A8996" t="s">
        <v>4</v>
      </c>
      <c r="B8996" s="4" t="s">
        <v>5</v>
      </c>
      <c r="C8996" s="4" t="s">
        <v>11</v>
      </c>
      <c r="D8996" s="4" t="s">
        <v>7</v>
      </c>
      <c r="E8996" s="4" t="s">
        <v>7</v>
      </c>
      <c r="F8996" s="4" t="s">
        <v>8</v>
      </c>
    </row>
    <row r="8997" spans="1:6">
      <c r="A8997" t="n">
        <v>69086</v>
      </c>
      <c r="B8997" s="50" t="n">
        <v>20</v>
      </c>
      <c r="C8997" s="7" t="n">
        <v>8</v>
      </c>
      <c r="D8997" s="7" t="n">
        <v>3</v>
      </c>
      <c r="E8997" s="7" t="n">
        <v>10</v>
      </c>
      <c r="F8997" s="7" t="s">
        <v>172</v>
      </c>
    </row>
    <row r="8998" spans="1:6">
      <c r="A8998" t="s">
        <v>4</v>
      </c>
      <c r="B8998" s="4" t="s">
        <v>5</v>
      </c>
      <c r="C8998" s="4" t="s">
        <v>11</v>
      </c>
    </row>
    <row r="8999" spans="1:6">
      <c r="A8999" t="n">
        <v>69104</v>
      </c>
      <c r="B8999" s="26" t="n">
        <v>16</v>
      </c>
      <c r="C8999" s="7" t="n">
        <v>0</v>
      </c>
    </row>
    <row r="9000" spans="1:6">
      <c r="A9000" t="s">
        <v>4</v>
      </c>
      <c r="B9000" s="4" t="s">
        <v>5</v>
      </c>
      <c r="C9000" s="4" t="s">
        <v>11</v>
      </c>
      <c r="D9000" s="4" t="s">
        <v>7</v>
      </c>
      <c r="E9000" s="4" t="s">
        <v>7</v>
      </c>
      <c r="F9000" s="4" t="s">
        <v>8</v>
      </c>
    </row>
    <row r="9001" spans="1:6">
      <c r="A9001" t="n">
        <v>69107</v>
      </c>
      <c r="B9001" s="50" t="n">
        <v>20</v>
      </c>
      <c r="C9001" s="7" t="n">
        <v>9</v>
      </c>
      <c r="D9001" s="7" t="n">
        <v>3</v>
      </c>
      <c r="E9001" s="7" t="n">
        <v>10</v>
      </c>
      <c r="F9001" s="7" t="s">
        <v>172</v>
      </c>
    </row>
    <row r="9002" spans="1:6">
      <c r="A9002" t="s">
        <v>4</v>
      </c>
      <c r="B9002" s="4" t="s">
        <v>5</v>
      </c>
      <c r="C9002" s="4" t="s">
        <v>11</v>
      </c>
    </row>
    <row r="9003" spans="1:6">
      <c r="A9003" t="n">
        <v>69125</v>
      </c>
      <c r="B9003" s="26" t="n">
        <v>16</v>
      </c>
      <c r="C9003" s="7" t="n">
        <v>0</v>
      </c>
    </row>
    <row r="9004" spans="1:6">
      <c r="A9004" t="s">
        <v>4</v>
      </c>
      <c r="B9004" s="4" t="s">
        <v>5</v>
      </c>
      <c r="C9004" s="4" t="s">
        <v>7</v>
      </c>
      <c r="D9004" s="4" t="s">
        <v>11</v>
      </c>
      <c r="E9004" s="4" t="s">
        <v>7</v>
      </c>
    </row>
    <row r="9005" spans="1:6">
      <c r="A9005" t="n">
        <v>69128</v>
      </c>
      <c r="B9005" s="15" t="n">
        <v>49</v>
      </c>
      <c r="C9005" s="7" t="n">
        <v>1</v>
      </c>
      <c r="D9005" s="7" t="n">
        <v>0</v>
      </c>
      <c r="E9005" s="7" t="n">
        <v>0</v>
      </c>
    </row>
    <row r="9006" spans="1:6">
      <c r="A9006" t="s">
        <v>4</v>
      </c>
      <c r="B9006" s="4" t="s">
        <v>5</v>
      </c>
      <c r="C9006" s="4" t="s">
        <v>7</v>
      </c>
      <c r="D9006" s="4" t="s">
        <v>11</v>
      </c>
      <c r="E9006" s="4" t="s">
        <v>17</v>
      </c>
      <c r="F9006" s="4" t="s">
        <v>11</v>
      </c>
      <c r="G9006" s="4" t="s">
        <v>17</v>
      </c>
      <c r="H9006" s="4" t="s">
        <v>7</v>
      </c>
    </row>
    <row r="9007" spans="1:6">
      <c r="A9007" t="n">
        <v>69133</v>
      </c>
      <c r="B9007" s="15" t="n">
        <v>49</v>
      </c>
      <c r="C9007" s="7" t="n">
        <v>0</v>
      </c>
      <c r="D9007" s="7" t="n">
        <v>509</v>
      </c>
      <c r="E9007" s="7" t="n">
        <v>1060320051</v>
      </c>
      <c r="F9007" s="7" t="n">
        <v>0</v>
      </c>
      <c r="G9007" s="7" t="n">
        <v>0</v>
      </c>
      <c r="H9007" s="7" t="n">
        <v>0</v>
      </c>
    </row>
    <row r="9008" spans="1:6">
      <c r="A9008" t="s">
        <v>4</v>
      </c>
      <c r="B9008" s="4" t="s">
        <v>5</v>
      </c>
      <c r="C9008" s="4" t="s">
        <v>7</v>
      </c>
      <c r="D9008" s="4" t="s">
        <v>11</v>
      </c>
      <c r="E9008" s="4" t="s">
        <v>7</v>
      </c>
      <c r="F9008" s="4" t="s">
        <v>8</v>
      </c>
      <c r="G9008" s="4" t="s">
        <v>8</v>
      </c>
      <c r="H9008" s="4" t="s">
        <v>8</v>
      </c>
      <c r="I9008" s="4" t="s">
        <v>8</v>
      </c>
      <c r="J9008" s="4" t="s">
        <v>8</v>
      </c>
      <c r="K9008" s="4" t="s">
        <v>8</v>
      </c>
      <c r="L9008" s="4" t="s">
        <v>8</v>
      </c>
      <c r="M9008" s="4" t="s">
        <v>8</v>
      </c>
      <c r="N9008" s="4" t="s">
        <v>8</v>
      </c>
      <c r="O9008" s="4" t="s">
        <v>8</v>
      </c>
      <c r="P9008" s="4" t="s">
        <v>8</v>
      </c>
      <c r="Q9008" s="4" t="s">
        <v>8</v>
      </c>
      <c r="R9008" s="4" t="s">
        <v>8</v>
      </c>
      <c r="S9008" s="4" t="s">
        <v>8</v>
      </c>
      <c r="T9008" s="4" t="s">
        <v>8</v>
      </c>
      <c r="U9008" s="4" t="s">
        <v>8</v>
      </c>
    </row>
    <row r="9009" spans="1:21">
      <c r="A9009" t="n">
        <v>69148</v>
      </c>
      <c r="B9009" s="38" t="n">
        <v>36</v>
      </c>
      <c r="C9009" s="7" t="n">
        <v>8</v>
      </c>
      <c r="D9009" s="7" t="n">
        <v>0</v>
      </c>
      <c r="E9009" s="7" t="n">
        <v>0</v>
      </c>
      <c r="F9009" s="7" t="s">
        <v>202</v>
      </c>
      <c r="G9009" s="7" t="s">
        <v>203</v>
      </c>
      <c r="H9009" s="7" t="s">
        <v>18</v>
      </c>
      <c r="I9009" s="7" t="s">
        <v>18</v>
      </c>
      <c r="J9009" s="7" t="s">
        <v>18</v>
      </c>
      <c r="K9009" s="7" t="s">
        <v>18</v>
      </c>
      <c r="L9009" s="7" t="s">
        <v>18</v>
      </c>
      <c r="M9009" s="7" t="s">
        <v>18</v>
      </c>
      <c r="N9009" s="7" t="s">
        <v>18</v>
      </c>
      <c r="O9009" s="7" t="s">
        <v>18</v>
      </c>
      <c r="P9009" s="7" t="s">
        <v>18</v>
      </c>
      <c r="Q9009" s="7" t="s">
        <v>18</v>
      </c>
      <c r="R9009" s="7" t="s">
        <v>18</v>
      </c>
      <c r="S9009" s="7" t="s">
        <v>18</v>
      </c>
      <c r="T9009" s="7" t="s">
        <v>18</v>
      </c>
      <c r="U9009" s="7" t="s">
        <v>18</v>
      </c>
    </row>
    <row r="9010" spans="1:21">
      <c r="A9010" t="s">
        <v>4</v>
      </c>
      <c r="B9010" s="4" t="s">
        <v>5</v>
      </c>
      <c r="C9010" s="4" t="s">
        <v>7</v>
      </c>
      <c r="D9010" s="4" t="s">
        <v>11</v>
      </c>
      <c r="E9010" s="4" t="s">
        <v>7</v>
      </c>
      <c r="F9010" s="4" t="s">
        <v>8</v>
      </c>
      <c r="G9010" s="4" t="s">
        <v>8</v>
      </c>
      <c r="H9010" s="4" t="s">
        <v>8</v>
      </c>
      <c r="I9010" s="4" t="s">
        <v>8</v>
      </c>
      <c r="J9010" s="4" t="s">
        <v>8</v>
      </c>
      <c r="K9010" s="4" t="s">
        <v>8</v>
      </c>
      <c r="L9010" s="4" t="s">
        <v>8</v>
      </c>
      <c r="M9010" s="4" t="s">
        <v>8</v>
      </c>
      <c r="N9010" s="4" t="s">
        <v>8</v>
      </c>
      <c r="O9010" s="4" t="s">
        <v>8</v>
      </c>
      <c r="P9010" s="4" t="s">
        <v>8</v>
      </c>
      <c r="Q9010" s="4" t="s">
        <v>8</v>
      </c>
      <c r="R9010" s="4" t="s">
        <v>8</v>
      </c>
      <c r="S9010" s="4" t="s">
        <v>8</v>
      </c>
      <c r="T9010" s="4" t="s">
        <v>8</v>
      </c>
      <c r="U9010" s="4" t="s">
        <v>8</v>
      </c>
    </row>
    <row r="9011" spans="1:21">
      <c r="A9011" t="n">
        <v>69187</v>
      </c>
      <c r="B9011" s="38" t="n">
        <v>36</v>
      </c>
      <c r="C9011" s="7" t="n">
        <v>8</v>
      </c>
      <c r="D9011" s="7" t="n">
        <v>1</v>
      </c>
      <c r="E9011" s="7" t="n">
        <v>0</v>
      </c>
      <c r="F9011" s="7" t="s">
        <v>192</v>
      </c>
      <c r="G9011" s="7" t="s">
        <v>202</v>
      </c>
      <c r="H9011" s="7" t="s">
        <v>203</v>
      </c>
      <c r="I9011" s="7" t="s">
        <v>18</v>
      </c>
      <c r="J9011" s="7" t="s">
        <v>18</v>
      </c>
      <c r="K9011" s="7" t="s">
        <v>18</v>
      </c>
      <c r="L9011" s="7" t="s">
        <v>18</v>
      </c>
      <c r="M9011" s="7" t="s">
        <v>18</v>
      </c>
      <c r="N9011" s="7" t="s">
        <v>18</v>
      </c>
      <c r="O9011" s="7" t="s">
        <v>18</v>
      </c>
      <c r="P9011" s="7" t="s">
        <v>18</v>
      </c>
      <c r="Q9011" s="7" t="s">
        <v>18</v>
      </c>
      <c r="R9011" s="7" t="s">
        <v>18</v>
      </c>
      <c r="S9011" s="7" t="s">
        <v>18</v>
      </c>
      <c r="T9011" s="7" t="s">
        <v>18</v>
      </c>
      <c r="U9011" s="7" t="s">
        <v>18</v>
      </c>
    </row>
    <row r="9012" spans="1:21">
      <c r="A9012" t="s">
        <v>4</v>
      </c>
      <c r="B9012" s="4" t="s">
        <v>5</v>
      </c>
      <c r="C9012" s="4" t="s">
        <v>7</v>
      </c>
      <c r="D9012" s="4" t="s">
        <v>8</v>
      </c>
      <c r="E9012" s="4" t="s">
        <v>15</v>
      </c>
      <c r="F9012" s="4" t="s">
        <v>15</v>
      </c>
      <c r="G9012" s="4" t="s">
        <v>15</v>
      </c>
    </row>
    <row r="9013" spans="1:21">
      <c r="A9013" t="n">
        <v>69239</v>
      </c>
      <c r="B9013" s="17" t="n">
        <v>94</v>
      </c>
      <c r="C9013" s="7" t="n">
        <v>2</v>
      </c>
      <c r="D9013" s="7" t="s">
        <v>215</v>
      </c>
      <c r="E9013" s="7" t="n">
        <v>-30</v>
      </c>
      <c r="F9013" s="7" t="n">
        <v>0</v>
      </c>
      <c r="G9013" s="7" t="n">
        <v>-58.0999984741211</v>
      </c>
    </row>
    <row r="9014" spans="1:21">
      <c r="A9014" t="s">
        <v>4</v>
      </c>
      <c r="B9014" s="4" t="s">
        <v>5</v>
      </c>
      <c r="C9014" s="4" t="s">
        <v>7</v>
      </c>
      <c r="D9014" s="4" t="s">
        <v>8</v>
      </c>
      <c r="E9014" s="4" t="s">
        <v>15</v>
      </c>
      <c r="F9014" s="4" t="s">
        <v>15</v>
      </c>
      <c r="G9014" s="4" t="s">
        <v>15</v>
      </c>
    </row>
    <row r="9015" spans="1:21">
      <c r="A9015" t="n">
        <v>69262</v>
      </c>
      <c r="B9015" s="17" t="n">
        <v>94</v>
      </c>
      <c r="C9015" s="7" t="n">
        <v>2</v>
      </c>
      <c r="D9015" s="7" t="s">
        <v>216</v>
      </c>
      <c r="E9015" s="7" t="n">
        <v>-28.2999992370605</v>
      </c>
      <c r="F9015" s="7" t="n">
        <v>0</v>
      </c>
      <c r="G9015" s="7" t="n">
        <v>-52.5999984741211</v>
      </c>
    </row>
    <row r="9016" spans="1:21">
      <c r="A9016" t="s">
        <v>4</v>
      </c>
      <c r="B9016" s="4" t="s">
        <v>5</v>
      </c>
      <c r="C9016" s="4" t="s">
        <v>7</v>
      </c>
      <c r="D9016" s="4" t="s">
        <v>8</v>
      </c>
      <c r="E9016" s="4" t="s">
        <v>15</v>
      </c>
      <c r="F9016" s="4" t="s">
        <v>15</v>
      </c>
      <c r="G9016" s="4" t="s">
        <v>15</v>
      </c>
    </row>
    <row r="9017" spans="1:21">
      <c r="A9017" t="n">
        <v>69285</v>
      </c>
      <c r="B9017" s="17" t="n">
        <v>94</v>
      </c>
      <c r="C9017" s="7" t="n">
        <v>2</v>
      </c>
      <c r="D9017" s="7" t="s">
        <v>217</v>
      </c>
      <c r="E9017" s="7" t="n">
        <v>-30</v>
      </c>
      <c r="F9017" s="7" t="n">
        <v>0</v>
      </c>
      <c r="G9017" s="7" t="n">
        <v>-52.5999984741211</v>
      </c>
    </row>
    <row r="9018" spans="1:21">
      <c r="A9018" t="s">
        <v>4</v>
      </c>
      <c r="B9018" s="4" t="s">
        <v>5</v>
      </c>
      <c r="C9018" s="4" t="s">
        <v>7</v>
      </c>
      <c r="D9018" s="4" t="s">
        <v>8</v>
      </c>
      <c r="E9018" s="4" t="s">
        <v>15</v>
      </c>
      <c r="F9018" s="4" t="s">
        <v>15</v>
      </c>
      <c r="G9018" s="4" t="s">
        <v>15</v>
      </c>
    </row>
    <row r="9019" spans="1:21">
      <c r="A9019" t="n">
        <v>69308</v>
      </c>
      <c r="B9019" s="17" t="n">
        <v>94</v>
      </c>
      <c r="C9019" s="7" t="n">
        <v>2</v>
      </c>
      <c r="D9019" s="7" t="s">
        <v>218</v>
      </c>
      <c r="E9019" s="7" t="n">
        <v>-26.6000003814697</v>
      </c>
      <c r="F9019" s="7" t="n">
        <v>0</v>
      </c>
      <c r="G9019" s="7" t="n">
        <v>-55</v>
      </c>
    </row>
    <row r="9020" spans="1:21">
      <c r="A9020" t="s">
        <v>4</v>
      </c>
      <c r="B9020" s="4" t="s">
        <v>5</v>
      </c>
      <c r="C9020" s="4" t="s">
        <v>7</v>
      </c>
      <c r="D9020" s="4" t="s">
        <v>8</v>
      </c>
      <c r="E9020" s="4" t="s">
        <v>15</v>
      </c>
      <c r="F9020" s="4" t="s">
        <v>15</v>
      </c>
      <c r="G9020" s="4" t="s">
        <v>15</v>
      </c>
    </row>
    <row r="9021" spans="1:21">
      <c r="A9021" t="n">
        <v>69331</v>
      </c>
      <c r="B9021" s="17" t="n">
        <v>94</v>
      </c>
      <c r="C9021" s="7" t="n">
        <v>2</v>
      </c>
      <c r="D9021" s="7" t="s">
        <v>219</v>
      </c>
      <c r="E9021" s="7" t="n">
        <v>-31.7000007629395</v>
      </c>
      <c r="F9021" s="7" t="n">
        <v>0</v>
      </c>
      <c r="G9021" s="7" t="n">
        <v>-52.5999984741211</v>
      </c>
    </row>
    <row r="9022" spans="1:21">
      <c r="A9022" t="s">
        <v>4</v>
      </c>
      <c r="B9022" s="4" t="s">
        <v>5</v>
      </c>
      <c r="C9022" s="4" t="s">
        <v>7</v>
      </c>
      <c r="D9022" s="4" t="s">
        <v>8</v>
      </c>
      <c r="E9022" s="4" t="s">
        <v>15</v>
      </c>
      <c r="F9022" s="4" t="s">
        <v>15</v>
      </c>
      <c r="G9022" s="4" t="s">
        <v>15</v>
      </c>
    </row>
    <row r="9023" spans="1:21">
      <c r="A9023" t="n">
        <v>69354</v>
      </c>
      <c r="B9023" s="17" t="n">
        <v>94</v>
      </c>
      <c r="C9023" s="7" t="n">
        <v>2</v>
      </c>
      <c r="D9023" s="7" t="s">
        <v>220</v>
      </c>
      <c r="E9023" s="7" t="n">
        <v>-33.4000015258789</v>
      </c>
      <c r="F9023" s="7" t="n">
        <v>0</v>
      </c>
      <c r="G9023" s="7" t="n">
        <v>-52.5999984741211</v>
      </c>
    </row>
    <row r="9024" spans="1:21">
      <c r="A9024" t="s">
        <v>4</v>
      </c>
      <c r="B9024" s="4" t="s">
        <v>5</v>
      </c>
      <c r="C9024" s="4" t="s">
        <v>7</v>
      </c>
      <c r="D9024" s="4" t="s">
        <v>8</v>
      </c>
      <c r="E9024" s="4" t="s">
        <v>15</v>
      </c>
      <c r="F9024" s="4" t="s">
        <v>15</v>
      </c>
      <c r="G9024" s="4" t="s">
        <v>15</v>
      </c>
    </row>
    <row r="9025" spans="1:21">
      <c r="A9025" t="n">
        <v>69377</v>
      </c>
      <c r="B9025" s="17" t="n">
        <v>94</v>
      </c>
      <c r="C9025" s="7" t="n">
        <v>2</v>
      </c>
      <c r="D9025" s="7" t="s">
        <v>221</v>
      </c>
      <c r="E9025" s="7" t="n">
        <v>-33.4000015258789</v>
      </c>
      <c r="F9025" s="7" t="n">
        <v>0</v>
      </c>
      <c r="G9025" s="7" t="n">
        <v>-50.2000007629395</v>
      </c>
    </row>
    <row r="9026" spans="1:21">
      <c r="A9026" t="s">
        <v>4</v>
      </c>
      <c r="B9026" s="4" t="s">
        <v>5</v>
      </c>
      <c r="C9026" s="4" t="s">
        <v>7</v>
      </c>
      <c r="D9026" s="4" t="s">
        <v>8</v>
      </c>
      <c r="E9026" s="4" t="s">
        <v>15</v>
      </c>
      <c r="F9026" s="4" t="s">
        <v>15</v>
      </c>
      <c r="G9026" s="4" t="s">
        <v>15</v>
      </c>
    </row>
    <row r="9027" spans="1:21">
      <c r="A9027" t="n">
        <v>69400</v>
      </c>
      <c r="B9027" s="17" t="n">
        <v>94</v>
      </c>
      <c r="C9027" s="7" t="n">
        <v>2</v>
      </c>
      <c r="D9027" s="7" t="s">
        <v>222</v>
      </c>
      <c r="E9027" s="7" t="n">
        <v>-26.6000003814697</v>
      </c>
      <c r="F9027" s="7" t="n">
        <v>0</v>
      </c>
      <c r="G9027" s="7" t="n">
        <v>-52.5999984741211</v>
      </c>
    </row>
    <row r="9028" spans="1:21">
      <c r="A9028" t="s">
        <v>4</v>
      </c>
      <c r="B9028" s="4" t="s">
        <v>5</v>
      </c>
      <c r="C9028" s="4" t="s">
        <v>7</v>
      </c>
      <c r="D9028" s="4" t="s">
        <v>8</v>
      </c>
      <c r="E9028" s="4" t="s">
        <v>15</v>
      </c>
      <c r="F9028" s="4" t="s">
        <v>15</v>
      </c>
      <c r="G9028" s="4" t="s">
        <v>15</v>
      </c>
    </row>
    <row r="9029" spans="1:21">
      <c r="A9029" t="n">
        <v>69423</v>
      </c>
      <c r="B9029" s="17" t="n">
        <v>94</v>
      </c>
      <c r="C9029" s="7" t="n">
        <v>2</v>
      </c>
      <c r="D9029" s="7" t="s">
        <v>223</v>
      </c>
      <c r="E9029" s="7" t="n">
        <v>-28.2999992370605</v>
      </c>
      <c r="F9029" s="7" t="n">
        <v>0</v>
      </c>
      <c r="G9029" s="7" t="n">
        <v>-55</v>
      </c>
    </row>
    <row r="9030" spans="1:21">
      <c r="A9030" t="s">
        <v>4</v>
      </c>
      <c r="B9030" s="4" t="s">
        <v>5</v>
      </c>
      <c r="C9030" s="4" t="s">
        <v>7</v>
      </c>
      <c r="D9030" s="4" t="s">
        <v>8</v>
      </c>
      <c r="E9030" s="4" t="s">
        <v>15</v>
      </c>
      <c r="F9030" s="4" t="s">
        <v>15</v>
      </c>
      <c r="G9030" s="4" t="s">
        <v>15</v>
      </c>
    </row>
    <row r="9031" spans="1:21">
      <c r="A9031" t="n">
        <v>69446</v>
      </c>
      <c r="B9031" s="17" t="n">
        <v>94</v>
      </c>
      <c r="C9031" s="7" t="n">
        <v>2</v>
      </c>
      <c r="D9031" s="7" t="s">
        <v>224</v>
      </c>
      <c r="E9031" s="7" t="n">
        <v>-30</v>
      </c>
      <c r="F9031" s="7" t="n">
        <v>0</v>
      </c>
      <c r="G9031" s="7" t="n">
        <v>-55</v>
      </c>
    </row>
    <row r="9032" spans="1:21">
      <c r="A9032" t="s">
        <v>4</v>
      </c>
      <c r="B9032" s="4" t="s">
        <v>5</v>
      </c>
      <c r="C9032" s="4" t="s">
        <v>7</v>
      </c>
      <c r="D9032" s="4" t="s">
        <v>8</v>
      </c>
      <c r="E9032" s="4" t="s">
        <v>15</v>
      </c>
      <c r="F9032" s="4" t="s">
        <v>15</v>
      </c>
      <c r="G9032" s="4" t="s">
        <v>15</v>
      </c>
    </row>
    <row r="9033" spans="1:21">
      <c r="A9033" t="n">
        <v>69469</v>
      </c>
      <c r="B9033" s="17" t="n">
        <v>94</v>
      </c>
      <c r="C9033" s="7" t="n">
        <v>2</v>
      </c>
      <c r="D9033" s="7" t="s">
        <v>225</v>
      </c>
      <c r="E9033" s="7" t="n">
        <v>-31.7000007629395</v>
      </c>
      <c r="F9033" s="7" t="n">
        <v>0</v>
      </c>
      <c r="G9033" s="7" t="n">
        <v>-55</v>
      </c>
    </row>
    <row r="9034" spans="1:21">
      <c r="A9034" t="s">
        <v>4</v>
      </c>
      <c r="B9034" s="4" t="s">
        <v>5</v>
      </c>
      <c r="C9034" s="4" t="s">
        <v>7</v>
      </c>
      <c r="D9034" s="4" t="s">
        <v>8</v>
      </c>
      <c r="E9034" s="4" t="s">
        <v>15</v>
      </c>
      <c r="F9034" s="4" t="s">
        <v>15</v>
      </c>
      <c r="G9034" s="4" t="s">
        <v>15</v>
      </c>
    </row>
    <row r="9035" spans="1:21">
      <c r="A9035" t="n">
        <v>69492</v>
      </c>
      <c r="B9035" s="17" t="n">
        <v>94</v>
      </c>
      <c r="C9035" s="7" t="n">
        <v>2</v>
      </c>
      <c r="D9035" s="7" t="s">
        <v>226</v>
      </c>
      <c r="E9035" s="7" t="n">
        <v>-33.4000015258789</v>
      </c>
      <c r="F9035" s="7" t="n">
        <v>0</v>
      </c>
      <c r="G9035" s="7" t="n">
        <v>-55</v>
      </c>
    </row>
    <row r="9036" spans="1:21">
      <c r="A9036" t="s">
        <v>4</v>
      </c>
      <c r="B9036" s="4" t="s">
        <v>5</v>
      </c>
      <c r="C9036" s="4" t="s">
        <v>7</v>
      </c>
      <c r="D9036" s="4" t="s">
        <v>8</v>
      </c>
      <c r="E9036" s="4" t="s">
        <v>15</v>
      </c>
      <c r="F9036" s="4" t="s">
        <v>15</v>
      </c>
      <c r="G9036" s="4" t="s">
        <v>15</v>
      </c>
    </row>
    <row r="9037" spans="1:21">
      <c r="A9037" t="n">
        <v>69515</v>
      </c>
      <c r="B9037" s="17" t="n">
        <v>94</v>
      </c>
      <c r="C9037" s="7" t="n">
        <v>2</v>
      </c>
      <c r="D9037" s="7" t="s">
        <v>227</v>
      </c>
      <c r="E9037" s="7" t="n">
        <v>-28.2999992370605</v>
      </c>
      <c r="F9037" s="7" t="n">
        <v>0</v>
      </c>
      <c r="G9037" s="7" t="n">
        <v>-51.9500007629395</v>
      </c>
    </row>
    <row r="9038" spans="1:21">
      <c r="A9038" t="s">
        <v>4</v>
      </c>
      <c r="B9038" s="4" t="s">
        <v>5</v>
      </c>
      <c r="C9038" s="4" t="s">
        <v>7</v>
      </c>
      <c r="D9038" s="4" t="s">
        <v>8</v>
      </c>
      <c r="E9038" s="4" t="s">
        <v>15</v>
      </c>
      <c r="F9038" s="4" t="s">
        <v>15</v>
      </c>
      <c r="G9038" s="4" t="s">
        <v>15</v>
      </c>
    </row>
    <row r="9039" spans="1:21">
      <c r="A9039" t="n">
        <v>69539</v>
      </c>
      <c r="B9039" s="17" t="n">
        <v>94</v>
      </c>
      <c r="C9039" s="7" t="n">
        <v>2</v>
      </c>
      <c r="D9039" s="7" t="s">
        <v>228</v>
      </c>
      <c r="E9039" s="7" t="n">
        <v>-30</v>
      </c>
      <c r="F9039" s="7" t="n">
        <v>0</v>
      </c>
      <c r="G9039" s="7" t="n">
        <v>-51.9500007629395</v>
      </c>
    </row>
    <row r="9040" spans="1:21">
      <c r="A9040" t="s">
        <v>4</v>
      </c>
      <c r="B9040" s="4" t="s">
        <v>5</v>
      </c>
      <c r="C9040" s="4" t="s">
        <v>7</v>
      </c>
      <c r="D9040" s="4" t="s">
        <v>8</v>
      </c>
      <c r="E9040" s="4" t="s">
        <v>15</v>
      </c>
      <c r="F9040" s="4" t="s">
        <v>15</v>
      </c>
      <c r="G9040" s="4" t="s">
        <v>15</v>
      </c>
    </row>
    <row r="9041" spans="1:7">
      <c r="A9041" t="n">
        <v>69563</v>
      </c>
      <c r="B9041" s="17" t="n">
        <v>94</v>
      </c>
      <c r="C9041" s="7" t="n">
        <v>2</v>
      </c>
      <c r="D9041" s="7" t="s">
        <v>229</v>
      </c>
      <c r="E9041" s="7" t="n">
        <v>-26.6000003814697</v>
      </c>
      <c r="F9041" s="7" t="n">
        <v>0</v>
      </c>
      <c r="G9041" s="7" t="n">
        <v>-54.3499984741211</v>
      </c>
    </row>
    <row r="9042" spans="1:7">
      <c r="A9042" t="s">
        <v>4</v>
      </c>
      <c r="B9042" s="4" t="s">
        <v>5</v>
      </c>
      <c r="C9042" s="4" t="s">
        <v>7</v>
      </c>
      <c r="D9042" s="4" t="s">
        <v>8</v>
      </c>
      <c r="E9042" s="4" t="s">
        <v>15</v>
      </c>
      <c r="F9042" s="4" t="s">
        <v>15</v>
      </c>
      <c r="G9042" s="4" t="s">
        <v>15</v>
      </c>
    </row>
    <row r="9043" spans="1:7">
      <c r="A9043" t="n">
        <v>69587</v>
      </c>
      <c r="B9043" s="17" t="n">
        <v>94</v>
      </c>
      <c r="C9043" s="7" t="n">
        <v>2</v>
      </c>
      <c r="D9043" s="7" t="s">
        <v>230</v>
      </c>
      <c r="E9043" s="7" t="n">
        <v>-31.7000007629395</v>
      </c>
      <c r="F9043" s="7" t="n">
        <v>0</v>
      </c>
      <c r="G9043" s="7" t="n">
        <v>-51.9500007629395</v>
      </c>
    </row>
    <row r="9044" spans="1:7">
      <c r="A9044" t="s">
        <v>4</v>
      </c>
      <c r="B9044" s="4" t="s">
        <v>5</v>
      </c>
      <c r="C9044" s="4" t="s">
        <v>7</v>
      </c>
      <c r="D9044" s="4" t="s">
        <v>8</v>
      </c>
      <c r="E9044" s="4" t="s">
        <v>15</v>
      </c>
      <c r="F9044" s="4" t="s">
        <v>15</v>
      </c>
      <c r="G9044" s="4" t="s">
        <v>15</v>
      </c>
    </row>
    <row r="9045" spans="1:7">
      <c r="A9045" t="n">
        <v>69611</v>
      </c>
      <c r="B9045" s="17" t="n">
        <v>94</v>
      </c>
      <c r="C9045" s="7" t="n">
        <v>2</v>
      </c>
      <c r="D9045" s="7" t="s">
        <v>231</v>
      </c>
      <c r="E9045" s="7" t="n">
        <v>-33.4000015258789</v>
      </c>
      <c r="F9045" s="7" t="n">
        <v>0</v>
      </c>
      <c r="G9045" s="7" t="n">
        <v>-51.9500007629395</v>
      </c>
    </row>
    <row r="9046" spans="1:7">
      <c r="A9046" t="s">
        <v>4</v>
      </c>
      <c r="B9046" s="4" t="s">
        <v>5</v>
      </c>
      <c r="C9046" s="4" t="s">
        <v>7</v>
      </c>
      <c r="D9046" s="4" t="s">
        <v>8</v>
      </c>
      <c r="E9046" s="4" t="s">
        <v>15</v>
      </c>
      <c r="F9046" s="4" t="s">
        <v>15</v>
      </c>
      <c r="G9046" s="4" t="s">
        <v>15</v>
      </c>
    </row>
    <row r="9047" spans="1:7">
      <c r="A9047" t="n">
        <v>69635</v>
      </c>
      <c r="B9047" s="17" t="n">
        <v>94</v>
      </c>
      <c r="C9047" s="7" t="n">
        <v>2</v>
      </c>
      <c r="D9047" s="7" t="s">
        <v>232</v>
      </c>
      <c r="E9047" s="7" t="n">
        <v>-33.4000015258789</v>
      </c>
      <c r="F9047" s="7" t="n">
        <v>0</v>
      </c>
      <c r="G9047" s="7" t="n">
        <v>-49.5499992370605</v>
      </c>
    </row>
    <row r="9048" spans="1:7">
      <c r="A9048" t="s">
        <v>4</v>
      </c>
      <c r="B9048" s="4" t="s">
        <v>5</v>
      </c>
      <c r="C9048" s="4" t="s">
        <v>7</v>
      </c>
      <c r="D9048" s="4" t="s">
        <v>8</v>
      </c>
      <c r="E9048" s="4" t="s">
        <v>15</v>
      </c>
      <c r="F9048" s="4" t="s">
        <v>15</v>
      </c>
      <c r="G9048" s="4" t="s">
        <v>15</v>
      </c>
    </row>
    <row r="9049" spans="1:7">
      <c r="A9049" t="n">
        <v>69659</v>
      </c>
      <c r="B9049" s="17" t="n">
        <v>94</v>
      </c>
      <c r="C9049" s="7" t="n">
        <v>2</v>
      </c>
      <c r="D9049" s="7" t="s">
        <v>233</v>
      </c>
      <c r="E9049" s="7" t="n">
        <v>-26.6000003814697</v>
      </c>
      <c r="F9049" s="7" t="n">
        <v>0</v>
      </c>
      <c r="G9049" s="7" t="n">
        <v>-51.9500007629395</v>
      </c>
    </row>
    <row r="9050" spans="1:7">
      <c r="A9050" t="s">
        <v>4</v>
      </c>
      <c r="B9050" s="4" t="s">
        <v>5</v>
      </c>
      <c r="C9050" s="4" t="s">
        <v>7</v>
      </c>
      <c r="D9050" s="4" t="s">
        <v>8</v>
      </c>
      <c r="E9050" s="4" t="s">
        <v>15</v>
      </c>
      <c r="F9050" s="4" t="s">
        <v>15</v>
      </c>
      <c r="G9050" s="4" t="s">
        <v>15</v>
      </c>
    </row>
    <row r="9051" spans="1:7">
      <c r="A9051" t="n">
        <v>69683</v>
      </c>
      <c r="B9051" s="17" t="n">
        <v>94</v>
      </c>
      <c r="C9051" s="7" t="n">
        <v>2</v>
      </c>
      <c r="D9051" s="7" t="s">
        <v>234</v>
      </c>
      <c r="E9051" s="7" t="n">
        <v>-28.2999992370605</v>
      </c>
      <c r="F9051" s="7" t="n">
        <v>0</v>
      </c>
      <c r="G9051" s="7" t="n">
        <v>-54.3499984741211</v>
      </c>
    </row>
    <row r="9052" spans="1:7">
      <c r="A9052" t="s">
        <v>4</v>
      </c>
      <c r="B9052" s="4" t="s">
        <v>5</v>
      </c>
      <c r="C9052" s="4" t="s">
        <v>7</v>
      </c>
      <c r="D9052" s="4" t="s">
        <v>8</v>
      </c>
      <c r="E9052" s="4" t="s">
        <v>15</v>
      </c>
      <c r="F9052" s="4" t="s">
        <v>15</v>
      </c>
      <c r="G9052" s="4" t="s">
        <v>15</v>
      </c>
    </row>
    <row r="9053" spans="1:7">
      <c r="A9053" t="n">
        <v>69707</v>
      </c>
      <c r="B9053" s="17" t="n">
        <v>94</v>
      </c>
      <c r="C9053" s="7" t="n">
        <v>2</v>
      </c>
      <c r="D9053" s="7" t="s">
        <v>235</v>
      </c>
      <c r="E9053" s="7" t="n">
        <v>-30</v>
      </c>
      <c r="F9053" s="7" t="n">
        <v>0</v>
      </c>
      <c r="G9053" s="7" t="n">
        <v>-54.3499984741211</v>
      </c>
    </row>
    <row r="9054" spans="1:7">
      <c r="A9054" t="s">
        <v>4</v>
      </c>
      <c r="B9054" s="4" t="s">
        <v>5</v>
      </c>
      <c r="C9054" s="4" t="s">
        <v>7</v>
      </c>
      <c r="D9054" s="4" t="s">
        <v>8</v>
      </c>
      <c r="E9054" s="4" t="s">
        <v>15</v>
      </c>
      <c r="F9054" s="4" t="s">
        <v>15</v>
      </c>
      <c r="G9054" s="4" t="s">
        <v>15</v>
      </c>
    </row>
    <row r="9055" spans="1:7">
      <c r="A9055" t="n">
        <v>69731</v>
      </c>
      <c r="B9055" s="17" t="n">
        <v>94</v>
      </c>
      <c r="C9055" s="7" t="n">
        <v>2</v>
      </c>
      <c r="D9055" s="7" t="s">
        <v>236</v>
      </c>
      <c r="E9055" s="7" t="n">
        <v>-31.7000007629395</v>
      </c>
      <c r="F9055" s="7" t="n">
        <v>0</v>
      </c>
      <c r="G9055" s="7" t="n">
        <v>-54.3499984741211</v>
      </c>
    </row>
    <row r="9056" spans="1:7">
      <c r="A9056" t="s">
        <v>4</v>
      </c>
      <c r="B9056" s="4" t="s">
        <v>5</v>
      </c>
      <c r="C9056" s="4" t="s">
        <v>7</v>
      </c>
      <c r="D9056" s="4" t="s">
        <v>8</v>
      </c>
      <c r="E9056" s="4" t="s">
        <v>15</v>
      </c>
      <c r="F9056" s="4" t="s">
        <v>15</v>
      </c>
      <c r="G9056" s="4" t="s">
        <v>15</v>
      </c>
    </row>
    <row r="9057" spans="1:7">
      <c r="A9057" t="n">
        <v>69755</v>
      </c>
      <c r="B9057" s="17" t="n">
        <v>94</v>
      </c>
      <c r="C9057" s="7" t="n">
        <v>2</v>
      </c>
      <c r="D9057" s="7" t="s">
        <v>237</v>
      </c>
      <c r="E9057" s="7" t="n">
        <v>-33.4000015258789</v>
      </c>
      <c r="F9057" s="7" t="n">
        <v>0</v>
      </c>
      <c r="G9057" s="7" t="n">
        <v>-54.3499984741211</v>
      </c>
    </row>
    <row r="9058" spans="1:7">
      <c r="A9058" t="s">
        <v>4</v>
      </c>
      <c r="B9058" s="4" t="s">
        <v>5</v>
      </c>
      <c r="C9058" s="4" t="s">
        <v>7</v>
      </c>
      <c r="D9058" s="4" t="s">
        <v>8</v>
      </c>
      <c r="E9058" s="4" t="s">
        <v>15</v>
      </c>
      <c r="F9058" s="4" t="s">
        <v>15</v>
      </c>
      <c r="G9058" s="4" t="s">
        <v>15</v>
      </c>
    </row>
    <row r="9059" spans="1:7">
      <c r="A9059" t="n">
        <v>69779</v>
      </c>
      <c r="B9059" s="17" t="n">
        <v>94</v>
      </c>
      <c r="C9059" s="7" t="n">
        <v>3</v>
      </c>
      <c r="D9059" s="7" t="s">
        <v>227</v>
      </c>
      <c r="E9059" s="7" t="n">
        <v>0</v>
      </c>
      <c r="F9059" s="7" t="n">
        <v>180</v>
      </c>
      <c r="G9059" s="7" t="n">
        <v>0</v>
      </c>
    </row>
    <row r="9060" spans="1:7">
      <c r="A9060" t="s">
        <v>4</v>
      </c>
      <c r="B9060" s="4" t="s">
        <v>5</v>
      </c>
      <c r="C9060" s="4" t="s">
        <v>7</v>
      </c>
      <c r="D9060" s="4" t="s">
        <v>8</v>
      </c>
      <c r="E9060" s="4" t="s">
        <v>15</v>
      </c>
      <c r="F9060" s="4" t="s">
        <v>15</v>
      </c>
      <c r="G9060" s="4" t="s">
        <v>15</v>
      </c>
    </row>
    <row r="9061" spans="1:7">
      <c r="A9061" t="n">
        <v>69803</v>
      </c>
      <c r="B9061" s="17" t="n">
        <v>94</v>
      </c>
      <c r="C9061" s="7" t="n">
        <v>3</v>
      </c>
      <c r="D9061" s="7" t="s">
        <v>228</v>
      </c>
      <c r="E9061" s="7" t="n">
        <v>0</v>
      </c>
      <c r="F9061" s="7" t="n">
        <v>180</v>
      </c>
      <c r="G9061" s="7" t="n">
        <v>0</v>
      </c>
    </row>
    <row r="9062" spans="1:7">
      <c r="A9062" t="s">
        <v>4</v>
      </c>
      <c r="B9062" s="4" t="s">
        <v>5</v>
      </c>
      <c r="C9062" s="4" t="s">
        <v>7</v>
      </c>
      <c r="D9062" s="4" t="s">
        <v>8</v>
      </c>
      <c r="E9062" s="4" t="s">
        <v>15</v>
      </c>
      <c r="F9062" s="4" t="s">
        <v>15</v>
      </c>
      <c r="G9062" s="4" t="s">
        <v>15</v>
      </c>
    </row>
    <row r="9063" spans="1:7">
      <c r="A9063" t="n">
        <v>69827</v>
      </c>
      <c r="B9063" s="17" t="n">
        <v>94</v>
      </c>
      <c r="C9063" s="7" t="n">
        <v>3</v>
      </c>
      <c r="D9063" s="7" t="s">
        <v>229</v>
      </c>
      <c r="E9063" s="7" t="n">
        <v>0</v>
      </c>
      <c r="F9063" s="7" t="n">
        <v>180</v>
      </c>
      <c r="G9063" s="7" t="n">
        <v>0</v>
      </c>
    </row>
    <row r="9064" spans="1:7">
      <c r="A9064" t="s">
        <v>4</v>
      </c>
      <c r="B9064" s="4" t="s">
        <v>5</v>
      </c>
      <c r="C9064" s="4" t="s">
        <v>7</v>
      </c>
      <c r="D9064" s="4" t="s">
        <v>8</v>
      </c>
      <c r="E9064" s="4" t="s">
        <v>15</v>
      </c>
      <c r="F9064" s="4" t="s">
        <v>15</v>
      </c>
      <c r="G9064" s="4" t="s">
        <v>15</v>
      </c>
    </row>
    <row r="9065" spans="1:7">
      <c r="A9065" t="n">
        <v>69851</v>
      </c>
      <c r="B9065" s="17" t="n">
        <v>94</v>
      </c>
      <c r="C9065" s="7" t="n">
        <v>3</v>
      </c>
      <c r="D9065" s="7" t="s">
        <v>230</v>
      </c>
      <c r="E9065" s="7" t="n">
        <v>0</v>
      </c>
      <c r="F9065" s="7" t="n">
        <v>180</v>
      </c>
      <c r="G9065" s="7" t="n">
        <v>0</v>
      </c>
    </row>
    <row r="9066" spans="1:7">
      <c r="A9066" t="s">
        <v>4</v>
      </c>
      <c r="B9066" s="4" t="s">
        <v>5</v>
      </c>
      <c r="C9066" s="4" t="s">
        <v>7</v>
      </c>
      <c r="D9066" s="4" t="s">
        <v>8</v>
      </c>
      <c r="E9066" s="4" t="s">
        <v>15</v>
      </c>
      <c r="F9066" s="4" t="s">
        <v>15</v>
      </c>
      <c r="G9066" s="4" t="s">
        <v>15</v>
      </c>
    </row>
    <row r="9067" spans="1:7">
      <c r="A9067" t="n">
        <v>69875</v>
      </c>
      <c r="B9067" s="17" t="n">
        <v>94</v>
      </c>
      <c r="C9067" s="7" t="n">
        <v>3</v>
      </c>
      <c r="D9067" s="7" t="s">
        <v>231</v>
      </c>
      <c r="E9067" s="7" t="n">
        <v>0</v>
      </c>
      <c r="F9067" s="7" t="n">
        <v>180</v>
      </c>
      <c r="G9067" s="7" t="n">
        <v>0</v>
      </c>
    </row>
    <row r="9068" spans="1:7">
      <c r="A9068" t="s">
        <v>4</v>
      </c>
      <c r="B9068" s="4" t="s">
        <v>5</v>
      </c>
      <c r="C9068" s="4" t="s">
        <v>7</v>
      </c>
      <c r="D9068" s="4" t="s">
        <v>8</v>
      </c>
      <c r="E9068" s="4" t="s">
        <v>15</v>
      </c>
      <c r="F9068" s="4" t="s">
        <v>15</v>
      </c>
      <c r="G9068" s="4" t="s">
        <v>15</v>
      </c>
    </row>
    <row r="9069" spans="1:7">
      <c r="A9069" t="n">
        <v>69899</v>
      </c>
      <c r="B9069" s="17" t="n">
        <v>94</v>
      </c>
      <c r="C9069" s="7" t="n">
        <v>3</v>
      </c>
      <c r="D9069" s="7" t="s">
        <v>232</v>
      </c>
      <c r="E9069" s="7" t="n">
        <v>0</v>
      </c>
      <c r="F9069" s="7" t="n">
        <v>180</v>
      </c>
      <c r="G9069" s="7" t="n">
        <v>0</v>
      </c>
    </row>
    <row r="9070" spans="1:7">
      <c r="A9070" t="s">
        <v>4</v>
      </c>
      <c r="B9070" s="4" t="s">
        <v>5</v>
      </c>
      <c r="C9070" s="4" t="s">
        <v>7</v>
      </c>
      <c r="D9070" s="4" t="s">
        <v>8</v>
      </c>
      <c r="E9070" s="4" t="s">
        <v>15</v>
      </c>
      <c r="F9070" s="4" t="s">
        <v>15</v>
      </c>
      <c r="G9070" s="4" t="s">
        <v>15</v>
      </c>
    </row>
    <row r="9071" spans="1:7">
      <c r="A9071" t="n">
        <v>69923</v>
      </c>
      <c r="B9071" s="17" t="n">
        <v>94</v>
      </c>
      <c r="C9071" s="7" t="n">
        <v>3</v>
      </c>
      <c r="D9071" s="7" t="s">
        <v>233</v>
      </c>
      <c r="E9071" s="7" t="n">
        <v>0</v>
      </c>
      <c r="F9071" s="7" t="n">
        <v>180</v>
      </c>
      <c r="G9071" s="7" t="n">
        <v>0</v>
      </c>
    </row>
    <row r="9072" spans="1:7">
      <c r="A9072" t="s">
        <v>4</v>
      </c>
      <c r="B9072" s="4" t="s">
        <v>5</v>
      </c>
      <c r="C9072" s="4" t="s">
        <v>7</v>
      </c>
      <c r="D9072" s="4" t="s">
        <v>8</v>
      </c>
      <c r="E9072" s="4" t="s">
        <v>15</v>
      </c>
      <c r="F9072" s="4" t="s">
        <v>15</v>
      </c>
      <c r="G9072" s="4" t="s">
        <v>15</v>
      </c>
    </row>
    <row r="9073" spans="1:7">
      <c r="A9073" t="n">
        <v>69947</v>
      </c>
      <c r="B9073" s="17" t="n">
        <v>94</v>
      </c>
      <c r="C9073" s="7" t="n">
        <v>3</v>
      </c>
      <c r="D9073" s="7" t="s">
        <v>234</v>
      </c>
      <c r="E9073" s="7" t="n">
        <v>0</v>
      </c>
      <c r="F9073" s="7" t="n">
        <v>180</v>
      </c>
      <c r="G9073" s="7" t="n">
        <v>0</v>
      </c>
    </row>
    <row r="9074" spans="1:7">
      <c r="A9074" t="s">
        <v>4</v>
      </c>
      <c r="B9074" s="4" t="s">
        <v>5</v>
      </c>
      <c r="C9074" s="4" t="s">
        <v>7</v>
      </c>
      <c r="D9074" s="4" t="s">
        <v>8</v>
      </c>
      <c r="E9074" s="4" t="s">
        <v>15</v>
      </c>
      <c r="F9074" s="4" t="s">
        <v>15</v>
      </c>
      <c r="G9074" s="4" t="s">
        <v>15</v>
      </c>
    </row>
    <row r="9075" spans="1:7">
      <c r="A9075" t="n">
        <v>69971</v>
      </c>
      <c r="B9075" s="17" t="n">
        <v>94</v>
      </c>
      <c r="C9075" s="7" t="n">
        <v>3</v>
      </c>
      <c r="D9075" s="7" t="s">
        <v>235</v>
      </c>
      <c r="E9075" s="7" t="n">
        <v>0</v>
      </c>
      <c r="F9075" s="7" t="n">
        <v>180</v>
      </c>
      <c r="G9075" s="7" t="n">
        <v>0</v>
      </c>
    </row>
    <row r="9076" spans="1:7">
      <c r="A9076" t="s">
        <v>4</v>
      </c>
      <c r="B9076" s="4" t="s">
        <v>5</v>
      </c>
      <c r="C9076" s="4" t="s">
        <v>7</v>
      </c>
      <c r="D9076" s="4" t="s">
        <v>8</v>
      </c>
      <c r="E9076" s="4" t="s">
        <v>15</v>
      </c>
      <c r="F9076" s="4" t="s">
        <v>15</v>
      </c>
      <c r="G9076" s="4" t="s">
        <v>15</v>
      </c>
    </row>
    <row r="9077" spans="1:7">
      <c r="A9077" t="n">
        <v>69995</v>
      </c>
      <c r="B9077" s="17" t="n">
        <v>94</v>
      </c>
      <c r="C9077" s="7" t="n">
        <v>3</v>
      </c>
      <c r="D9077" s="7" t="s">
        <v>236</v>
      </c>
      <c r="E9077" s="7" t="n">
        <v>0</v>
      </c>
      <c r="F9077" s="7" t="n">
        <v>180</v>
      </c>
      <c r="G9077" s="7" t="n">
        <v>0</v>
      </c>
    </row>
    <row r="9078" spans="1:7">
      <c r="A9078" t="s">
        <v>4</v>
      </c>
      <c r="B9078" s="4" t="s">
        <v>5</v>
      </c>
      <c r="C9078" s="4" t="s">
        <v>7</v>
      </c>
      <c r="D9078" s="4" t="s">
        <v>8</v>
      </c>
      <c r="E9078" s="4" t="s">
        <v>15</v>
      </c>
      <c r="F9078" s="4" t="s">
        <v>15</v>
      </c>
      <c r="G9078" s="4" t="s">
        <v>15</v>
      </c>
    </row>
    <row r="9079" spans="1:7">
      <c r="A9079" t="n">
        <v>70019</v>
      </c>
      <c r="B9079" s="17" t="n">
        <v>94</v>
      </c>
      <c r="C9079" s="7" t="n">
        <v>3</v>
      </c>
      <c r="D9079" s="7" t="s">
        <v>237</v>
      </c>
      <c r="E9079" s="7" t="n">
        <v>0</v>
      </c>
      <c r="F9079" s="7" t="n">
        <v>180</v>
      </c>
      <c r="G9079" s="7" t="n">
        <v>0</v>
      </c>
    </row>
    <row r="9080" spans="1:7">
      <c r="A9080" t="s">
        <v>4</v>
      </c>
      <c r="B9080" s="4" t="s">
        <v>5</v>
      </c>
      <c r="C9080" s="4" t="s">
        <v>11</v>
      </c>
      <c r="D9080" s="4" t="s">
        <v>11</v>
      </c>
      <c r="E9080" s="4" t="s">
        <v>11</v>
      </c>
    </row>
    <row r="9081" spans="1:7">
      <c r="A9081" t="n">
        <v>70043</v>
      </c>
      <c r="B9081" s="42" t="n">
        <v>61</v>
      </c>
      <c r="C9081" s="7" t="n">
        <v>0</v>
      </c>
      <c r="D9081" s="7" t="n">
        <v>65533</v>
      </c>
      <c r="E9081" s="7" t="n">
        <v>0</v>
      </c>
    </row>
    <row r="9082" spans="1:7">
      <c r="A9082" t="s">
        <v>4</v>
      </c>
      <c r="B9082" s="4" t="s">
        <v>5</v>
      </c>
      <c r="C9082" s="4" t="s">
        <v>11</v>
      </c>
      <c r="D9082" s="4" t="s">
        <v>11</v>
      </c>
      <c r="E9082" s="4" t="s">
        <v>11</v>
      </c>
    </row>
    <row r="9083" spans="1:7">
      <c r="A9083" t="n">
        <v>70050</v>
      </c>
      <c r="B9083" s="42" t="n">
        <v>61</v>
      </c>
      <c r="C9083" s="7" t="n">
        <v>1</v>
      </c>
      <c r="D9083" s="7" t="n">
        <v>65533</v>
      </c>
      <c r="E9083" s="7" t="n">
        <v>0</v>
      </c>
    </row>
    <row r="9084" spans="1:7">
      <c r="A9084" t="s">
        <v>4</v>
      </c>
      <c r="B9084" s="4" t="s">
        <v>5</v>
      </c>
      <c r="C9084" s="4" t="s">
        <v>11</v>
      </c>
      <c r="D9084" s="4" t="s">
        <v>11</v>
      </c>
      <c r="E9084" s="4" t="s">
        <v>11</v>
      </c>
    </row>
    <row r="9085" spans="1:7">
      <c r="A9085" t="n">
        <v>70057</v>
      </c>
      <c r="B9085" s="42" t="n">
        <v>61</v>
      </c>
      <c r="C9085" s="7" t="n">
        <v>2</v>
      </c>
      <c r="D9085" s="7" t="n">
        <v>65533</v>
      </c>
      <c r="E9085" s="7" t="n">
        <v>0</v>
      </c>
    </row>
    <row r="9086" spans="1:7">
      <c r="A9086" t="s">
        <v>4</v>
      </c>
      <c r="B9086" s="4" t="s">
        <v>5</v>
      </c>
      <c r="C9086" s="4" t="s">
        <v>11</v>
      </c>
      <c r="D9086" s="4" t="s">
        <v>11</v>
      </c>
      <c r="E9086" s="4" t="s">
        <v>11</v>
      </c>
    </row>
    <row r="9087" spans="1:7">
      <c r="A9087" t="n">
        <v>70064</v>
      </c>
      <c r="B9087" s="42" t="n">
        <v>61</v>
      </c>
      <c r="C9087" s="7" t="n">
        <v>3</v>
      </c>
      <c r="D9087" s="7" t="n">
        <v>65533</v>
      </c>
      <c r="E9087" s="7" t="n">
        <v>0</v>
      </c>
    </row>
    <row r="9088" spans="1:7">
      <c r="A9088" t="s">
        <v>4</v>
      </c>
      <c r="B9088" s="4" t="s">
        <v>5</v>
      </c>
      <c r="C9088" s="4" t="s">
        <v>11</v>
      </c>
      <c r="D9088" s="4" t="s">
        <v>11</v>
      </c>
      <c r="E9088" s="4" t="s">
        <v>11</v>
      </c>
    </row>
    <row r="9089" spans="1:7">
      <c r="A9089" t="n">
        <v>70071</v>
      </c>
      <c r="B9089" s="42" t="n">
        <v>61</v>
      </c>
      <c r="C9089" s="7" t="n">
        <v>4</v>
      </c>
      <c r="D9089" s="7" t="n">
        <v>65533</v>
      </c>
      <c r="E9089" s="7" t="n">
        <v>0</v>
      </c>
    </row>
    <row r="9090" spans="1:7">
      <c r="A9090" t="s">
        <v>4</v>
      </c>
      <c r="B9090" s="4" t="s">
        <v>5</v>
      </c>
      <c r="C9090" s="4" t="s">
        <v>11</v>
      </c>
      <c r="D9090" s="4" t="s">
        <v>11</v>
      </c>
      <c r="E9090" s="4" t="s">
        <v>11</v>
      </c>
    </row>
    <row r="9091" spans="1:7">
      <c r="A9091" t="n">
        <v>70078</v>
      </c>
      <c r="B9091" s="42" t="n">
        <v>61</v>
      </c>
      <c r="C9091" s="7" t="n">
        <v>5</v>
      </c>
      <c r="D9091" s="7" t="n">
        <v>65533</v>
      </c>
      <c r="E9091" s="7" t="n">
        <v>0</v>
      </c>
    </row>
    <row r="9092" spans="1:7">
      <c r="A9092" t="s">
        <v>4</v>
      </c>
      <c r="B9092" s="4" t="s">
        <v>5</v>
      </c>
      <c r="C9092" s="4" t="s">
        <v>11</v>
      </c>
      <c r="D9092" s="4" t="s">
        <v>11</v>
      </c>
      <c r="E9092" s="4" t="s">
        <v>11</v>
      </c>
    </row>
    <row r="9093" spans="1:7">
      <c r="A9093" t="n">
        <v>70085</v>
      </c>
      <c r="B9093" s="42" t="n">
        <v>61</v>
      </c>
      <c r="C9093" s="7" t="n">
        <v>6</v>
      </c>
      <c r="D9093" s="7" t="n">
        <v>65533</v>
      </c>
      <c r="E9093" s="7" t="n">
        <v>0</v>
      </c>
    </row>
    <row r="9094" spans="1:7">
      <c r="A9094" t="s">
        <v>4</v>
      </c>
      <c r="B9094" s="4" t="s">
        <v>5</v>
      </c>
      <c r="C9094" s="4" t="s">
        <v>11</v>
      </c>
      <c r="D9094" s="4" t="s">
        <v>11</v>
      </c>
      <c r="E9094" s="4" t="s">
        <v>11</v>
      </c>
    </row>
    <row r="9095" spans="1:7">
      <c r="A9095" t="n">
        <v>70092</v>
      </c>
      <c r="B9095" s="42" t="n">
        <v>61</v>
      </c>
      <c r="C9095" s="7" t="n">
        <v>7</v>
      </c>
      <c r="D9095" s="7" t="n">
        <v>65533</v>
      </c>
      <c r="E9095" s="7" t="n">
        <v>0</v>
      </c>
    </row>
    <row r="9096" spans="1:7">
      <c r="A9096" t="s">
        <v>4</v>
      </c>
      <c r="B9096" s="4" t="s">
        <v>5</v>
      </c>
      <c r="C9096" s="4" t="s">
        <v>11</v>
      </c>
      <c r="D9096" s="4" t="s">
        <v>11</v>
      </c>
      <c r="E9096" s="4" t="s">
        <v>11</v>
      </c>
    </row>
    <row r="9097" spans="1:7">
      <c r="A9097" t="n">
        <v>70099</v>
      </c>
      <c r="B9097" s="42" t="n">
        <v>61</v>
      </c>
      <c r="C9097" s="7" t="n">
        <v>8</v>
      </c>
      <c r="D9097" s="7" t="n">
        <v>65533</v>
      </c>
      <c r="E9097" s="7" t="n">
        <v>0</v>
      </c>
    </row>
    <row r="9098" spans="1:7">
      <c r="A9098" t="s">
        <v>4</v>
      </c>
      <c r="B9098" s="4" t="s">
        <v>5</v>
      </c>
      <c r="C9098" s="4" t="s">
        <v>11</v>
      </c>
      <c r="D9098" s="4" t="s">
        <v>11</v>
      </c>
      <c r="E9098" s="4" t="s">
        <v>11</v>
      </c>
    </row>
    <row r="9099" spans="1:7">
      <c r="A9099" t="n">
        <v>70106</v>
      </c>
      <c r="B9099" s="42" t="n">
        <v>61</v>
      </c>
      <c r="C9099" s="7" t="n">
        <v>9</v>
      </c>
      <c r="D9099" s="7" t="n">
        <v>65533</v>
      </c>
      <c r="E9099" s="7" t="n">
        <v>0</v>
      </c>
    </row>
    <row r="9100" spans="1:7">
      <c r="A9100" t="s">
        <v>4</v>
      </c>
      <c r="B9100" s="4" t="s">
        <v>5</v>
      </c>
      <c r="C9100" s="4" t="s">
        <v>11</v>
      </c>
      <c r="D9100" s="4" t="s">
        <v>17</v>
      </c>
    </row>
    <row r="9101" spans="1:7">
      <c r="A9101" t="n">
        <v>70113</v>
      </c>
      <c r="B9101" s="41" t="n">
        <v>43</v>
      </c>
      <c r="C9101" s="7" t="n">
        <v>1</v>
      </c>
      <c r="D9101" s="7" t="n">
        <v>128</v>
      </c>
    </row>
    <row r="9102" spans="1:7">
      <c r="A9102" t="s">
        <v>4</v>
      </c>
      <c r="B9102" s="4" t="s">
        <v>5</v>
      </c>
      <c r="C9102" s="4" t="s">
        <v>11</v>
      </c>
      <c r="D9102" s="4" t="s">
        <v>17</v>
      </c>
    </row>
    <row r="9103" spans="1:7">
      <c r="A9103" t="n">
        <v>70120</v>
      </c>
      <c r="B9103" s="41" t="n">
        <v>43</v>
      </c>
      <c r="C9103" s="7" t="n">
        <v>1</v>
      </c>
      <c r="D9103" s="7" t="n">
        <v>32</v>
      </c>
    </row>
    <row r="9104" spans="1:7">
      <c r="A9104" t="s">
        <v>4</v>
      </c>
      <c r="B9104" s="4" t="s">
        <v>5</v>
      </c>
      <c r="C9104" s="4" t="s">
        <v>11</v>
      </c>
      <c r="D9104" s="4" t="s">
        <v>17</v>
      </c>
    </row>
    <row r="9105" spans="1:5">
      <c r="A9105" t="n">
        <v>70127</v>
      </c>
      <c r="B9105" s="41" t="n">
        <v>43</v>
      </c>
      <c r="C9105" s="7" t="n">
        <v>2</v>
      </c>
      <c r="D9105" s="7" t="n">
        <v>128</v>
      </c>
    </row>
    <row r="9106" spans="1:5">
      <c r="A9106" t="s">
        <v>4</v>
      </c>
      <c r="B9106" s="4" t="s">
        <v>5</v>
      </c>
      <c r="C9106" s="4" t="s">
        <v>11</v>
      </c>
      <c r="D9106" s="4" t="s">
        <v>17</v>
      </c>
    </row>
    <row r="9107" spans="1:5">
      <c r="A9107" t="n">
        <v>70134</v>
      </c>
      <c r="B9107" s="41" t="n">
        <v>43</v>
      </c>
      <c r="C9107" s="7" t="n">
        <v>2</v>
      </c>
      <c r="D9107" s="7" t="n">
        <v>32</v>
      </c>
    </row>
    <row r="9108" spans="1:5">
      <c r="A9108" t="s">
        <v>4</v>
      </c>
      <c r="B9108" s="4" t="s">
        <v>5</v>
      </c>
      <c r="C9108" s="4" t="s">
        <v>11</v>
      </c>
      <c r="D9108" s="4" t="s">
        <v>17</v>
      </c>
    </row>
    <row r="9109" spans="1:5">
      <c r="A9109" t="n">
        <v>70141</v>
      </c>
      <c r="B9109" s="41" t="n">
        <v>43</v>
      </c>
      <c r="C9109" s="7" t="n">
        <v>3</v>
      </c>
      <c r="D9109" s="7" t="n">
        <v>128</v>
      </c>
    </row>
    <row r="9110" spans="1:5">
      <c r="A9110" t="s">
        <v>4</v>
      </c>
      <c r="B9110" s="4" t="s">
        <v>5</v>
      </c>
      <c r="C9110" s="4" t="s">
        <v>11</v>
      </c>
      <c r="D9110" s="4" t="s">
        <v>17</v>
      </c>
    </row>
    <row r="9111" spans="1:5">
      <c r="A9111" t="n">
        <v>70148</v>
      </c>
      <c r="B9111" s="41" t="n">
        <v>43</v>
      </c>
      <c r="C9111" s="7" t="n">
        <v>3</v>
      </c>
      <c r="D9111" s="7" t="n">
        <v>32</v>
      </c>
    </row>
    <row r="9112" spans="1:5">
      <c r="A9112" t="s">
        <v>4</v>
      </c>
      <c r="B9112" s="4" t="s">
        <v>5</v>
      </c>
      <c r="C9112" s="4" t="s">
        <v>11</v>
      </c>
      <c r="D9112" s="4" t="s">
        <v>17</v>
      </c>
    </row>
    <row r="9113" spans="1:5">
      <c r="A9113" t="n">
        <v>70155</v>
      </c>
      <c r="B9113" s="41" t="n">
        <v>43</v>
      </c>
      <c r="C9113" s="7" t="n">
        <v>4</v>
      </c>
      <c r="D9113" s="7" t="n">
        <v>128</v>
      </c>
    </row>
    <row r="9114" spans="1:5">
      <c r="A9114" t="s">
        <v>4</v>
      </c>
      <c r="B9114" s="4" t="s">
        <v>5</v>
      </c>
      <c r="C9114" s="4" t="s">
        <v>11</v>
      </c>
      <c r="D9114" s="4" t="s">
        <v>17</v>
      </c>
    </row>
    <row r="9115" spans="1:5">
      <c r="A9115" t="n">
        <v>70162</v>
      </c>
      <c r="B9115" s="41" t="n">
        <v>43</v>
      </c>
      <c r="C9115" s="7" t="n">
        <v>4</v>
      </c>
      <c r="D9115" s="7" t="n">
        <v>32</v>
      </c>
    </row>
    <row r="9116" spans="1:5">
      <c r="A9116" t="s">
        <v>4</v>
      </c>
      <c r="B9116" s="4" t="s">
        <v>5</v>
      </c>
      <c r="C9116" s="4" t="s">
        <v>7</v>
      </c>
      <c r="D9116" s="4" t="s">
        <v>11</v>
      </c>
      <c r="E9116" s="4" t="s">
        <v>8</v>
      </c>
      <c r="F9116" s="4" t="s">
        <v>8</v>
      </c>
      <c r="G9116" s="4" t="s">
        <v>8</v>
      </c>
      <c r="H9116" s="4" t="s">
        <v>8</v>
      </c>
    </row>
    <row r="9117" spans="1:5">
      <c r="A9117" t="n">
        <v>70169</v>
      </c>
      <c r="B9117" s="30" t="n">
        <v>51</v>
      </c>
      <c r="C9117" s="7" t="n">
        <v>3</v>
      </c>
      <c r="D9117" s="7" t="n">
        <v>0</v>
      </c>
      <c r="E9117" s="7" t="s">
        <v>62</v>
      </c>
      <c r="F9117" s="7" t="s">
        <v>62</v>
      </c>
      <c r="G9117" s="7" t="s">
        <v>61</v>
      </c>
      <c r="H9117" s="7" t="s">
        <v>62</v>
      </c>
    </row>
    <row r="9118" spans="1:5">
      <c r="A9118" t="s">
        <v>4</v>
      </c>
      <c r="B9118" s="4" t="s">
        <v>5</v>
      </c>
      <c r="C9118" s="4" t="s">
        <v>7</v>
      </c>
      <c r="D9118" s="4" t="s">
        <v>11</v>
      </c>
      <c r="E9118" s="4" t="s">
        <v>8</v>
      </c>
      <c r="F9118" s="4" t="s">
        <v>8</v>
      </c>
      <c r="G9118" s="4" t="s">
        <v>8</v>
      </c>
      <c r="H9118" s="4" t="s">
        <v>8</v>
      </c>
    </row>
    <row r="9119" spans="1:5">
      <c r="A9119" t="n">
        <v>70182</v>
      </c>
      <c r="B9119" s="30" t="n">
        <v>51</v>
      </c>
      <c r="C9119" s="7" t="n">
        <v>3</v>
      </c>
      <c r="D9119" s="7" t="n">
        <v>1</v>
      </c>
      <c r="E9119" s="7" t="s">
        <v>62</v>
      </c>
      <c r="F9119" s="7" t="s">
        <v>62</v>
      </c>
      <c r="G9119" s="7" t="s">
        <v>61</v>
      </c>
      <c r="H9119" s="7" t="s">
        <v>62</v>
      </c>
    </row>
    <row r="9120" spans="1:5">
      <c r="A9120" t="s">
        <v>4</v>
      </c>
      <c r="B9120" s="4" t="s">
        <v>5</v>
      </c>
      <c r="C9120" s="4" t="s">
        <v>7</v>
      </c>
      <c r="D9120" s="4" t="s">
        <v>11</v>
      </c>
      <c r="E9120" s="4" t="s">
        <v>8</v>
      </c>
      <c r="F9120" s="4" t="s">
        <v>8</v>
      </c>
      <c r="G9120" s="4" t="s">
        <v>8</v>
      </c>
      <c r="H9120" s="4" t="s">
        <v>8</v>
      </c>
    </row>
    <row r="9121" spans="1:8">
      <c r="A9121" t="n">
        <v>70195</v>
      </c>
      <c r="B9121" s="30" t="n">
        <v>51</v>
      </c>
      <c r="C9121" s="7" t="n">
        <v>3</v>
      </c>
      <c r="D9121" s="7" t="n">
        <v>2</v>
      </c>
      <c r="E9121" s="7" t="s">
        <v>62</v>
      </c>
      <c r="F9121" s="7" t="s">
        <v>62</v>
      </c>
      <c r="G9121" s="7" t="s">
        <v>61</v>
      </c>
      <c r="H9121" s="7" t="s">
        <v>62</v>
      </c>
    </row>
    <row r="9122" spans="1:8">
      <c r="A9122" t="s">
        <v>4</v>
      </c>
      <c r="B9122" s="4" t="s">
        <v>5</v>
      </c>
      <c r="C9122" s="4" t="s">
        <v>7</v>
      </c>
      <c r="D9122" s="4" t="s">
        <v>11</v>
      </c>
      <c r="E9122" s="4" t="s">
        <v>8</v>
      </c>
      <c r="F9122" s="4" t="s">
        <v>8</v>
      </c>
      <c r="G9122" s="4" t="s">
        <v>8</v>
      </c>
      <c r="H9122" s="4" t="s">
        <v>8</v>
      </c>
    </row>
    <row r="9123" spans="1:8">
      <c r="A9123" t="n">
        <v>70208</v>
      </c>
      <c r="B9123" s="30" t="n">
        <v>51</v>
      </c>
      <c r="C9123" s="7" t="n">
        <v>3</v>
      </c>
      <c r="D9123" s="7" t="n">
        <v>3</v>
      </c>
      <c r="E9123" s="7" t="s">
        <v>62</v>
      </c>
      <c r="F9123" s="7" t="s">
        <v>62</v>
      </c>
      <c r="G9123" s="7" t="s">
        <v>61</v>
      </c>
      <c r="H9123" s="7" t="s">
        <v>62</v>
      </c>
    </row>
    <row r="9124" spans="1:8">
      <c r="A9124" t="s">
        <v>4</v>
      </c>
      <c r="B9124" s="4" t="s">
        <v>5</v>
      </c>
      <c r="C9124" s="4" t="s">
        <v>7</v>
      </c>
      <c r="D9124" s="4" t="s">
        <v>11</v>
      </c>
      <c r="E9124" s="4" t="s">
        <v>8</v>
      </c>
      <c r="F9124" s="4" t="s">
        <v>8</v>
      </c>
      <c r="G9124" s="4" t="s">
        <v>8</v>
      </c>
      <c r="H9124" s="4" t="s">
        <v>8</v>
      </c>
    </row>
    <row r="9125" spans="1:8">
      <c r="A9125" t="n">
        <v>70221</v>
      </c>
      <c r="B9125" s="30" t="n">
        <v>51</v>
      </c>
      <c r="C9125" s="7" t="n">
        <v>3</v>
      </c>
      <c r="D9125" s="7" t="n">
        <v>4</v>
      </c>
      <c r="E9125" s="7" t="s">
        <v>62</v>
      </c>
      <c r="F9125" s="7" t="s">
        <v>62</v>
      </c>
      <c r="G9125" s="7" t="s">
        <v>61</v>
      </c>
      <c r="H9125" s="7" t="s">
        <v>62</v>
      </c>
    </row>
    <row r="9126" spans="1:8">
      <c r="A9126" t="s">
        <v>4</v>
      </c>
      <c r="B9126" s="4" t="s">
        <v>5</v>
      </c>
      <c r="C9126" s="4" t="s">
        <v>7</v>
      </c>
      <c r="D9126" s="4" t="s">
        <v>11</v>
      </c>
      <c r="E9126" s="4" t="s">
        <v>8</v>
      </c>
      <c r="F9126" s="4" t="s">
        <v>8</v>
      </c>
      <c r="G9126" s="4" t="s">
        <v>8</v>
      </c>
      <c r="H9126" s="4" t="s">
        <v>8</v>
      </c>
    </row>
    <row r="9127" spans="1:8">
      <c r="A9127" t="n">
        <v>70234</v>
      </c>
      <c r="B9127" s="30" t="n">
        <v>51</v>
      </c>
      <c r="C9127" s="7" t="n">
        <v>3</v>
      </c>
      <c r="D9127" s="7" t="n">
        <v>5</v>
      </c>
      <c r="E9127" s="7" t="s">
        <v>62</v>
      </c>
      <c r="F9127" s="7" t="s">
        <v>62</v>
      </c>
      <c r="G9127" s="7" t="s">
        <v>61</v>
      </c>
      <c r="H9127" s="7" t="s">
        <v>62</v>
      </c>
    </row>
    <row r="9128" spans="1:8">
      <c r="A9128" t="s">
        <v>4</v>
      </c>
      <c r="B9128" s="4" t="s">
        <v>5</v>
      </c>
      <c r="C9128" s="4" t="s">
        <v>7</v>
      </c>
      <c r="D9128" s="4" t="s">
        <v>11</v>
      </c>
      <c r="E9128" s="4" t="s">
        <v>8</v>
      </c>
      <c r="F9128" s="4" t="s">
        <v>8</v>
      </c>
      <c r="G9128" s="4" t="s">
        <v>8</v>
      </c>
      <c r="H9128" s="4" t="s">
        <v>8</v>
      </c>
    </row>
    <row r="9129" spans="1:8">
      <c r="A9129" t="n">
        <v>70247</v>
      </c>
      <c r="B9129" s="30" t="n">
        <v>51</v>
      </c>
      <c r="C9129" s="7" t="n">
        <v>3</v>
      </c>
      <c r="D9129" s="7" t="n">
        <v>6</v>
      </c>
      <c r="E9129" s="7" t="s">
        <v>62</v>
      </c>
      <c r="F9129" s="7" t="s">
        <v>62</v>
      </c>
      <c r="G9129" s="7" t="s">
        <v>61</v>
      </c>
      <c r="H9129" s="7" t="s">
        <v>62</v>
      </c>
    </row>
    <row r="9130" spans="1:8">
      <c r="A9130" t="s">
        <v>4</v>
      </c>
      <c r="B9130" s="4" t="s">
        <v>5</v>
      </c>
      <c r="C9130" s="4" t="s">
        <v>7</v>
      </c>
      <c r="D9130" s="4" t="s">
        <v>11</v>
      </c>
      <c r="E9130" s="4" t="s">
        <v>8</v>
      </c>
      <c r="F9130" s="4" t="s">
        <v>8</v>
      </c>
      <c r="G9130" s="4" t="s">
        <v>8</v>
      </c>
      <c r="H9130" s="4" t="s">
        <v>8</v>
      </c>
    </row>
    <row r="9131" spans="1:8">
      <c r="A9131" t="n">
        <v>70260</v>
      </c>
      <c r="B9131" s="30" t="n">
        <v>51</v>
      </c>
      <c r="C9131" s="7" t="n">
        <v>3</v>
      </c>
      <c r="D9131" s="7" t="n">
        <v>7</v>
      </c>
      <c r="E9131" s="7" t="s">
        <v>62</v>
      </c>
      <c r="F9131" s="7" t="s">
        <v>62</v>
      </c>
      <c r="G9131" s="7" t="s">
        <v>61</v>
      </c>
      <c r="H9131" s="7" t="s">
        <v>62</v>
      </c>
    </row>
    <row r="9132" spans="1:8">
      <c r="A9132" t="s">
        <v>4</v>
      </c>
      <c r="B9132" s="4" t="s">
        <v>5</v>
      </c>
      <c r="C9132" s="4" t="s">
        <v>7</v>
      </c>
      <c r="D9132" s="4" t="s">
        <v>11</v>
      </c>
      <c r="E9132" s="4" t="s">
        <v>8</v>
      </c>
      <c r="F9132" s="4" t="s">
        <v>8</v>
      </c>
      <c r="G9132" s="4" t="s">
        <v>8</v>
      </c>
      <c r="H9132" s="4" t="s">
        <v>8</v>
      </c>
    </row>
    <row r="9133" spans="1:8">
      <c r="A9133" t="n">
        <v>70273</v>
      </c>
      <c r="B9133" s="30" t="n">
        <v>51</v>
      </c>
      <c r="C9133" s="7" t="n">
        <v>3</v>
      </c>
      <c r="D9133" s="7" t="n">
        <v>8</v>
      </c>
      <c r="E9133" s="7" t="s">
        <v>62</v>
      </c>
      <c r="F9133" s="7" t="s">
        <v>62</v>
      </c>
      <c r="G9133" s="7" t="s">
        <v>61</v>
      </c>
      <c r="H9133" s="7" t="s">
        <v>62</v>
      </c>
    </row>
    <row r="9134" spans="1:8">
      <c r="A9134" t="s">
        <v>4</v>
      </c>
      <c r="B9134" s="4" t="s">
        <v>5</v>
      </c>
      <c r="C9134" s="4" t="s">
        <v>7</v>
      </c>
      <c r="D9134" s="4" t="s">
        <v>11</v>
      </c>
      <c r="E9134" s="4" t="s">
        <v>8</v>
      </c>
      <c r="F9134" s="4" t="s">
        <v>8</v>
      </c>
      <c r="G9134" s="4" t="s">
        <v>8</v>
      </c>
      <c r="H9134" s="4" t="s">
        <v>8</v>
      </c>
    </row>
    <row r="9135" spans="1:8">
      <c r="A9135" t="n">
        <v>70286</v>
      </c>
      <c r="B9135" s="30" t="n">
        <v>51</v>
      </c>
      <c r="C9135" s="7" t="n">
        <v>3</v>
      </c>
      <c r="D9135" s="7" t="n">
        <v>9</v>
      </c>
      <c r="E9135" s="7" t="s">
        <v>62</v>
      </c>
      <c r="F9135" s="7" t="s">
        <v>62</v>
      </c>
      <c r="G9135" s="7" t="s">
        <v>61</v>
      </c>
      <c r="H9135" s="7" t="s">
        <v>62</v>
      </c>
    </row>
    <row r="9136" spans="1:8">
      <c r="A9136" t="s">
        <v>4</v>
      </c>
      <c r="B9136" s="4" t="s">
        <v>5</v>
      </c>
      <c r="C9136" s="4" t="s">
        <v>8</v>
      </c>
      <c r="D9136" s="4" t="s">
        <v>8</v>
      </c>
    </row>
    <row r="9137" spans="1:8">
      <c r="A9137" t="n">
        <v>70299</v>
      </c>
      <c r="B9137" s="69" t="n">
        <v>70</v>
      </c>
      <c r="C9137" s="7" t="s">
        <v>27</v>
      </c>
      <c r="D9137" s="7" t="s">
        <v>412</v>
      </c>
    </row>
    <row r="9138" spans="1:8">
      <c r="A9138" t="s">
        <v>4</v>
      </c>
      <c r="B9138" s="4" t="s">
        <v>5</v>
      </c>
      <c r="C9138" s="4" t="s">
        <v>11</v>
      </c>
      <c r="D9138" s="4" t="s">
        <v>17</v>
      </c>
    </row>
    <row r="9139" spans="1:8">
      <c r="A9139" t="n">
        <v>70313</v>
      </c>
      <c r="B9139" s="41" t="n">
        <v>43</v>
      </c>
      <c r="C9139" s="7" t="n">
        <v>0</v>
      </c>
      <c r="D9139" s="7" t="n">
        <v>512</v>
      </c>
    </row>
    <row r="9140" spans="1:8">
      <c r="A9140" t="s">
        <v>4</v>
      </c>
      <c r="B9140" s="4" t="s">
        <v>5</v>
      </c>
      <c r="C9140" s="4" t="s">
        <v>11</v>
      </c>
      <c r="D9140" s="4" t="s">
        <v>17</v>
      </c>
    </row>
    <row r="9141" spans="1:8">
      <c r="A9141" t="n">
        <v>70320</v>
      </c>
      <c r="B9141" s="41" t="n">
        <v>43</v>
      </c>
      <c r="C9141" s="7" t="n">
        <v>1</v>
      </c>
      <c r="D9141" s="7" t="n">
        <v>512</v>
      </c>
    </row>
    <row r="9142" spans="1:8">
      <c r="A9142" t="s">
        <v>4</v>
      </c>
      <c r="B9142" s="4" t="s">
        <v>5</v>
      </c>
      <c r="C9142" s="4" t="s">
        <v>11</v>
      </c>
      <c r="D9142" s="4" t="s">
        <v>17</v>
      </c>
    </row>
    <row r="9143" spans="1:8">
      <c r="A9143" t="n">
        <v>70327</v>
      </c>
      <c r="B9143" s="41" t="n">
        <v>43</v>
      </c>
      <c r="C9143" s="7" t="n">
        <v>2</v>
      </c>
      <c r="D9143" s="7" t="n">
        <v>512</v>
      </c>
    </row>
    <row r="9144" spans="1:8">
      <c r="A9144" t="s">
        <v>4</v>
      </c>
      <c r="B9144" s="4" t="s">
        <v>5</v>
      </c>
      <c r="C9144" s="4" t="s">
        <v>11</v>
      </c>
      <c r="D9144" s="4" t="s">
        <v>17</v>
      </c>
    </row>
    <row r="9145" spans="1:8">
      <c r="A9145" t="n">
        <v>70334</v>
      </c>
      <c r="B9145" s="41" t="n">
        <v>43</v>
      </c>
      <c r="C9145" s="7" t="n">
        <v>3</v>
      </c>
      <c r="D9145" s="7" t="n">
        <v>512</v>
      </c>
    </row>
    <row r="9146" spans="1:8">
      <c r="A9146" t="s">
        <v>4</v>
      </c>
      <c r="B9146" s="4" t="s">
        <v>5</v>
      </c>
      <c r="C9146" s="4" t="s">
        <v>11</v>
      </c>
      <c r="D9146" s="4" t="s">
        <v>17</v>
      </c>
    </row>
    <row r="9147" spans="1:8">
      <c r="A9147" t="n">
        <v>70341</v>
      </c>
      <c r="B9147" s="41" t="n">
        <v>43</v>
      </c>
      <c r="C9147" s="7" t="n">
        <v>4</v>
      </c>
      <c r="D9147" s="7" t="n">
        <v>512</v>
      </c>
    </row>
    <row r="9148" spans="1:8">
      <c r="A9148" t="s">
        <v>4</v>
      </c>
      <c r="B9148" s="4" t="s">
        <v>5</v>
      </c>
      <c r="C9148" s="4" t="s">
        <v>11</v>
      </c>
      <c r="D9148" s="4" t="s">
        <v>17</v>
      </c>
    </row>
    <row r="9149" spans="1:8">
      <c r="A9149" t="n">
        <v>70348</v>
      </c>
      <c r="B9149" s="41" t="n">
        <v>43</v>
      </c>
      <c r="C9149" s="7" t="n">
        <v>5</v>
      </c>
      <c r="D9149" s="7" t="n">
        <v>512</v>
      </c>
    </row>
    <row r="9150" spans="1:8">
      <c r="A9150" t="s">
        <v>4</v>
      </c>
      <c r="B9150" s="4" t="s">
        <v>5</v>
      </c>
      <c r="C9150" s="4" t="s">
        <v>11</v>
      </c>
      <c r="D9150" s="4" t="s">
        <v>17</v>
      </c>
    </row>
    <row r="9151" spans="1:8">
      <c r="A9151" t="n">
        <v>70355</v>
      </c>
      <c r="B9151" s="41" t="n">
        <v>43</v>
      </c>
      <c r="C9151" s="7" t="n">
        <v>6</v>
      </c>
      <c r="D9151" s="7" t="n">
        <v>512</v>
      </c>
    </row>
    <row r="9152" spans="1:8">
      <c r="A9152" t="s">
        <v>4</v>
      </c>
      <c r="B9152" s="4" t="s">
        <v>5</v>
      </c>
      <c r="C9152" s="4" t="s">
        <v>11</v>
      </c>
      <c r="D9152" s="4" t="s">
        <v>17</v>
      </c>
    </row>
    <row r="9153" spans="1:4">
      <c r="A9153" t="n">
        <v>70362</v>
      </c>
      <c r="B9153" s="41" t="n">
        <v>43</v>
      </c>
      <c r="C9153" s="7" t="n">
        <v>7</v>
      </c>
      <c r="D9153" s="7" t="n">
        <v>512</v>
      </c>
    </row>
    <row r="9154" spans="1:4">
      <c r="A9154" t="s">
        <v>4</v>
      </c>
      <c r="B9154" s="4" t="s">
        <v>5</v>
      </c>
      <c r="C9154" s="4" t="s">
        <v>11</v>
      </c>
      <c r="D9154" s="4" t="s">
        <v>17</v>
      </c>
    </row>
    <row r="9155" spans="1:4">
      <c r="A9155" t="n">
        <v>70369</v>
      </c>
      <c r="B9155" s="41" t="n">
        <v>43</v>
      </c>
      <c r="C9155" s="7" t="n">
        <v>8</v>
      </c>
      <c r="D9155" s="7" t="n">
        <v>512</v>
      </c>
    </row>
    <row r="9156" spans="1:4">
      <c r="A9156" t="s">
        <v>4</v>
      </c>
      <c r="B9156" s="4" t="s">
        <v>5</v>
      </c>
      <c r="C9156" s="4" t="s">
        <v>11</v>
      </c>
      <c r="D9156" s="4" t="s">
        <v>17</v>
      </c>
    </row>
    <row r="9157" spans="1:4">
      <c r="A9157" t="n">
        <v>70376</v>
      </c>
      <c r="B9157" s="41" t="n">
        <v>43</v>
      </c>
      <c r="C9157" s="7" t="n">
        <v>9</v>
      </c>
      <c r="D9157" s="7" t="n">
        <v>512</v>
      </c>
    </row>
    <row r="9158" spans="1:4">
      <c r="A9158" t="s">
        <v>4</v>
      </c>
      <c r="B9158" s="4" t="s">
        <v>5</v>
      </c>
      <c r="C9158" s="4" t="s">
        <v>11</v>
      </c>
      <c r="D9158" s="4" t="s">
        <v>15</v>
      </c>
      <c r="E9158" s="4" t="s">
        <v>15</v>
      </c>
      <c r="F9158" s="4" t="s">
        <v>15</v>
      </c>
      <c r="G9158" s="4" t="s">
        <v>15</v>
      </c>
    </row>
    <row r="9159" spans="1:4">
      <c r="A9159" t="n">
        <v>70383</v>
      </c>
      <c r="B9159" s="37" t="n">
        <v>46</v>
      </c>
      <c r="C9159" s="7" t="n">
        <v>7</v>
      </c>
      <c r="D9159" s="7" t="n">
        <v>-25.2399997711182</v>
      </c>
      <c r="E9159" s="7" t="n">
        <v>0</v>
      </c>
      <c r="F9159" s="7" t="n">
        <v>-56.560001373291</v>
      </c>
      <c r="G9159" s="7" t="n">
        <v>89.5999984741211</v>
      </c>
    </row>
    <row r="9160" spans="1:4">
      <c r="A9160" t="s">
        <v>4</v>
      </c>
      <c r="B9160" s="4" t="s">
        <v>5</v>
      </c>
      <c r="C9160" s="4" t="s">
        <v>11</v>
      </c>
      <c r="D9160" s="4" t="s">
        <v>15</v>
      </c>
      <c r="E9160" s="4" t="s">
        <v>15</v>
      </c>
      <c r="F9160" s="4" t="s">
        <v>15</v>
      </c>
      <c r="G9160" s="4" t="s">
        <v>15</v>
      </c>
    </row>
    <row r="9161" spans="1:4">
      <c r="A9161" t="n">
        <v>70402</v>
      </c>
      <c r="B9161" s="37" t="n">
        <v>46</v>
      </c>
      <c r="C9161" s="7" t="n">
        <v>5</v>
      </c>
      <c r="D9161" s="7" t="n">
        <v>-25.8999996185303</v>
      </c>
      <c r="E9161" s="7" t="n">
        <v>0</v>
      </c>
      <c r="F9161" s="7" t="n">
        <v>-57.5</v>
      </c>
      <c r="G9161" s="7" t="n">
        <v>93.5999984741211</v>
      </c>
    </row>
    <row r="9162" spans="1:4">
      <c r="A9162" t="s">
        <v>4</v>
      </c>
      <c r="B9162" s="4" t="s">
        <v>5</v>
      </c>
      <c r="C9162" s="4" t="s">
        <v>11</v>
      </c>
      <c r="D9162" s="4" t="s">
        <v>15</v>
      </c>
      <c r="E9162" s="4" t="s">
        <v>15</v>
      </c>
      <c r="F9162" s="4" t="s">
        <v>15</v>
      </c>
      <c r="G9162" s="4" t="s">
        <v>15</v>
      </c>
    </row>
    <row r="9163" spans="1:4">
      <c r="A9163" t="n">
        <v>70421</v>
      </c>
      <c r="B9163" s="37" t="n">
        <v>46</v>
      </c>
      <c r="C9163" s="7" t="n">
        <v>8</v>
      </c>
      <c r="D9163" s="7" t="n">
        <v>-27.0599994659424</v>
      </c>
      <c r="E9163" s="7" t="n">
        <v>0</v>
      </c>
      <c r="F9163" s="7" t="n">
        <v>-57.0099983215332</v>
      </c>
      <c r="G9163" s="7" t="n">
        <v>89.5999984741211</v>
      </c>
    </row>
    <row r="9164" spans="1:4">
      <c r="A9164" t="s">
        <v>4</v>
      </c>
      <c r="B9164" s="4" t="s">
        <v>5</v>
      </c>
      <c r="C9164" s="4" t="s">
        <v>11</v>
      </c>
      <c r="D9164" s="4" t="s">
        <v>15</v>
      </c>
      <c r="E9164" s="4" t="s">
        <v>15</v>
      </c>
      <c r="F9164" s="4" t="s">
        <v>15</v>
      </c>
      <c r="G9164" s="4" t="s">
        <v>15</v>
      </c>
    </row>
    <row r="9165" spans="1:4">
      <c r="A9165" t="n">
        <v>70440</v>
      </c>
      <c r="B9165" s="37" t="n">
        <v>46</v>
      </c>
      <c r="C9165" s="7" t="n">
        <v>6</v>
      </c>
      <c r="D9165" s="7" t="n">
        <v>-27.8999996185303</v>
      </c>
      <c r="E9165" s="7" t="n">
        <v>0</v>
      </c>
      <c r="F9165" s="7" t="n">
        <v>-57.6699981689453</v>
      </c>
      <c r="G9165" s="7" t="n">
        <v>82.6999969482422</v>
      </c>
    </row>
    <row r="9166" spans="1:4">
      <c r="A9166" t="s">
        <v>4</v>
      </c>
      <c r="B9166" s="4" t="s">
        <v>5</v>
      </c>
      <c r="C9166" s="4" t="s">
        <v>11</v>
      </c>
      <c r="D9166" s="4" t="s">
        <v>15</v>
      </c>
      <c r="E9166" s="4" t="s">
        <v>15</v>
      </c>
      <c r="F9166" s="4" t="s">
        <v>15</v>
      </c>
      <c r="G9166" s="4" t="s">
        <v>15</v>
      </c>
    </row>
    <row r="9167" spans="1:4">
      <c r="A9167" t="n">
        <v>70459</v>
      </c>
      <c r="B9167" s="37" t="n">
        <v>46</v>
      </c>
      <c r="C9167" s="7" t="n">
        <v>9</v>
      </c>
      <c r="D9167" s="7" t="n">
        <v>-28.4500007629395</v>
      </c>
      <c r="E9167" s="7" t="n">
        <v>0</v>
      </c>
      <c r="F9167" s="7" t="n">
        <v>-56.3600006103516</v>
      </c>
      <c r="G9167" s="7" t="n">
        <v>93.9000015258789</v>
      </c>
    </row>
    <row r="9168" spans="1:4">
      <c r="A9168" t="s">
        <v>4</v>
      </c>
      <c r="B9168" s="4" t="s">
        <v>5</v>
      </c>
      <c r="C9168" s="4" t="s">
        <v>11</v>
      </c>
      <c r="D9168" s="4" t="s">
        <v>11</v>
      </c>
      <c r="E9168" s="4" t="s">
        <v>15</v>
      </c>
      <c r="F9168" s="4" t="s">
        <v>15</v>
      </c>
      <c r="G9168" s="4" t="s">
        <v>15</v>
      </c>
      <c r="H9168" s="4" t="s">
        <v>15</v>
      </c>
      <c r="I9168" s="4" t="s">
        <v>7</v>
      </c>
      <c r="J9168" s="4" t="s">
        <v>11</v>
      </c>
    </row>
    <row r="9169" spans="1:10">
      <c r="A9169" t="n">
        <v>70478</v>
      </c>
      <c r="B9169" s="44" t="n">
        <v>55</v>
      </c>
      <c r="C9169" s="7" t="n">
        <v>7</v>
      </c>
      <c r="D9169" s="7" t="n">
        <v>65533</v>
      </c>
      <c r="E9169" s="7" t="n">
        <v>-22.0699996948242</v>
      </c>
      <c r="F9169" s="7" t="n">
        <v>0</v>
      </c>
      <c r="G9169" s="7" t="n">
        <v>-56.9799995422363</v>
      </c>
      <c r="H9169" s="7" t="n">
        <v>1.20000004768372</v>
      </c>
      <c r="I9169" s="7" t="n">
        <v>1</v>
      </c>
      <c r="J9169" s="7" t="n">
        <v>0</v>
      </c>
    </row>
    <row r="9170" spans="1:10">
      <c r="A9170" t="s">
        <v>4</v>
      </c>
      <c r="B9170" s="4" t="s">
        <v>5</v>
      </c>
      <c r="C9170" s="4" t="s">
        <v>11</v>
      </c>
    </row>
    <row r="9171" spans="1:10">
      <c r="A9171" t="n">
        <v>70502</v>
      </c>
      <c r="B9171" s="26" t="n">
        <v>16</v>
      </c>
      <c r="C9171" s="7" t="n">
        <v>50</v>
      </c>
    </row>
    <row r="9172" spans="1:10">
      <c r="A9172" t="s">
        <v>4</v>
      </c>
      <c r="B9172" s="4" t="s">
        <v>5</v>
      </c>
      <c r="C9172" s="4" t="s">
        <v>11</v>
      </c>
      <c r="D9172" s="4" t="s">
        <v>11</v>
      </c>
      <c r="E9172" s="4" t="s">
        <v>15</v>
      </c>
      <c r="F9172" s="4" t="s">
        <v>15</v>
      </c>
      <c r="G9172" s="4" t="s">
        <v>15</v>
      </c>
      <c r="H9172" s="4" t="s">
        <v>15</v>
      </c>
      <c r="I9172" s="4" t="s">
        <v>7</v>
      </c>
      <c r="J9172" s="4" t="s">
        <v>11</v>
      </c>
    </row>
    <row r="9173" spans="1:10">
      <c r="A9173" t="n">
        <v>70505</v>
      </c>
      <c r="B9173" s="44" t="n">
        <v>55</v>
      </c>
      <c r="C9173" s="7" t="n">
        <v>5</v>
      </c>
      <c r="D9173" s="7" t="n">
        <v>65533</v>
      </c>
      <c r="E9173" s="7" t="n">
        <v>-22.0699996948242</v>
      </c>
      <c r="F9173" s="7" t="n">
        <v>0</v>
      </c>
      <c r="G9173" s="7" t="n">
        <v>-56.9799995422363</v>
      </c>
      <c r="H9173" s="7" t="n">
        <v>1.20000004768372</v>
      </c>
      <c r="I9173" s="7" t="n">
        <v>1</v>
      </c>
      <c r="J9173" s="7" t="n">
        <v>0</v>
      </c>
    </row>
    <row r="9174" spans="1:10">
      <c r="A9174" t="s">
        <v>4</v>
      </c>
      <c r="B9174" s="4" t="s">
        <v>5</v>
      </c>
      <c r="C9174" s="4" t="s">
        <v>11</v>
      </c>
    </row>
    <row r="9175" spans="1:10">
      <c r="A9175" t="n">
        <v>70529</v>
      </c>
      <c r="B9175" s="26" t="n">
        <v>16</v>
      </c>
      <c r="C9175" s="7" t="n">
        <v>50</v>
      </c>
    </row>
    <row r="9176" spans="1:10">
      <c r="A9176" t="s">
        <v>4</v>
      </c>
      <c r="B9176" s="4" t="s">
        <v>5</v>
      </c>
      <c r="C9176" s="4" t="s">
        <v>11</v>
      </c>
      <c r="D9176" s="4" t="s">
        <v>11</v>
      </c>
      <c r="E9176" s="4" t="s">
        <v>15</v>
      </c>
      <c r="F9176" s="4" t="s">
        <v>15</v>
      </c>
      <c r="G9176" s="4" t="s">
        <v>15</v>
      </c>
      <c r="H9176" s="4" t="s">
        <v>15</v>
      </c>
      <c r="I9176" s="4" t="s">
        <v>7</v>
      </c>
      <c r="J9176" s="4" t="s">
        <v>11</v>
      </c>
    </row>
    <row r="9177" spans="1:10">
      <c r="A9177" t="n">
        <v>70532</v>
      </c>
      <c r="B9177" s="44" t="n">
        <v>55</v>
      </c>
      <c r="C9177" s="7" t="n">
        <v>8</v>
      </c>
      <c r="D9177" s="7" t="n">
        <v>65533</v>
      </c>
      <c r="E9177" s="7" t="n">
        <v>-22.0699996948242</v>
      </c>
      <c r="F9177" s="7" t="n">
        <v>0</v>
      </c>
      <c r="G9177" s="7" t="n">
        <v>-56.9799995422363</v>
      </c>
      <c r="H9177" s="7" t="n">
        <v>1.20000004768372</v>
      </c>
      <c r="I9177" s="7" t="n">
        <v>1</v>
      </c>
      <c r="J9177" s="7" t="n">
        <v>0</v>
      </c>
    </row>
    <row r="9178" spans="1:10">
      <c r="A9178" t="s">
        <v>4</v>
      </c>
      <c r="B9178" s="4" t="s">
        <v>5</v>
      </c>
      <c r="C9178" s="4" t="s">
        <v>11</v>
      </c>
    </row>
    <row r="9179" spans="1:10">
      <c r="A9179" t="n">
        <v>70556</v>
      </c>
      <c r="B9179" s="26" t="n">
        <v>16</v>
      </c>
      <c r="C9179" s="7" t="n">
        <v>50</v>
      </c>
    </row>
    <row r="9180" spans="1:10">
      <c r="A9180" t="s">
        <v>4</v>
      </c>
      <c r="B9180" s="4" t="s">
        <v>5</v>
      </c>
      <c r="C9180" s="4" t="s">
        <v>11</v>
      </c>
      <c r="D9180" s="4" t="s">
        <v>11</v>
      </c>
      <c r="E9180" s="4" t="s">
        <v>15</v>
      </c>
      <c r="F9180" s="4" t="s">
        <v>15</v>
      </c>
      <c r="G9180" s="4" t="s">
        <v>15</v>
      </c>
      <c r="H9180" s="4" t="s">
        <v>15</v>
      </c>
      <c r="I9180" s="4" t="s">
        <v>7</v>
      </c>
      <c r="J9180" s="4" t="s">
        <v>11</v>
      </c>
    </row>
    <row r="9181" spans="1:10">
      <c r="A9181" t="n">
        <v>70559</v>
      </c>
      <c r="B9181" s="44" t="n">
        <v>55</v>
      </c>
      <c r="C9181" s="7" t="n">
        <v>6</v>
      </c>
      <c r="D9181" s="7" t="n">
        <v>65533</v>
      </c>
      <c r="E9181" s="7" t="n">
        <v>-22.0699996948242</v>
      </c>
      <c r="F9181" s="7" t="n">
        <v>0</v>
      </c>
      <c r="G9181" s="7" t="n">
        <v>-56.9799995422363</v>
      </c>
      <c r="H9181" s="7" t="n">
        <v>1.20000004768372</v>
      </c>
      <c r="I9181" s="7" t="n">
        <v>1</v>
      </c>
      <c r="J9181" s="7" t="n">
        <v>0</v>
      </c>
    </row>
    <row r="9182" spans="1:10">
      <c r="A9182" t="s">
        <v>4</v>
      </c>
      <c r="B9182" s="4" t="s">
        <v>5</v>
      </c>
      <c r="C9182" s="4" t="s">
        <v>11</v>
      </c>
    </row>
    <row r="9183" spans="1:10">
      <c r="A9183" t="n">
        <v>70583</v>
      </c>
      <c r="B9183" s="26" t="n">
        <v>16</v>
      </c>
      <c r="C9183" s="7" t="n">
        <v>100</v>
      </c>
    </row>
    <row r="9184" spans="1:10">
      <c r="A9184" t="s">
        <v>4</v>
      </c>
      <c r="B9184" s="4" t="s">
        <v>5</v>
      </c>
      <c r="C9184" s="4" t="s">
        <v>11</v>
      </c>
      <c r="D9184" s="4" t="s">
        <v>11</v>
      </c>
      <c r="E9184" s="4" t="s">
        <v>15</v>
      </c>
      <c r="F9184" s="4" t="s">
        <v>15</v>
      </c>
      <c r="G9184" s="4" t="s">
        <v>15</v>
      </c>
      <c r="H9184" s="4" t="s">
        <v>15</v>
      </c>
      <c r="I9184" s="4" t="s">
        <v>7</v>
      </c>
      <c r="J9184" s="4" t="s">
        <v>11</v>
      </c>
    </row>
    <row r="9185" spans="1:10">
      <c r="A9185" t="n">
        <v>70586</v>
      </c>
      <c r="B9185" s="44" t="n">
        <v>55</v>
      </c>
      <c r="C9185" s="7" t="n">
        <v>9</v>
      </c>
      <c r="D9185" s="7" t="n">
        <v>65533</v>
      </c>
      <c r="E9185" s="7" t="n">
        <v>-22.0699996948242</v>
      </c>
      <c r="F9185" s="7" t="n">
        <v>0</v>
      </c>
      <c r="G9185" s="7" t="n">
        <v>-56.9799995422363</v>
      </c>
      <c r="H9185" s="7" t="n">
        <v>1.20000004768372</v>
      </c>
      <c r="I9185" s="7" t="n">
        <v>1</v>
      </c>
      <c r="J9185" s="7" t="n">
        <v>0</v>
      </c>
    </row>
    <row r="9186" spans="1:10">
      <c r="A9186" t="s">
        <v>4</v>
      </c>
      <c r="B9186" s="4" t="s">
        <v>5</v>
      </c>
      <c r="C9186" s="4" t="s">
        <v>11</v>
      </c>
    </row>
    <row r="9187" spans="1:10">
      <c r="A9187" t="n">
        <v>70610</v>
      </c>
      <c r="B9187" s="26" t="n">
        <v>16</v>
      </c>
      <c r="C9187" s="7" t="n">
        <v>1000</v>
      </c>
    </row>
    <row r="9188" spans="1:10">
      <c r="A9188" t="s">
        <v>4</v>
      </c>
      <c r="B9188" s="4" t="s">
        <v>5</v>
      </c>
      <c r="C9188" s="4" t="s">
        <v>7</v>
      </c>
      <c r="D9188" s="4" t="s">
        <v>7</v>
      </c>
      <c r="E9188" s="4" t="s">
        <v>15</v>
      </c>
      <c r="F9188" s="4" t="s">
        <v>15</v>
      </c>
      <c r="G9188" s="4" t="s">
        <v>15</v>
      </c>
      <c r="H9188" s="4" t="s">
        <v>11</v>
      </c>
    </row>
    <row r="9189" spans="1:10">
      <c r="A9189" t="n">
        <v>70613</v>
      </c>
      <c r="B9189" s="61" t="n">
        <v>45</v>
      </c>
      <c r="C9189" s="7" t="n">
        <v>2</v>
      </c>
      <c r="D9189" s="7" t="n">
        <v>3</v>
      </c>
      <c r="E9189" s="7" t="n">
        <v>-26.5499992370605</v>
      </c>
      <c r="F9189" s="7" t="n">
        <v>1.20000004768372</v>
      </c>
      <c r="G9189" s="7" t="n">
        <v>-56.5299987792969</v>
      </c>
      <c r="H9189" s="7" t="n">
        <v>0</v>
      </c>
    </row>
    <row r="9190" spans="1:10">
      <c r="A9190" t="s">
        <v>4</v>
      </c>
      <c r="B9190" s="4" t="s">
        <v>5</v>
      </c>
      <c r="C9190" s="4" t="s">
        <v>7</v>
      </c>
      <c r="D9190" s="4" t="s">
        <v>7</v>
      </c>
      <c r="E9190" s="4" t="s">
        <v>15</v>
      </c>
      <c r="F9190" s="4" t="s">
        <v>15</v>
      </c>
      <c r="G9190" s="4" t="s">
        <v>15</v>
      </c>
      <c r="H9190" s="4" t="s">
        <v>11</v>
      </c>
      <c r="I9190" s="4" t="s">
        <v>7</v>
      </c>
    </row>
    <row r="9191" spans="1:10">
      <c r="A9191" t="n">
        <v>70630</v>
      </c>
      <c r="B9191" s="61" t="n">
        <v>45</v>
      </c>
      <c r="C9191" s="7" t="n">
        <v>4</v>
      </c>
      <c r="D9191" s="7" t="n">
        <v>3</v>
      </c>
      <c r="E9191" s="7" t="n">
        <v>8.38000011444092</v>
      </c>
      <c r="F9191" s="7" t="n">
        <v>349.859985351563</v>
      </c>
      <c r="G9191" s="7" t="n">
        <v>0</v>
      </c>
      <c r="H9191" s="7" t="n">
        <v>0</v>
      </c>
      <c r="I9191" s="7" t="n">
        <v>1</v>
      </c>
    </row>
    <row r="9192" spans="1:10">
      <c r="A9192" t="s">
        <v>4</v>
      </c>
      <c r="B9192" s="4" t="s">
        <v>5</v>
      </c>
      <c r="C9192" s="4" t="s">
        <v>7</v>
      </c>
      <c r="D9192" s="4" t="s">
        <v>7</v>
      </c>
      <c r="E9192" s="4" t="s">
        <v>15</v>
      </c>
      <c r="F9192" s="4" t="s">
        <v>11</v>
      </c>
    </row>
    <row r="9193" spans="1:10">
      <c r="A9193" t="n">
        <v>70648</v>
      </c>
      <c r="B9193" s="61" t="n">
        <v>45</v>
      </c>
      <c r="C9193" s="7" t="n">
        <v>5</v>
      </c>
      <c r="D9193" s="7" t="n">
        <v>3</v>
      </c>
      <c r="E9193" s="7" t="n">
        <v>5.19999980926514</v>
      </c>
      <c r="F9193" s="7" t="n">
        <v>0</v>
      </c>
    </row>
    <row r="9194" spans="1:10">
      <c r="A9194" t="s">
        <v>4</v>
      </c>
      <c r="B9194" s="4" t="s">
        <v>5</v>
      </c>
      <c r="C9194" s="4" t="s">
        <v>7</v>
      </c>
      <c r="D9194" s="4" t="s">
        <v>7</v>
      </c>
      <c r="E9194" s="4" t="s">
        <v>15</v>
      </c>
      <c r="F9194" s="4" t="s">
        <v>11</v>
      </c>
    </row>
    <row r="9195" spans="1:10">
      <c r="A9195" t="n">
        <v>70657</v>
      </c>
      <c r="B9195" s="61" t="n">
        <v>45</v>
      </c>
      <c r="C9195" s="7" t="n">
        <v>11</v>
      </c>
      <c r="D9195" s="7" t="n">
        <v>3</v>
      </c>
      <c r="E9195" s="7" t="n">
        <v>32.7000007629395</v>
      </c>
      <c r="F9195" s="7" t="n">
        <v>0</v>
      </c>
    </row>
    <row r="9196" spans="1:10">
      <c r="A9196" t="s">
        <v>4</v>
      </c>
      <c r="B9196" s="4" t="s">
        <v>5</v>
      </c>
      <c r="C9196" s="4" t="s">
        <v>7</v>
      </c>
      <c r="D9196" s="4" t="s">
        <v>7</v>
      </c>
      <c r="E9196" s="4" t="s">
        <v>15</v>
      </c>
      <c r="F9196" s="4" t="s">
        <v>15</v>
      </c>
      <c r="G9196" s="4" t="s">
        <v>15</v>
      </c>
      <c r="H9196" s="4" t="s">
        <v>11</v>
      </c>
    </row>
    <row r="9197" spans="1:10">
      <c r="A9197" t="n">
        <v>70666</v>
      </c>
      <c r="B9197" s="61" t="n">
        <v>45</v>
      </c>
      <c r="C9197" s="7" t="n">
        <v>2</v>
      </c>
      <c r="D9197" s="7" t="n">
        <v>3</v>
      </c>
      <c r="E9197" s="7" t="n">
        <v>-24.5</v>
      </c>
      <c r="F9197" s="7" t="n">
        <v>1.20000004768372</v>
      </c>
      <c r="G9197" s="7" t="n">
        <v>-56.6100006103516</v>
      </c>
      <c r="H9197" s="7" t="n">
        <v>5000</v>
      </c>
    </row>
    <row r="9198" spans="1:10">
      <c r="A9198" t="s">
        <v>4</v>
      </c>
      <c r="B9198" s="4" t="s">
        <v>5</v>
      </c>
      <c r="C9198" s="4" t="s">
        <v>7</v>
      </c>
      <c r="D9198" s="4" t="s">
        <v>7</v>
      </c>
      <c r="E9198" s="4" t="s">
        <v>15</v>
      </c>
      <c r="F9198" s="4" t="s">
        <v>15</v>
      </c>
      <c r="G9198" s="4" t="s">
        <v>15</v>
      </c>
      <c r="H9198" s="4" t="s">
        <v>11</v>
      </c>
      <c r="I9198" s="4" t="s">
        <v>7</v>
      </c>
    </row>
    <row r="9199" spans="1:10">
      <c r="A9199" t="n">
        <v>70683</v>
      </c>
      <c r="B9199" s="61" t="n">
        <v>45</v>
      </c>
      <c r="C9199" s="7" t="n">
        <v>4</v>
      </c>
      <c r="D9199" s="7" t="n">
        <v>3</v>
      </c>
      <c r="E9199" s="7" t="n">
        <v>8.10000038146973</v>
      </c>
      <c r="F9199" s="7" t="n">
        <v>322.920013427734</v>
      </c>
      <c r="G9199" s="7" t="n">
        <v>0</v>
      </c>
      <c r="H9199" s="7" t="n">
        <v>5000</v>
      </c>
      <c r="I9199" s="7" t="n">
        <v>1</v>
      </c>
    </row>
    <row r="9200" spans="1:10">
      <c r="A9200" t="s">
        <v>4</v>
      </c>
      <c r="B9200" s="4" t="s">
        <v>5</v>
      </c>
      <c r="C9200" s="4" t="s">
        <v>7</v>
      </c>
      <c r="D9200" s="4" t="s">
        <v>7</v>
      </c>
      <c r="E9200" s="4" t="s">
        <v>15</v>
      </c>
      <c r="F9200" s="4" t="s">
        <v>11</v>
      </c>
    </row>
    <row r="9201" spans="1:10">
      <c r="A9201" t="n">
        <v>70701</v>
      </c>
      <c r="B9201" s="61" t="n">
        <v>45</v>
      </c>
      <c r="C9201" s="7" t="n">
        <v>5</v>
      </c>
      <c r="D9201" s="7" t="n">
        <v>3</v>
      </c>
      <c r="E9201" s="7" t="n">
        <v>5.19999980926514</v>
      </c>
      <c r="F9201" s="7" t="n">
        <v>5000</v>
      </c>
    </row>
    <row r="9202" spans="1:10">
      <c r="A9202" t="s">
        <v>4</v>
      </c>
      <c r="B9202" s="4" t="s">
        <v>5</v>
      </c>
      <c r="C9202" s="4" t="s">
        <v>7</v>
      </c>
      <c r="D9202" s="4" t="s">
        <v>7</v>
      </c>
      <c r="E9202" s="4" t="s">
        <v>15</v>
      </c>
      <c r="F9202" s="4" t="s">
        <v>11</v>
      </c>
    </row>
    <row r="9203" spans="1:10">
      <c r="A9203" t="n">
        <v>70710</v>
      </c>
      <c r="B9203" s="61" t="n">
        <v>45</v>
      </c>
      <c r="C9203" s="7" t="n">
        <v>11</v>
      </c>
      <c r="D9203" s="7" t="n">
        <v>3</v>
      </c>
      <c r="E9203" s="7" t="n">
        <v>32.7000007629395</v>
      </c>
      <c r="F9203" s="7" t="n">
        <v>5000</v>
      </c>
    </row>
    <row r="9204" spans="1:10">
      <c r="A9204" t="s">
        <v>4</v>
      </c>
      <c r="B9204" s="4" t="s">
        <v>5</v>
      </c>
      <c r="C9204" s="4" t="s">
        <v>11</v>
      </c>
      <c r="D9204" s="4" t="s">
        <v>7</v>
      </c>
      <c r="E9204" s="4" t="s">
        <v>8</v>
      </c>
      <c r="F9204" s="4" t="s">
        <v>15</v>
      </c>
      <c r="G9204" s="4" t="s">
        <v>15</v>
      </c>
      <c r="H9204" s="4" t="s">
        <v>15</v>
      </c>
    </row>
    <row r="9205" spans="1:10">
      <c r="A9205" t="n">
        <v>70719</v>
      </c>
      <c r="B9205" s="40" t="n">
        <v>48</v>
      </c>
      <c r="C9205" s="7" t="n">
        <v>0</v>
      </c>
      <c r="D9205" s="7" t="n">
        <v>0</v>
      </c>
      <c r="E9205" s="7" t="s">
        <v>135</v>
      </c>
      <c r="F9205" s="7" t="n">
        <v>-1</v>
      </c>
      <c r="G9205" s="7" t="n">
        <v>1</v>
      </c>
      <c r="H9205" s="7" t="n">
        <v>0</v>
      </c>
    </row>
    <row r="9206" spans="1:10">
      <c r="A9206" t="s">
        <v>4</v>
      </c>
      <c r="B9206" s="4" t="s">
        <v>5</v>
      </c>
      <c r="C9206" s="4" t="s">
        <v>11</v>
      </c>
      <c r="D9206" s="4" t="s">
        <v>15</v>
      </c>
      <c r="E9206" s="4" t="s">
        <v>15</v>
      </c>
      <c r="F9206" s="4" t="s">
        <v>15</v>
      </c>
      <c r="G9206" s="4" t="s">
        <v>15</v>
      </c>
    </row>
    <row r="9207" spans="1:10">
      <c r="A9207" t="n">
        <v>70743</v>
      </c>
      <c r="B9207" s="37" t="n">
        <v>46</v>
      </c>
      <c r="C9207" s="7" t="n">
        <v>0</v>
      </c>
      <c r="D9207" s="7" t="n">
        <v>-29.8700008392334</v>
      </c>
      <c r="E9207" s="7" t="n">
        <v>0</v>
      </c>
      <c r="F9207" s="7" t="n">
        <v>-57.0299987792969</v>
      </c>
      <c r="G9207" s="7" t="n">
        <v>89.0999984741211</v>
      </c>
    </row>
    <row r="9208" spans="1:10">
      <c r="A9208" t="s">
        <v>4</v>
      </c>
      <c r="B9208" s="4" t="s">
        <v>5</v>
      </c>
      <c r="C9208" s="4" t="s">
        <v>7</v>
      </c>
      <c r="D9208" s="4" t="s">
        <v>11</v>
      </c>
      <c r="E9208" s="4" t="s">
        <v>15</v>
      </c>
    </row>
    <row r="9209" spans="1:10">
      <c r="A9209" t="n">
        <v>70762</v>
      </c>
      <c r="B9209" s="28" t="n">
        <v>58</v>
      </c>
      <c r="C9209" s="7" t="n">
        <v>100</v>
      </c>
      <c r="D9209" s="7" t="n">
        <v>1000</v>
      </c>
      <c r="E9209" s="7" t="n">
        <v>1</v>
      </c>
    </row>
    <row r="9210" spans="1:10">
      <c r="A9210" t="s">
        <v>4</v>
      </c>
      <c r="B9210" s="4" t="s">
        <v>5</v>
      </c>
      <c r="C9210" s="4" t="s">
        <v>7</v>
      </c>
      <c r="D9210" s="4" t="s">
        <v>11</v>
      </c>
    </row>
    <row r="9211" spans="1:10">
      <c r="A9211" t="n">
        <v>70770</v>
      </c>
      <c r="B9211" s="28" t="n">
        <v>58</v>
      </c>
      <c r="C9211" s="7" t="n">
        <v>255</v>
      </c>
      <c r="D9211" s="7" t="n">
        <v>0</v>
      </c>
    </row>
    <row r="9212" spans="1:10">
      <c r="A9212" t="s">
        <v>4</v>
      </c>
      <c r="B9212" s="4" t="s">
        <v>5</v>
      </c>
      <c r="C9212" s="4" t="s">
        <v>11</v>
      </c>
      <c r="D9212" s="4" t="s">
        <v>7</v>
      </c>
    </row>
    <row r="9213" spans="1:10">
      <c r="A9213" t="n">
        <v>70774</v>
      </c>
      <c r="B9213" s="45" t="n">
        <v>56</v>
      </c>
      <c r="C9213" s="7" t="n">
        <v>7</v>
      </c>
      <c r="D9213" s="7" t="n">
        <v>0</v>
      </c>
    </row>
    <row r="9214" spans="1:10">
      <c r="A9214" t="s">
        <v>4</v>
      </c>
      <c r="B9214" s="4" t="s">
        <v>5</v>
      </c>
      <c r="C9214" s="4" t="s">
        <v>11</v>
      </c>
      <c r="D9214" s="4" t="s">
        <v>7</v>
      </c>
    </row>
    <row r="9215" spans="1:10">
      <c r="A9215" t="n">
        <v>70778</v>
      </c>
      <c r="B9215" s="45" t="n">
        <v>56</v>
      </c>
      <c r="C9215" s="7" t="n">
        <v>5</v>
      </c>
      <c r="D9215" s="7" t="n">
        <v>0</v>
      </c>
    </row>
    <row r="9216" spans="1:10">
      <c r="A9216" t="s">
        <v>4</v>
      </c>
      <c r="B9216" s="4" t="s">
        <v>5</v>
      </c>
      <c r="C9216" s="4" t="s">
        <v>11</v>
      </c>
      <c r="D9216" s="4" t="s">
        <v>7</v>
      </c>
    </row>
    <row r="9217" spans="1:8">
      <c r="A9217" t="n">
        <v>70782</v>
      </c>
      <c r="B9217" s="45" t="n">
        <v>56</v>
      </c>
      <c r="C9217" s="7" t="n">
        <v>8</v>
      </c>
      <c r="D9217" s="7" t="n">
        <v>0</v>
      </c>
    </row>
    <row r="9218" spans="1:8">
      <c r="A9218" t="s">
        <v>4</v>
      </c>
      <c r="B9218" s="4" t="s">
        <v>5</v>
      </c>
      <c r="C9218" s="4" t="s">
        <v>11</v>
      </c>
      <c r="D9218" s="4" t="s">
        <v>7</v>
      </c>
    </row>
    <row r="9219" spans="1:8">
      <c r="A9219" t="n">
        <v>70786</v>
      </c>
      <c r="B9219" s="45" t="n">
        <v>56</v>
      </c>
      <c r="C9219" s="7" t="n">
        <v>6</v>
      </c>
      <c r="D9219" s="7" t="n">
        <v>0</v>
      </c>
    </row>
    <row r="9220" spans="1:8">
      <c r="A9220" t="s">
        <v>4</v>
      </c>
      <c r="B9220" s="4" t="s">
        <v>5</v>
      </c>
      <c r="C9220" s="4" t="s">
        <v>7</v>
      </c>
      <c r="D9220" s="4" t="s">
        <v>11</v>
      </c>
      <c r="E9220" s="4" t="s">
        <v>15</v>
      </c>
    </row>
    <row r="9221" spans="1:8">
      <c r="A9221" t="n">
        <v>70790</v>
      </c>
      <c r="B9221" s="28" t="n">
        <v>58</v>
      </c>
      <c r="C9221" s="7" t="n">
        <v>101</v>
      </c>
      <c r="D9221" s="7" t="n">
        <v>500</v>
      </c>
      <c r="E9221" s="7" t="n">
        <v>1</v>
      </c>
    </row>
    <row r="9222" spans="1:8">
      <c r="A9222" t="s">
        <v>4</v>
      </c>
      <c r="B9222" s="4" t="s">
        <v>5</v>
      </c>
      <c r="C9222" s="4" t="s">
        <v>7</v>
      </c>
      <c r="D9222" s="4" t="s">
        <v>11</v>
      </c>
    </row>
    <row r="9223" spans="1:8">
      <c r="A9223" t="n">
        <v>70798</v>
      </c>
      <c r="B9223" s="28" t="n">
        <v>58</v>
      </c>
      <c r="C9223" s="7" t="n">
        <v>254</v>
      </c>
      <c r="D9223" s="7" t="n">
        <v>0</v>
      </c>
    </row>
    <row r="9224" spans="1:8">
      <c r="A9224" t="s">
        <v>4</v>
      </c>
      <c r="B9224" s="4" t="s">
        <v>5</v>
      </c>
      <c r="C9224" s="4" t="s">
        <v>11</v>
      </c>
      <c r="D9224" s="4" t="s">
        <v>7</v>
      </c>
    </row>
    <row r="9225" spans="1:8">
      <c r="A9225" t="n">
        <v>70802</v>
      </c>
      <c r="B9225" s="45" t="n">
        <v>56</v>
      </c>
      <c r="C9225" s="7" t="n">
        <v>6</v>
      </c>
      <c r="D9225" s="7" t="n">
        <v>1</v>
      </c>
    </row>
    <row r="9226" spans="1:8">
      <c r="A9226" t="s">
        <v>4</v>
      </c>
      <c r="B9226" s="4" t="s">
        <v>5</v>
      </c>
      <c r="C9226" s="4" t="s">
        <v>11</v>
      </c>
      <c r="D9226" s="4" t="s">
        <v>7</v>
      </c>
    </row>
    <row r="9227" spans="1:8">
      <c r="A9227" t="n">
        <v>70806</v>
      </c>
      <c r="B9227" s="45" t="n">
        <v>56</v>
      </c>
      <c r="C9227" s="7" t="n">
        <v>9</v>
      </c>
      <c r="D9227" s="7" t="n">
        <v>1</v>
      </c>
    </row>
    <row r="9228" spans="1:8">
      <c r="A9228" t="s">
        <v>4</v>
      </c>
      <c r="B9228" s="4" t="s">
        <v>5</v>
      </c>
      <c r="C9228" s="4" t="s">
        <v>11</v>
      </c>
      <c r="D9228" s="4" t="s">
        <v>17</v>
      </c>
    </row>
    <row r="9229" spans="1:8">
      <c r="A9229" t="n">
        <v>70810</v>
      </c>
      <c r="B9229" s="41" t="n">
        <v>43</v>
      </c>
      <c r="C9229" s="7" t="n">
        <v>5</v>
      </c>
      <c r="D9229" s="7" t="n">
        <v>128</v>
      </c>
    </row>
    <row r="9230" spans="1:8">
      <c r="A9230" t="s">
        <v>4</v>
      </c>
      <c r="B9230" s="4" t="s">
        <v>5</v>
      </c>
      <c r="C9230" s="4" t="s">
        <v>11</v>
      </c>
      <c r="D9230" s="4" t="s">
        <v>17</v>
      </c>
    </row>
    <row r="9231" spans="1:8">
      <c r="A9231" t="n">
        <v>70817</v>
      </c>
      <c r="B9231" s="41" t="n">
        <v>43</v>
      </c>
      <c r="C9231" s="7" t="n">
        <v>5</v>
      </c>
      <c r="D9231" s="7" t="n">
        <v>32</v>
      </c>
    </row>
    <row r="9232" spans="1:8">
      <c r="A9232" t="s">
        <v>4</v>
      </c>
      <c r="B9232" s="4" t="s">
        <v>5</v>
      </c>
      <c r="C9232" s="4" t="s">
        <v>11</v>
      </c>
      <c r="D9232" s="4" t="s">
        <v>17</v>
      </c>
    </row>
    <row r="9233" spans="1:5">
      <c r="A9233" t="n">
        <v>70824</v>
      </c>
      <c r="B9233" s="41" t="n">
        <v>43</v>
      </c>
      <c r="C9233" s="7" t="n">
        <v>6</v>
      </c>
      <c r="D9233" s="7" t="n">
        <v>128</v>
      </c>
    </row>
    <row r="9234" spans="1:5">
      <c r="A9234" t="s">
        <v>4</v>
      </c>
      <c r="B9234" s="4" t="s">
        <v>5</v>
      </c>
      <c r="C9234" s="4" t="s">
        <v>11</v>
      </c>
      <c r="D9234" s="4" t="s">
        <v>17</v>
      </c>
    </row>
    <row r="9235" spans="1:5">
      <c r="A9235" t="n">
        <v>70831</v>
      </c>
      <c r="B9235" s="41" t="n">
        <v>43</v>
      </c>
      <c r="C9235" s="7" t="n">
        <v>6</v>
      </c>
      <c r="D9235" s="7" t="n">
        <v>32</v>
      </c>
    </row>
    <row r="9236" spans="1:5">
      <c r="A9236" t="s">
        <v>4</v>
      </c>
      <c r="B9236" s="4" t="s">
        <v>5</v>
      </c>
      <c r="C9236" s="4" t="s">
        <v>11</v>
      </c>
      <c r="D9236" s="4" t="s">
        <v>17</v>
      </c>
    </row>
    <row r="9237" spans="1:5">
      <c r="A9237" t="n">
        <v>70838</v>
      </c>
      <c r="B9237" s="41" t="n">
        <v>43</v>
      </c>
      <c r="C9237" s="7" t="n">
        <v>7</v>
      </c>
      <c r="D9237" s="7" t="n">
        <v>128</v>
      </c>
    </row>
    <row r="9238" spans="1:5">
      <c r="A9238" t="s">
        <v>4</v>
      </c>
      <c r="B9238" s="4" t="s">
        <v>5</v>
      </c>
      <c r="C9238" s="4" t="s">
        <v>11</v>
      </c>
      <c r="D9238" s="4" t="s">
        <v>17</v>
      </c>
    </row>
    <row r="9239" spans="1:5">
      <c r="A9239" t="n">
        <v>70845</v>
      </c>
      <c r="B9239" s="41" t="n">
        <v>43</v>
      </c>
      <c r="C9239" s="7" t="n">
        <v>7</v>
      </c>
      <c r="D9239" s="7" t="n">
        <v>32</v>
      </c>
    </row>
    <row r="9240" spans="1:5">
      <c r="A9240" t="s">
        <v>4</v>
      </c>
      <c r="B9240" s="4" t="s">
        <v>5</v>
      </c>
      <c r="C9240" s="4" t="s">
        <v>11</v>
      </c>
      <c r="D9240" s="4" t="s">
        <v>17</v>
      </c>
    </row>
    <row r="9241" spans="1:5">
      <c r="A9241" t="n">
        <v>70852</v>
      </c>
      <c r="B9241" s="41" t="n">
        <v>43</v>
      </c>
      <c r="C9241" s="7" t="n">
        <v>8</v>
      </c>
      <c r="D9241" s="7" t="n">
        <v>128</v>
      </c>
    </row>
    <row r="9242" spans="1:5">
      <c r="A9242" t="s">
        <v>4</v>
      </c>
      <c r="B9242" s="4" t="s">
        <v>5</v>
      </c>
      <c r="C9242" s="4" t="s">
        <v>11</v>
      </c>
      <c r="D9242" s="4" t="s">
        <v>17</v>
      </c>
    </row>
    <row r="9243" spans="1:5">
      <c r="A9243" t="n">
        <v>70859</v>
      </c>
      <c r="B9243" s="41" t="n">
        <v>43</v>
      </c>
      <c r="C9243" s="7" t="n">
        <v>8</v>
      </c>
      <c r="D9243" s="7" t="n">
        <v>32</v>
      </c>
    </row>
    <row r="9244" spans="1:5">
      <c r="A9244" t="s">
        <v>4</v>
      </c>
      <c r="B9244" s="4" t="s">
        <v>5</v>
      </c>
      <c r="C9244" s="4" t="s">
        <v>11</v>
      </c>
      <c r="D9244" s="4" t="s">
        <v>17</v>
      </c>
    </row>
    <row r="9245" spans="1:5">
      <c r="A9245" t="n">
        <v>70866</v>
      </c>
      <c r="B9245" s="41" t="n">
        <v>43</v>
      </c>
      <c r="C9245" s="7" t="n">
        <v>9</v>
      </c>
      <c r="D9245" s="7" t="n">
        <v>128</v>
      </c>
    </row>
    <row r="9246" spans="1:5">
      <c r="A9246" t="s">
        <v>4</v>
      </c>
      <c r="B9246" s="4" t="s">
        <v>5</v>
      </c>
      <c r="C9246" s="4" t="s">
        <v>11</v>
      </c>
      <c r="D9246" s="4" t="s">
        <v>17</v>
      </c>
    </row>
    <row r="9247" spans="1:5">
      <c r="A9247" t="n">
        <v>70873</v>
      </c>
      <c r="B9247" s="41" t="n">
        <v>43</v>
      </c>
      <c r="C9247" s="7" t="n">
        <v>9</v>
      </c>
      <c r="D9247" s="7" t="n">
        <v>32</v>
      </c>
    </row>
    <row r="9248" spans="1:5">
      <c r="A9248" t="s">
        <v>4</v>
      </c>
      <c r="B9248" s="4" t="s">
        <v>5</v>
      </c>
      <c r="C9248" s="4" t="s">
        <v>11</v>
      </c>
      <c r="D9248" s="4" t="s">
        <v>7</v>
      </c>
      <c r="E9248" s="4" t="s">
        <v>8</v>
      </c>
      <c r="F9248" s="4" t="s">
        <v>15</v>
      </c>
      <c r="G9248" s="4" t="s">
        <v>15</v>
      </c>
      <c r="H9248" s="4" t="s">
        <v>15</v>
      </c>
    </row>
    <row r="9249" spans="1:8">
      <c r="A9249" t="n">
        <v>70880</v>
      </c>
      <c r="B9249" s="40" t="n">
        <v>48</v>
      </c>
      <c r="C9249" s="7" t="n">
        <v>1</v>
      </c>
      <c r="D9249" s="7" t="n">
        <v>0</v>
      </c>
      <c r="E9249" s="7" t="s">
        <v>135</v>
      </c>
      <c r="F9249" s="7" t="n">
        <v>-1</v>
      </c>
      <c r="G9249" s="7" t="n">
        <v>1</v>
      </c>
      <c r="H9249" s="7" t="n">
        <v>0</v>
      </c>
    </row>
    <row r="9250" spans="1:8">
      <c r="A9250" t="s">
        <v>4</v>
      </c>
      <c r="B9250" s="4" t="s">
        <v>5</v>
      </c>
      <c r="C9250" s="4" t="s">
        <v>11</v>
      </c>
      <c r="D9250" s="4" t="s">
        <v>7</v>
      </c>
      <c r="E9250" s="4" t="s">
        <v>8</v>
      </c>
      <c r="F9250" s="4" t="s">
        <v>15</v>
      </c>
      <c r="G9250" s="4" t="s">
        <v>15</v>
      </c>
      <c r="H9250" s="4" t="s">
        <v>15</v>
      </c>
    </row>
    <row r="9251" spans="1:8">
      <c r="A9251" t="n">
        <v>70904</v>
      </c>
      <c r="B9251" s="40" t="n">
        <v>48</v>
      </c>
      <c r="C9251" s="7" t="n">
        <v>2</v>
      </c>
      <c r="D9251" s="7" t="n">
        <v>0</v>
      </c>
      <c r="E9251" s="7" t="s">
        <v>135</v>
      </c>
      <c r="F9251" s="7" t="n">
        <v>-1</v>
      </c>
      <c r="G9251" s="7" t="n">
        <v>1</v>
      </c>
      <c r="H9251" s="7" t="n">
        <v>0</v>
      </c>
    </row>
    <row r="9252" spans="1:8">
      <c r="A9252" t="s">
        <v>4</v>
      </c>
      <c r="B9252" s="4" t="s">
        <v>5</v>
      </c>
      <c r="C9252" s="4" t="s">
        <v>11</v>
      </c>
      <c r="D9252" s="4" t="s">
        <v>7</v>
      </c>
      <c r="E9252" s="4" t="s">
        <v>8</v>
      </c>
      <c r="F9252" s="4" t="s">
        <v>15</v>
      </c>
      <c r="G9252" s="4" t="s">
        <v>15</v>
      </c>
      <c r="H9252" s="4" t="s">
        <v>15</v>
      </c>
    </row>
    <row r="9253" spans="1:8">
      <c r="A9253" t="n">
        <v>70928</v>
      </c>
      <c r="B9253" s="40" t="n">
        <v>48</v>
      </c>
      <c r="C9253" s="7" t="n">
        <v>3</v>
      </c>
      <c r="D9253" s="7" t="n">
        <v>0</v>
      </c>
      <c r="E9253" s="7" t="s">
        <v>135</v>
      </c>
      <c r="F9253" s="7" t="n">
        <v>-1</v>
      </c>
      <c r="G9253" s="7" t="n">
        <v>1</v>
      </c>
      <c r="H9253" s="7" t="n">
        <v>0</v>
      </c>
    </row>
    <row r="9254" spans="1:8">
      <c r="A9254" t="s">
        <v>4</v>
      </c>
      <c r="B9254" s="4" t="s">
        <v>5</v>
      </c>
      <c r="C9254" s="4" t="s">
        <v>11</v>
      </c>
      <c r="D9254" s="4" t="s">
        <v>7</v>
      </c>
      <c r="E9254" s="4" t="s">
        <v>8</v>
      </c>
      <c r="F9254" s="4" t="s">
        <v>15</v>
      </c>
      <c r="G9254" s="4" t="s">
        <v>15</v>
      </c>
      <c r="H9254" s="4" t="s">
        <v>15</v>
      </c>
    </row>
    <row r="9255" spans="1:8">
      <c r="A9255" t="n">
        <v>70952</v>
      </c>
      <c r="B9255" s="40" t="n">
        <v>48</v>
      </c>
      <c r="C9255" s="7" t="n">
        <v>4</v>
      </c>
      <c r="D9255" s="7" t="n">
        <v>0</v>
      </c>
      <c r="E9255" s="7" t="s">
        <v>135</v>
      </c>
      <c r="F9255" s="7" t="n">
        <v>-1</v>
      </c>
      <c r="G9255" s="7" t="n">
        <v>1</v>
      </c>
      <c r="H9255" s="7" t="n">
        <v>0</v>
      </c>
    </row>
    <row r="9256" spans="1:8">
      <c r="A9256" t="s">
        <v>4</v>
      </c>
      <c r="B9256" s="4" t="s">
        <v>5</v>
      </c>
      <c r="C9256" s="4" t="s">
        <v>11</v>
      </c>
      <c r="D9256" s="4" t="s">
        <v>7</v>
      </c>
      <c r="E9256" s="4" t="s">
        <v>8</v>
      </c>
      <c r="F9256" s="4" t="s">
        <v>15</v>
      </c>
      <c r="G9256" s="4" t="s">
        <v>15</v>
      </c>
      <c r="H9256" s="4" t="s">
        <v>15</v>
      </c>
    </row>
    <row r="9257" spans="1:8">
      <c r="A9257" t="n">
        <v>70976</v>
      </c>
      <c r="B9257" s="40" t="n">
        <v>48</v>
      </c>
      <c r="C9257" s="7" t="n">
        <v>5</v>
      </c>
      <c r="D9257" s="7" t="n">
        <v>0</v>
      </c>
      <c r="E9257" s="7" t="s">
        <v>135</v>
      </c>
      <c r="F9257" s="7" t="n">
        <v>-1</v>
      </c>
      <c r="G9257" s="7" t="n">
        <v>1</v>
      </c>
      <c r="H9257" s="7" t="n">
        <v>0</v>
      </c>
    </row>
    <row r="9258" spans="1:8">
      <c r="A9258" t="s">
        <v>4</v>
      </c>
      <c r="B9258" s="4" t="s">
        <v>5</v>
      </c>
      <c r="C9258" s="4" t="s">
        <v>11</v>
      </c>
      <c r="D9258" s="4" t="s">
        <v>7</v>
      </c>
      <c r="E9258" s="4" t="s">
        <v>8</v>
      </c>
      <c r="F9258" s="4" t="s">
        <v>15</v>
      </c>
      <c r="G9258" s="4" t="s">
        <v>15</v>
      </c>
      <c r="H9258" s="4" t="s">
        <v>15</v>
      </c>
    </row>
    <row r="9259" spans="1:8">
      <c r="A9259" t="n">
        <v>71000</v>
      </c>
      <c r="B9259" s="40" t="n">
        <v>48</v>
      </c>
      <c r="C9259" s="7" t="n">
        <v>6</v>
      </c>
      <c r="D9259" s="7" t="n">
        <v>0</v>
      </c>
      <c r="E9259" s="7" t="s">
        <v>135</v>
      </c>
      <c r="F9259" s="7" t="n">
        <v>-1</v>
      </c>
      <c r="G9259" s="7" t="n">
        <v>1</v>
      </c>
      <c r="H9259" s="7" t="n">
        <v>0</v>
      </c>
    </row>
    <row r="9260" spans="1:8">
      <c r="A9260" t="s">
        <v>4</v>
      </c>
      <c r="B9260" s="4" t="s">
        <v>5</v>
      </c>
      <c r="C9260" s="4" t="s">
        <v>11</v>
      </c>
      <c r="D9260" s="4" t="s">
        <v>7</v>
      </c>
      <c r="E9260" s="4" t="s">
        <v>8</v>
      </c>
      <c r="F9260" s="4" t="s">
        <v>15</v>
      </c>
      <c r="G9260" s="4" t="s">
        <v>15</v>
      </c>
      <c r="H9260" s="4" t="s">
        <v>15</v>
      </c>
    </row>
    <row r="9261" spans="1:8">
      <c r="A9261" t="n">
        <v>71024</v>
      </c>
      <c r="B9261" s="40" t="n">
        <v>48</v>
      </c>
      <c r="C9261" s="7" t="n">
        <v>7</v>
      </c>
      <c r="D9261" s="7" t="n">
        <v>0</v>
      </c>
      <c r="E9261" s="7" t="s">
        <v>135</v>
      </c>
      <c r="F9261" s="7" t="n">
        <v>-1</v>
      </c>
      <c r="G9261" s="7" t="n">
        <v>1</v>
      </c>
      <c r="H9261" s="7" t="n">
        <v>0</v>
      </c>
    </row>
    <row r="9262" spans="1:8">
      <c r="A9262" t="s">
        <v>4</v>
      </c>
      <c r="B9262" s="4" t="s">
        <v>5</v>
      </c>
      <c r="C9262" s="4" t="s">
        <v>11</v>
      </c>
      <c r="D9262" s="4" t="s">
        <v>7</v>
      </c>
      <c r="E9262" s="4" t="s">
        <v>8</v>
      </c>
      <c r="F9262" s="4" t="s">
        <v>15</v>
      </c>
      <c r="G9262" s="4" t="s">
        <v>15</v>
      </c>
      <c r="H9262" s="4" t="s">
        <v>15</v>
      </c>
    </row>
    <row r="9263" spans="1:8">
      <c r="A9263" t="n">
        <v>71048</v>
      </c>
      <c r="B9263" s="40" t="n">
        <v>48</v>
      </c>
      <c r="C9263" s="7" t="n">
        <v>8</v>
      </c>
      <c r="D9263" s="7" t="n">
        <v>0</v>
      </c>
      <c r="E9263" s="7" t="s">
        <v>135</v>
      </c>
      <c r="F9263" s="7" t="n">
        <v>-1</v>
      </c>
      <c r="G9263" s="7" t="n">
        <v>1</v>
      </c>
      <c r="H9263" s="7" t="n">
        <v>0</v>
      </c>
    </row>
    <row r="9264" spans="1:8">
      <c r="A9264" t="s">
        <v>4</v>
      </c>
      <c r="B9264" s="4" t="s">
        <v>5</v>
      </c>
      <c r="C9264" s="4" t="s">
        <v>11</v>
      </c>
      <c r="D9264" s="4" t="s">
        <v>7</v>
      </c>
      <c r="E9264" s="4" t="s">
        <v>8</v>
      </c>
      <c r="F9264" s="4" t="s">
        <v>15</v>
      </c>
      <c r="G9264" s="4" t="s">
        <v>15</v>
      </c>
      <c r="H9264" s="4" t="s">
        <v>15</v>
      </c>
    </row>
    <row r="9265" spans="1:8">
      <c r="A9265" t="n">
        <v>71072</v>
      </c>
      <c r="B9265" s="40" t="n">
        <v>48</v>
      </c>
      <c r="C9265" s="7" t="n">
        <v>9</v>
      </c>
      <c r="D9265" s="7" t="n">
        <v>0</v>
      </c>
      <c r="E9265" s="7" t="s">
        <v>135</v>
      </c>
      <c r="F9265" s="7" t="n">
        <v>-1</v>
      </c>
      <c r="G9265" s="7" t="n">
        <v>1</v>
      </c>
      <c r="H9265" s="7" t="n">
        <v>0</v>
      </c>
    </row>
    <row r="9266" spans="1:8">
      <c r="A9266" t="s">
        <v>4</v>
      </c>
      <c r="B9266" s="4" t="s">
        <v>5</v>
      </c>
      <c r="C9266" s="4" t="s">
        <v>11</v>
      </c>
      <c r="D9266" s="4" t="s">
        <v>15</v>
      </c>
      <c r="E9266" s="4" t="s">
        <v>15</v>
      </c>
      <c r="F9266" s="4" t="s">
        <v>15</v>
      </c>
      <c r="G9266" s="4" t="s">
        <v>15</v>
      </c>
    </row>
    <row r="9267" spans="1:8">
      <c r="A9267" t="n">
        <v>71096</v>
      </c>
      <c r="B9267" s="37" t="n">
        <v>46</v>
      </c>
      <c r="C9267" s="7" t="n">
        <v>1</v>
      </c>
      <c r="D9267" s="7" t="n">
        <v>-22.8099994659424</v>
      </c>
      <c r="E9267" s="7" t="n">
        <v>0</v>
      </c>
      <c r="F9267" s="7" t="n">
        <v>-57</v>
      </c>
      <c r="G9267" s="7" t="n">
        <v>270</v>
      </c>
    </row>
    <row r="9268" spans="1:8">
      <c r="A9268" t="s">
        <v>4</v>
      </c>
      <c r="B9268" s="4" t="s">
        <v>5</v>
      </c>
      <c r="C9268" s="4" t="s">
        <v>11</v>
      </c>
      <c r="D9268" s="4" t="s">
        <v>15</v>
      </c>
      <c r="E9268" s="4" t="s">
        <v>15</v>
      </c>
      <c r="F9268" s="4" t="s">
        <v>15</v>
      </c>
      <c r="G9268" s="4" t="s">
        <v>15</v>
      </c>
    </row>
    <row r="9269" spans="1:8">
      <c r="A9269" t="n">
        <v>71115</v>
      </c>
      <c r="B9269" s="37" t="n">
        <v>46</v>
      </c>
      <c r="C9269" s="7" t="n">
        <v>2</v>
      </c>
      <c r="D9269" s="7" t="n">
        <v>-22.8099994659424</v>
      </c>
      <c r="E9269" s="7" t="n">
        <v>0</v>
      </c>
      <c r="F9269" s="7" t="n">
        <v>-57</v>
      </c>
      <c r="G9269" s="7" t="n">
        <v>270</v>
      </c>
    </row>
    <row r="9270" spans="1:8">
      <c r="A9270" t="s">
        <v>4</v>
      </c>
      <c r="B9270" s="4" t="s">
        <v>5</v>
      </c>
      <c r="C9270" s="4" t="s">
        <v>11</v>
      </c>
      <c r="D9270" s="4" t="s">
        <v>15</v>
      </c>
      <c r="E9270" s="4" t="s">
        <v>15</v>
      </c>
      <c r="F9270" s="4" t="s">
        <v>15</v>
      </c>
      <c r="G9270" s="4" t="s">
        <v>15</v>
      </c>
    </row>
    <row r="9271" spans="1:8">
      <c r="A9271" t="n">
        <v>71134</v>
      </c>
      <c r="B9271" s="37" t="n">
        <v>46</v>
      </c>
      <c r="C9271" s="7" t="n">
        <v>3</v>
      </c>
      <c r="D9271" s="7" t="n">
        <v>-22.8099994659424</v>
      </c>
      <c r="E9271" s="7" t="n">
        <v>0</v>
      </c>
      <c r="F9271" s="7" t="n">
        <v>-57</v>
      </c>
      <c r="G9271" s="7" t="n">
        <v>270</v>
      </c>
    </row>
    <row r="9272" spans="1:8">
      <c r="A9272" t="s">
        <v>4</v>
      </c>
      <c r="B9272" s="4" t="s">
        <v>5</v>
      </c>
      <c r="C9272" s="4" t="s">
        <v>11</v>
      </c>
      <c r="D9272" s="4" t="s">
        <v>15</v>
      </c>
      <c r="E9272" s="4" t="s">
        <v>15</v>
      </c>
      <c r="F9272" s="4" t="s">
        <v>15</v>
      </c>
      <c r="G9272" s="4" t="s">
        <v>15</v>
      </c>
    </row>
    <row r="9273" spans="1:8">
      <c r="A9273" t="n">
        <v>71153</v>
      </c>
      <c r="B9273" s="37" t="n">
        <v>46</v>
      </c>
      <c r="C9273" s="7" t="n">
        <v>4</v>
      </c>
      <c r="D9273" s="7" t="n">
        <v>-22.8099994659424</v>
      </c>
      <c r="E9273" s="7" t="n">
        <v>0</v>
      </c>
      <c r="F9273" s="7" t="n">
        <v>-57</v>
      </c>
      <c r="G9273" s="7" t="n">
        <v>270</v>
      </c>
    </row>
    <row r="9274" spans="1:8">
      <c r="A9274" t="s">
        <v>4</v>
      </c>
      <c r="B9274" s="4" t="s">
        <v>5</v>
      </c>
      <c r="C9274" s="4" t="s">
        <v>11</v>
      </c>
      <c r="D9274" s="4" t="s">
        <v>15</v>
      </c>
      <c r="E9274" s="4" t="s">
        <v>15</v>
      </c>
      <c r="F9274" s="4" t="s">
        <v>15</v>
      </c>
      <c r="G9274" s="4" t="s">
        <v>15</v>
      </c>
    </row>
    <row r="9275" spans="1:8">
      <c r="A9275" t="n">
        <v>71172</v>
      </c>
      <c r="B9275" s="37" t="n">
        <v>46</v>
      </c>
      <c r="C9275" s="7" t="n">
        <v>5</v>
      </c>
      <c r="D9275" s="7" t="n">
        <v>-22.8099994659424</v>
      </c>
      <c r="E9275" s="7" t="n">
        <v>0</v>
      </c>
      <c r="F9275" s="7" t="n">
        <v>-57</v>
      </c>
      <c r="G9275" s="7" t="n">
        <v>270</v>
      </c>
    </row>
    <row r="9276" spans="1:8">
      <c r="A9276" t="s">
        <v>4</v>
      </c>
      <c r="B9276" s="4" t="s">
        <v>5</v>
      </c>
      <c r="C9276" s="4" t="s">
        <v>11</v>
      </c>
      <c r="D9276" s="4" t="s">
        <v>15</v>
      </c>
      <c r="E9276" s="4" t="s">
        <v>15</v>
      </c>
      <c r="F9276" s="4" t="s">
        <v>15</v>
      </c>
      <c r="G9276" s="4" t="s">
        <v>15</v>
      </c>
    </row>
    <row r="9277" spans="1:8">
      <c r="A9277" t="n">
        <v>71191</v>
      </c>
      <c r="B9277" s="37" t="n">
        <v>46</v>
      </c>
      <c r="C9277" s="7" t="n">
        <v>6</v>
      </c>
      <c r="D9277" s="7" t="n">
        <v>-22.8099994659424</v>
      </c>
      <c r="E9277" s="7" t="n">
        <v>0</v>
      </c>
      <c r="F9277" s="7" t="n">
        <v>-57</v>
      </c>
      <c r="G9277" s="7" t="n">
        <v>270</v>
      </c>
    </row>
    <row r="9278" spans="1:8">
      <c r="A9278" t="s">
        <v>4</v>
      </c>
      <c r="B9278" s="4" t="s">
        <v>5</v>
      </c>
      <c r="C9278" s="4" t="s">
        <v>11</v>
      </c>
      <c r="D9278" s="4" t="s">
        <v>15</v>
      </c>
      <c r="E9278" s="4" t="s">
        <v>15</v>
      </c>
      <c r="F9278" s="4" t="s">
        <v>15</v>
      </c>
      <c r="G9278" s="4" t="s">
        <v>15</v>
      </c>
    </row>
    <row r="9279" spans="1:8">
      <c r="A9279" t="n">
        <v>71210</v>
      </c>
      <c r="B9279" s="37" t="n">
        <v>46</v>
      </c>
      <c r="C9279" s="7" t="n">
        <v>7</v>
      </c>
      <c r="D9279" s="7" t="n">
        <v>-22.8099994659424</v>
      </c>
      <c r="E9279" s="7" t="n">
        <v>0</v>
      </c>
      <c r="F9279" s="7" t="n">
        <v>-57</v>
      </c>
      <c r="G9279" s="7" t="n">
        <v>270</v>
      </c>
    </row>
    <row r="9280" spans="1:8">
      <c r="A9280" t="s">
        <v>4</v>
      </c>
      <c r="B9280" s="4" t="s">
        <v>5</v>
      </c>
      <c r="C9280" s="4" t="s">
        <v>11</v>
      </c>
      <c r="D9280" s="4" t="s">
        <v>15</v>
      </c>
      <c r="E9280" s="4" t="s">
        <v>15</v>
      </c>
      <c r="F9280" s="4" t="s">
        <v>15</v>
      </c>
      <c r="G9280" s="4" t="s">
        <v>15</v>
      </c>
    </row>
    <row r="9281" spans="1:8">
      <c r="A9281" t="n">
        <v>71229</v>
      </c>
      <c r="B9281" s="37" t="n">
        <v>46</v>
      </c>
      <c r="C9281" s="7" t="n">
        <v>8</v>
      </c>
      <c r="D9281" s="7" t="n">
        <v>-22.8099994659424</v>
      </c>
      <c r="E9281" s="7" t="n">
        <v>0</v>
      </c>
      <c r="F9281" s="7" t="n">
        <v>-57</v>
      </c>
      <c r="G9281" s="7" t="n">
        <v>270</v>
      </c>
    </row>
    <row r="9282" spans="1:8">
      <c r="A9282" t="s">
        <v>4</v>
      </c>
      <c r="B9282" s="4" t="s">
        <v>5</v>
      </c>
      <c r="C9282" s="4" t="s">
        <v>11</v>
      </c>
      <c r="D9282" s="4" t="s">
        <v>15</v>
      </c>
      <c r="E9282" s="4" t="s">
        <v>15</v>
      </c>
      <c r="F9282" s="4" t="s">
        <v>15</v>
      </c>
      <c r="G9282" s="4" t="s">
        <v>15</v>
      </c>
    </row>
    <row r="9283" spans="1:8">
      <c r="A9283" t="n">
        <v>71248</v>
      </c>
      <c r="B9283" s="37" t="n">
        <v>46</v>
      </c>
      <c r="C9283" s="7" t="n">
        <v>9</v>
      </c>
      <c r="D9283" s="7" t="n">
        <v>-22.8099994659424</v>
      </c>
      <c r="E9283" s="7" t="n">
        <v>0</v>
      </c>
      <c r="F9283" s="7" t="n">
        <v>-57</v>
      </c>
      <c r="G9283" s="7" t="n">
        <v>270</v>
      </c>
    </row>
    <row r="9284" spans="1:8">
      <c r="A9284" t="s">
        <v>4</v>
      </c>
      <c r="B9284" s="4" t="s">
        <v>5</v>
      </c>
      <c r="C9284" s="4" t="s">
        <v>11</v>
      </c>
      <c r="D9284" s="4" t="s">
        <v>15</v>
      </c>
      <c r="E9284" s="4" t="s">
        <v>15</v>
      </c>
      <c r="F9284" s="4" t="s">
        <v>15</v>
      </c>
      <c r="G9284" s="4" t="s">
        <v>15</v>
      </c>
    </row>
    <row r="9285" spans="1:8">
      <c r="A9285" t="n">
        <v>71267</v>
      </c>
      <c r="B9285" s="37" t="n">
        <v>46</v>
      </c>
      <c r="C9285" s="7" t="n">
        <v>0</v>
      </c>
      <c r="D9285" s="7" t="n">
        <v>-33</v>
      </c>
      <c r="E9285" s="7" t="n">
        <v>0</v>
      </c>
      <c r="F9285" s="7" t="n">
        <v>-57</v>
      </c>
      <c r="G9285" s="7" t="n">
        <v>90</v>
      </c>
    </row>
    <row r="9286" spans="1:8">
      <c r="A9286" t="s">
        <v>4</v>
      </c>
      <c r="B9286" s="4" t="s">
        <v>5</v>
      </c>
      <c r="C9286" s="4" t="s">
        <v>7</v>
      </c>
      <c r="D9286" s="4" t="s">
        <v>7</v>
      </c>
      <c r="E9286" s="4" t="s">
        <v>15</v>
      </c>
      <c r="F9286" s="4" t="s">
        <v>15</v>
      </c>
      <c r="G9286" s="4" t="s">
        <v>15</v>
      </c>
      <c r="H9286" s="4" t="s">
        <v>11</v>
      </c>
    </row>
    <row r="9287" spans="1:8">
      <c r="A9287" t="n">
        <v>71286</v>
      </c>
      <c r="B9287" s="61" t="n">
        <v>45</v>
      </c>
      <c r="C9287" s="7" t="n">
        <v>2</v>
      </c>
      <c r="D9287" s="7" t="n">
        <v>3</v>
      </c>
      <c r="E9287" s="7" t="n">
        <v>-32.9700012207031</v>
      </c>
      <c r="F9287" s="7" t="n">
        <v>1.47000002861023</v>
      </c>
      <c r="G9287" s="7" t="n">
        <v>-56.9500007629395</v>
      </c>
      <c r="H9287" s="7" t="n">
        <v>0</v>
      </c>
    </row>
    <row r="9288" spans="1:8">
      <c r="A9288" t="s">
        <v>4</v>
      </c>
      <c r="B9288" s="4" t="s">
        <v>5</v>
      </c>
      <c r="C9288" s="4" t="s">
        <v>7</v>
      </c>
      <c r="D9288" s="4" t="s">
        <v>7</v>
      </c>
      <c r="E9288" s="4" t="s">
        <v>15</v>
      </c>
      <c r="F9288" s="4" t="s">
        <v>15</v>
      </c>
      <c r="G9288" s="4" t="s">
        <v>15</v>
      </c>
      <c r="H9288" s="4" t="s">
        <v>11</v>
      </c>
      <c r="I9288" s="4" t="s">
        <v>7</v>
      </c>
    </row>
    <row r="9289" spans="1:8">
      <c r="A9289" t="n">
        <v>71303</v>
      </c>
      <c r="B9289" s="61" t="n">
        <v>45</v>
      </c>
      <c r="C9289" s="7" t="n">
        <v>4</v>
      </c>
      <c r="D9289" s="7" t="n">
        <v>3</v>
      </c>
      <c r="E9289" s="7" t="n">
        <v>357.179992675781</v>
      </c>
      <c r="F9289" s="7" t="n">
        <v>56.9199981689453</v>
      </c>
      <c r="G9289" s="7" t="n">
        <v>0</v>
      </c>
      <c r="H9289" s="7" t="n">
        <v>0</v>
      </c>
      <c r="I9289" s="7" t="n">
        <v>0</v>
      </c>
    </row>
    <row r="9290" spans="1:8">
      <c r="A9290" t="s">
        <v>4</v>
      </c>
      <c r="B9290" s="4" t="s">
        <v>5</v>
      </c>
      <c r="C9290" s="4" t="s">
        <v>7</v>
      </c>
      <c r="D9290" s="4" t="s">
        <v>7</v>
      </c>
      <c r="E9290" s="4" t="s">
        <v>15</v>
      </c>
      <c r="F9290" s="4" t="s">
        <v>11</v>
      </c>
    </row>
    <row r="9291" spans="1:8">
      <c r="A9291" t="n">
        <v>71321</v>
      </c>
      <c r="B9291" s="61" t="n">
        <v>45</v>
      </c>
      <c r="C9291" s="7" t="n">
        <v>5</v>
      </c>
      <c r="D9291" s="7" t="n">
        <v>3</v>
      </c>
      <c r="E9291" s="7" t="n">
        <v>1.39999997615814</v>
      </c>
      <c r="F9291" s="7" t="n">
        <v>0</v>
      </c>
    </row>
    <row r="9292" spans="1:8">
      <c r="A9292" t="s">
        <v>4</v>
      </c>
      <c r="B9292" s="4" t="s">
        <v>5</v>
      </c>
      <c r="C9292" s="4" t="s">
        <v>7</v>
      </c>
      <c r="D9292" s="4" t="s">
        <v>7</v>
      </c>
      <c r="E9292" s="4" t="s">
        <v>15</v>
      </c>
      <c r="F9292" s="4" t="s">
        <v>11</v>
      </c>
    </row>
    <row r="9293" spans="1:8">
      <c r="A9293" t="n">
        <v>71330</v>
      </c>
      <c r="B9293" s="61" t="n">
        <v>45</v>
      </c>
      <c r="C9293" s="7" t="n">
        <v>5</v>
      </c>
      <c r="D9293" s="7" t="n">
        <v>3</v>
      </c>
      <c r="E9293" s="7" t="n">
        <v>1.29999995231628</v>
      </c>
      <c r="F9293" s="7" t="n">
        <v>1500</v>
      </c>
    </row>
    <row r="9294" spans="1:8">
      <c r="A9294" t="s">
        <v>4</v>
      </c>
      <c r="B9294" s="4" t="s">
        <v>5</v>
      </c>
      <c r="C9294" s="4" t="s">
        <v>7</v>
      </c>
      <c r="D9294" s="4" t="s">
        <v>7</v>
      </c>
      <c r="E9294" s="4" t="s">
        <v>15</v>
      </c>
      <c r="F9294" s="4" t="s">
        <v>11</v>
      </c>
    </row>
    <row r="9295" spans="1:8">
      <c r="A9295" t="n">
        <v>71339</v>
      </c>
      <c r="B9295" s="61" t="n">
        <v>45</v>
      </c>
      <c r="C9295" s="7" t="n">
        <v>11</v>
      </c>
      <c r="D9295" s="7" t="n">
        <v>3</v>
      </c>
      <c r="E9295" s="7" t="n">
        <v>32.7000007629395</v>
      </c>
      <c r="F9295" s="7" t="n">
        <v>0</v>
      </c>
    </row>
    <row r="9296" spans="1:8">
      <c r="A9296" t="s">
        <v>4</v>
      </c>
      <c r="B9296" s="4" t="s">
        <v>5</v>
      </c>
      <c r="C9296" s="4" t="s">
        <v>7</v>
      </c>
      <c r="D9296" s="4" t="s">
        <v>11</v>
      </c>
      <c r="E9296" s="4" t="s">
        <v>8</v>
      </c>
      <c r="F9296" s="4" t="s">
        <v>8</v>
      </c>
      <c r="G9296" s="4" t="s">
        <v>8</v>
      </c>
      <c r="H9296" s="4" t="s">
        <v>8</v>
      </c>
    </row>
    <row r="9297" spans="1:9">
      <c r="A9297" t="n">
        <v>71348</v>
      </c>
      <c r="B9297" s="30" t="n">
        <v>51</v>
      </c>
      <c r="C9297" s="7" t="n">
        <v>3</v>
      </c>
      <c r="D9297" s="7" t="n">
        <v>0</v>
      </c>
      <c r="E9297" s="7" t="s">
        <v>286</v>
      </c>
      <c r="F9297" s="7" t="s">
        <v>287</v>
      </c>
      <c r="G9297" s="7" t="s">
        <v>61</v>
      </c>
      <c r="H9297" s="7" t="s">
        <v>62</v>
      </c>
    </row>
    <row r="9298" spans="1:9">
      <c r="A9298" t="s">
        <v>4</v>
      </c>
      <c r="B9298" s="4" t="s">
        <v>5</v>
      </c>
      <c r="C9298" s="4" t="s">
        <v>7</v>
      </c>
      <c r="D9298" s="4" t="s">
        <v>11</v>
      </c>
    </row>
    <row r="9299" spans="1:9">
      <c r="A9299" t="n">
        <v>71361</v>
      </c>
      <c r="B9299" s="28" t="n">
        <v>58</v>
      </c>
      <c r="C9299" s="7" t="n">
        <v>255</v>
      </c>
      <c r="D9299" s="7" t="n">
        <v>0</v>
      </c>
    </row>
    <row r="9300" spans="1:9">
      <c r="A9300" t="s">
        <v>4</v>
      </c>
      <c r="B9300" s="4" t="s">
        <v>5</v>
      </c>
      <c r="C9300" s="4" t="s">
        <v>7</v>
      </c>
      <c r="D9300" s="4" t="s">
        <v>11</v>
      </c>
    </row>
    <row r="9301" spans="1:9">
      <c r="A9301" t="n">
        <v>71365</v>
      </c>
      <c r="B9301" s="61" t="n">
        <v>45</v>
      </c>
      <c r="C9301" s="7" t="n">
        <v>7</v>
      </c>
      <c r="D9301" s="7" t="n">
        <v>255</v>
      </c>
    </row>
    <row r="9302" spans="1:9">
      <c r="A9302" t="s">
        <v>4</v>
      </c>
      <c r="B9302" s="4" t="s">
        <v>5</v>
      </c>
      <c r="C9302" s="4" t="s">
        <v>7</v>
      </c>
      <c r="D9302" s="4" t="s">
        <v>11</v>
      </c>
      <c r="E9302" s="4" t="s">
        <v>8</v>
      </c>
    </row>
    <row r="9303" spans="1:9">
      <c r="A9303" t="n">
        <v>71369</v>
      </c>
      <c r="B9303" s="30" t="n">
        <v>51</v>
      </c>
      <c r="C9303" s="7" t="n">
        <v>4</v>
      </c>
      <c r="D9303" s="7" t="n">
        <v>0</v>
      </c>
      <c r="E9303" s="7" t="s">
        <v>413</v>
      </c>
    </row>
    <row r="9304" spans="1:9">
      <c r="A9304" t="s">
        <v>4</v>
      </c>
      <c r="B9304" s="4" t="s">
        <v>5</v>
      </c>
      <c r="C9304" s="4" t="s">
        <v>11</v>
      </c>
    </row>
    <row r="9305" spans="1:9">
      <c r="A9305" t="n">
        <v>71384</v>
      </c>
      <c r="B9305" s="26" t="n">
        <v>16</v>
      </c>
      <c r="C9305" s="7" t="n">
        <v>0</v>
      </c>
    </row>
    <row r="9306" spans="1:9">
      <c r="A9306" t="s">
        <v>4</v>
      </c>
      <c r="B9306" s="4" t="s">
        <v>5</v>
      </c>
      <c r="C9306" s="4" t="s">
        <v>11</v>
      </c>
      <c r="D9306" s="4" t="s">
        <v>7</v>
      </c>
      <c r="E9306" s="4" t="s">
        <v>17</v>
      </c>
      <c r="F9306" s="4" t="s">
        <v>42</v>
      </c>
      <c r="G9306" s="4" t="s">
        <v>7</v>
      </c>
      <c r="H9306" s="4" t="s">
        <v>7</v>
      </c>
      <c r="I9306" s="4" t="s">
        <v>7</v>
      </c>
      <c r="J9306" s="4" t="s">
        <v>17</v>
      </c>
      <c r="K9306" s="4" t="s">
        <v>42</v>
      </c>
      <c r="L9306" s="4" t="s">
        <v>7</v>
      </c>
      <c r="M9306" s="4" t="s">
        <v>7</v>
      </c>
      <c r="N9306" s="4" t="s">
        <v>7</v>
      </c>
      <c r="O9306" s="4" t="s">
        <v>17</v>
      </c>
      <c r="P9306" s="4" t="s">
        <v>42</v>
      </c>
      <c r="Q9306" s="4" t="s">
        <v>7</v>
      </c>
      <c r="R9306" s="4" t="s">
        <v>7</v>
      </c>
    </row>
    <row r="9307" spans="1:9">
      <c r="A9307" t="n">
        <v>71387</v>
      </c>
      <c r="B9307" s="31" t="n">
        <v>26</v>
      </c>
      <c r="C9307" s="7" t="n">
        <v>0</v>
      </c>
      <c r="D9307" s="7" t="n">
        <v>17</v>
      </c>
      <c r="E9307" s="7" t="n">
        <v>65004</v>
      </c>
      <c r="F9307" s="7" t="s">
        <v>414</v>
      </c>
      <c r="G9307" s="7" t="n">
        <v>2</v>
      </c>
      <c r="H9307" s="7" t="n">
        <v>3</v>
      </c>
      <c r="I9307" s="7" t="n">
        <v>17</v>
      </c>
      <c r="J9307" s="7" t="n">
        <v>65005</v>
      </c>
      <c r="K9307" s="7" t="s">
        <v>415</v>
      </c>
      <c r="L9307" s="7" t="n">
        <v>2</v>
      </c>
      <c r="M9307" s="7" t="n">
        <v>3</v>
      </c>
      <c r="N9307" s="7" t="n">
        <v>17</v>
      </c>
      <c r="O9307" s="7" t="n">
        <v>65006</v>
      </c>
      <c r="P9307" s="7" t="s">
        <v>416</v>
      </c>
      <c r="Q9307" s="7" t="n">
        <v>2</v>
      </c>
      <c r="R9307" s="7" t="n">
        <v>0</v>
      </c>
    </row>
    <row r="9308" spans="1:9">
      <c r="A9308" t="s">
        <v>4</v>
      </c>
      <c r="B9308" s="4" t="s">
        <v>5</v>
      </c>
    </row>
    <row r="9309" spans="1:9">
      <c r="A9309" t="n">
        <v>71653</v>
      </c>
      <c r="B9309" s="24" t="n">
        <v>28</v>
      </c>
    </row>
    <row r="9310" spans="1:9">
      <c r="A9310" t="s">
        <v>4</v>
      </c>
      <c r="B9310" s="4" t="s">
        <v>5</v>
      </c>
      <c r="C9310" s="4" t="s">
        <v>11</v>
      </c>
      <c r="D9310" s="4" t="s">
        <v>7</v>
      </c>
    </row>
    <row r="9311" spans="1:9">
      <c r="A9311" t="n">
        <v>71654</v>
      </c>
      <c r="B9311" s="33" t="n">
        <v>89</v>
      </c>
      <c r="C9311" s="7" t="n">
        <v>65533</v>
      </c>
      <c r="D9311" s="7" t="n">
        <v>1</v>
      </c>
    </row>
    <row r="9312" spans="1:9">
      <c r="A9312" t="s">
        <v>4</v>
      </c>
      <c r="B9312" s="4" t="s">
        <v>5</v>
      </c>
      <c r="C9312" s="4" t="s">
        <v>7</v>
      </c>
      <c r="D9312" s="4" t="s">
        <v>11</v>
      </c>
      <c r="E9312" s="4" t="s">
        <v>11</v>
      </c>
      <c r="F9312" s="4" t="s">
        <v>7</v>
      </c>
    </row>
    <row r="9313" spans="1:18">
      <c r="A9313" t="n">
        <v>71658</v>
      </c>
      <c r="B9313" s="22" t="n">
        <v>25</v>
      </c>
      <c r="C9313" s="7" t="n">
        <v>1</v>
      </c>
      <c r="D9313" s="7" t="n">
        <v>60</v>
      </c>
      <c r="E9313" s="7" t="n">
        <v>420</v>
      </c>
      <c r="F9313" s="7" t="n">
        <v>2</v>
      </c>
    </row>
    <row r="9314" spans="1:18">
      <c r="A9314" t="s">
        <v>4</v>
      </c>
      <c r="B9314" s="4" t="s">
        <v>5</v>
      </c>
      <c r="C9314" s="4" t="s">
        <v>8</v>
      </c>
      <c r="D9314" s="4" t="s">
        <v>11</v>
      </c>
    </row>
    <row r="9315" spans="1:18">
      <c r="A9315" t="n">
        <v>71665</v>
      </c>
      <c r="B9315" s="65" t="n">
        <v>29</v>
      </c>
      <c r="C9315" s="7" t="s">
        <v>417</v>
      </c>
      <c r="D9315" s="7" t="n">
        <v>65533</v>
      </c>
    </row>
    <row r="9316" spans="1:18">
      <c r="A9316" t="s">
        <v>4</v>
      </c>
      <c r="B9316" s="4" t="s">
        <v>5</v>
      </c>
      <c r="C9316" s="4" t="s">
        <v>7</v>
      </c>
      <c r="D9316" s="4" t="s">
        <v>11</v>
      </c>
      <c r="E9316" s="4" t="s">
        <v>8</v>
      </c>
    </row>
    <row r="9317" spans="1:18">
      <c r="A9317" t="n">
        <v>71681</v>
      </c>
      <c r="B9317" s="30" t="n">
        <v>51</v>
      </c>
      <c r="C9317" s="7" t="n">
        <v>4</v>
      </c>
      <c r="D9317" s="7" t="n">
        <v>1</v>
      </c>
      <c r="E9317" s="7" t="s">
        <v>306</v>
      </c>
    </row>
    <row r="9318" spans="1:18">
      <c r="A9318" t="s">
        <v>4</v>
      </c>
      <c r="B9318" s="4" t="s">
        <v>5</v>
      </c>
      <c r="C9318" s="4" t="s">
        <v>11</v>
      </c>
    </row>
    <row r="9319" spans="1:18">
      <c r="A9319" t="n">
        <v>71694</v>
      </c>
      <c r="B9319" s="26" t="n">
        <v>16</v>
      </c>
      <c r="C9319" s="7" t="n">
        <v>0</v>
      </c>
    </row>
    <row r="9320" spans="1:18">
      <c r="A9320" t="s">
        <v>4</v>
      </c>
      <c r="B9320" s="4" t="s">
        <v>5</v>
      </c>
      <c r="C9320" s="4" t="s">
        <v>11</v>
      </c>
      <c r="D9320" s="4" t="s">
        <v>7</v>
      </c>
      <c r="E9320" s="4" t="s">
        <v>17</v>
      </c>
      <c r="F9320" s="4" t="s">
        <v>42</v>
      </c>
      <c r="G9320" s="4" t="s">
        <v>7</v>
      </c>
      <c r="H9320" s="4" t="s">
        <v>7</v>
      </c>
    </row>
    <row r="9321" spans="1:18">
      <c r="A9321" t="n">
        <v>71697</v>
      </c>
      <c r="B9321" s="31" t="n">
        <v>26</v>
      </c>
      <c r="C9321" s="7" t="n">
        <v>1</v>
      </c>
      <c r="D9321" s="7" t="n">
        <v>17</v>
      </c>
      <c r="E9321" s="7" t="n">
        <v>1497</v>
      </c>
      <c r="F9321" s="7" t="s">
        <v>418</v>
      </c>
      <c r="G9321" s="7" t="n">
        <v>2</v>
      </c>
      <c r="H9321" s="7" t="n">
        <v>0</v>
      </c>
    </row>
    <row r="9322" spans="1:18">
      <c r="A9322" t="s">
        <v>4</v>
      </c>
      <c r="B9322" s="4" t="s">
        <v>5</v>
      </c>
    </row>
    <row r="9323" spans="1:18">
      <c r="A9323" t="n">
        <v>71718</v>
      </c>
      <c r="B9323" s="24" t="n">
        <v>28</v>
      </c>
    </row>
    <row r="9324" spans="1:18">
      <c r="A9324" t="s">
        <v>4</v>
      </c>
      <c r="B9324" s="4" t="s">
        <v>5</v>
      </c>
      <c r="C9324" s="4" t="s">
        <v>8</v>
      </c>
      <c r="D9324" s="4" t="s">
        <v>11</v>
      </c>
    </row>
    <row r="9325" spans="1:18">
      <c r="A9325" t="n">
        <v>71719</v>
      </c>
      <c r="B9325" s="65" t="n">
        <v>29</v>
      </c>
      <c r="C9325" s="7" t="s">
        <v>18</v>
      </c>
      <c r="D9325" s="7" t="n">
        <v>65533</v>
      </c>
    </row>
    <row r="9326" spans="1:18">
      <c r="A9326" t="s">
        <v>4</v>
      </c>
      <c r="B9326" s="4" t="s">
        <v>5</v>
      </c>
      <c r="C9326" s="4" t="s">
        <v>7</v>
      </c>
      <c r="D9326" s="4" t="s">
        <v>11</v>
      </c>
      <c r="E9326" s="4" t="s">
        <v>11</v>
      </c>
      <c r="F9326" s="4" t="s">
        <v>7</v>
      </c>
    </row>
    <row r="9327" spans="1:18">
      <c r="A9327" t="n">
        <v>71723</v>
      </c>
      <c r="B9327" s="22" t="n">
        <v>25</v>
      </c>
      <c r="C9327" s="7" t="n">
        <v>1</v>
      </c>
      <c r="D9327" s="7" t="n">
        <v>65535</v>
      </c>
      <c r="E9327" s="7" t="n">
        <v>65535</v>
      </c>
      <c r="F9327" s="7" t="n">
        <v>0</v>
      </c>
    </row>
    <row r="9328" spans="1:18">
      <c r="A9328" t="s">
        <v>4</v>
      </c>
      <c r="B9328" s="4" t="s">
        <v>5</v>
      </c>
      <c r="C9328" s="4" t="s">
        <v>7</v>
      </c>
      <c r="D9328" s="4" t="s">
        <v>11</v>
      </c>
      <c r="E9328" s="4" t="s">
        <v>8</v>
      </c>
      <c r="F9328" s="4" t="s">
        <v>8</v>
      </c>
      <c r="G9328" s="4" t="s">
        <v>8</v>
      </c>
      <c r="H9328" s="4" t="s">
        <v>8</v>
      </c>
    </row>
    <row r="9329" spans="1:8">
      <c r="A9329" t="n">
        <v>71730</v>
      </c>
      <c r="B9329" s="30" t="n">
        <v>51</v>
      </c>
      <c r="C9329" s="7" t="n">
        <v>3</v>
      </c>
      <c r="D9329" s="7" t="n">
        <v>0</v>
      </c>
      <c r="E9329" s="7" t="s">
        <v>357</v>
      </c>
      <c r="F9329" s="7" t="s">
        <v>286</v>
      </c>
      <c r="G9329" s="7" t="s">
        <v>61</v>
      </c>
      <c r="H9329" s="7" t="s">
        <v>62</v>
      </c>
    </row>
    <row r="9330" spans="1:8">
      <c r="A9330" t="s">
        <v>4</v>
      </c>
      <c r="B9330" s="4" t="s">
        <v>5</v>
      </c>
      <c r="C9330" s="4" t="s">
        <v>11</v>
      </c>
      <c r="D9330" s="4" t="s">
        <v>7</v>
      </c>
      <c r="E9330" s="4" t="s">
        <v>15</v>
      </c>
      <c r="F9330" s="4" t="s">
        <v>11</v>
      </c>
    </row>
    <row r="9331" spans="1:8">
      <c r="A9331" t="n">
        <v>71743</v>
      </c>
      <c r="B9331" s="51" t="n">
        <v>59</v>
      </c>
      <c r="C9331" s="7" t="n">
        <v>0</v>
      </c>
      <c r="D9331" s="7" t="n">
        <v>13</v>
      </c>
      <c r="E9331" s="7" t="n">
        <v>0.150000005960464</v>
      </c>
      <c r="F9331" s="7" t="n">
        <v>0</v>
      </c>
    </row>
    <row r="9332" spans="1:8">
      <c r="A9332" t="s">
        <v>4</v>
      </c>
      <c r="B9332" s="4" t="s">
        <v>5</v>
      </c>
      <c r="C9332" s="4" t="s">
        <v>11</v>
      </c>
    </row>
    <row r="9333" spans="1:8">
      <c r="A9333" t="n">
        <v>71753</v>
      </c>
      <c r="B9333" s="26" t="n">
        <v>16</v>
      </c>
      <c r="C9333" s="7" t="n">
        <v>1300</v>
      </c>
    </row>
    <row r="9334" spans="1:8">
      <c r="A9334" t="s">
        <v>4</v>
      </c>
      <c r="B9334" s="4" t="s">
        <v>5</v>
      </c>
      <c r="C9334" s="4" t="s">
        <v>7</v>
      </c>
      <c r="D9334" s="4" t="s">
        <v>11</v>
      </c>
      <c r="E9334" s="4" t="s">
        <v>15</v>
      </c>
    </row>
    <row r="9335" spans="1:8">
      <c r="A9335" t="n">
        <v>71756</v>
      </c>
      <c r="B9335" s="28" t="n">
        <v>58</v>
      </c>
      <c r="C9335" s="7" t="n">
        <v>101</v>
      </c>
      <c r="D9335" s="7" t="n">
        <v>500</v>
      </c>
      <c r="E9335" s="7" t="n">
        <v>1</v>
      </c>
    </row>
    <row r="9336" spans="1:8">
      <c r="A9336" t="s">
        <v>4</v>
      </c>
      <c r="B9336" s="4" t="s">
        <v>5</v>
      </c>
      <c r="C9336" s="4" t="s">
        <v>7</v>
      </c>
      <c r="D9336" s="4" t="s">
        <v>11</v>
      </c>
    </row>
    <row r="9337" spans="1:8">
      <c r="A9337" t="n">
        <v>71764</v>
      </c>
      <c r="B9337" s="28" t="n">
        <v>58</v>
      </c>
      <c r="C9337" s="7" t="n">
        <v>254</v>
      </c>
      <c r="D9337" s="7" t="n">
        <v>0</v>
      </c>
    </row>
    <row r="9338" spans="1:8">
      <c r="A9338" t="s">
        <v>4</v>
      </c>
      <c r="B9338" s="4" t="s">
        <v>5</v>
      </c>
      <c r="C9338" s="4" t="s">
        <v>7</v>
      </c>
    </row>
    <row r="9339" spans="1:8">
      <c r="A9339" t="n">
        <v>71768</v>
      </c>
      <c r="B9339" s="61" t="n">
        <v>45</v>
      </c>
      <c r="C9339" s="7" t="n">
        <v>0</v>
      </c>
    </row>
    <row r="9340" spans="1:8">
      <c r="A9340" t="s">
        <v>4</v>
      </c>
      <c r="B9340" s="4" t="s">
        <v>5</v>
      </c>
      <c r="C9340" s="4" t="s">
        <v>7</v>
      </c>
      <c r="D9340" s="4" t="s">
        <v>7</v>
      </c>
      <c r="E9340" s="4" t="s">
        <v>15</v>
      </c>
      <c r="F9340" s="4" t="s">
        <v>15</v>
      </c>
      <c r="G9340" s="4" t="s">
        <v>15</v>
      </c>
      <c r="H9340" s="4" t="s">
        <v>11</v>
      </c>
    </row>
    <row r="9341" spans="1:8">
      <c r="A9341" t="n">
        <v>71770</v>
      </c>
      <c r="B9341" s="61" t="n">
        <v>45</v>
      </c>
      <c r="C9341" s="7" t="n">
        <v>2</v>
      </c>
      <c r="D9341" s="7" t="n">
        <v>3</v>
      </c>
      <c r="E9341" s="7" t="n">
        <v>-24.1399993896484</v>
      </c>
      <c r="F9341" s="7" t="n">
        <v>1.20000004768372</v>
      </c>
      <c r="G9341" s="7" t="n">
        <v>-57.0499992370605</v>
      </c>
      <c r="H9341" s="7" t="n">
        <v>0</v>
      </c>
    </row>
    <row r="9342" spans="1:8">
      <c r="A9342" t="s">
        <v>4</v>
      </c>
      <c r="B9342" s="4" t="s">
        <v>5</v>
      </c>
      <c r="C9342" s="4" t="s">
        <v>7</v>
      </c>
      <c r="D9342" s="4" t="s">
        <v>7</v>
      </c>
      <c r="E9342" s="4" t="s">
        <v>15</v>
      </c>
      <c r="F9342" s="4" t="s">
        <v>15</v>
      </c>
      <c r="G9342" s="4" t="s">
        <v>15</v>
      </c>
      <c r="H9342" s="4" t="s">
        <v>11</v>
      </c>
      <c r="I9342" s="4" t="s">
        <v>7</v>
      </c>
    </row>
    <row r="9343" spans="1:8">
      <c r="A9343" t="n">
        <v>71787</v>
      </c>
      <c r="B9343" s="61" t="n">
        <v>45</v>
      </c>
      <c r="C9343" s="7" t="n">
        <v>4</v>
      </c>
      <c r="D9343" s="7" t="n">
        <v>3</v>
      </c>
      <c r="E9343" s="7" t="n">
        <v>6.5</v>
      </c>
      <c r="F9343" s="7" t="n">
        <v>283.880004882813</v>
      </c>
      <c r="G9343" s="7" t="n">
        <v>0</v>
      </c>
      <c r="H9343" s="7" t="n">
        <v>0</v>
      </c>
      <c r="I9343" s="7" t="n">
        <v>1</v>
      </c>
    </row>
    <row r="9344" spans="1:8">
      <c r="A9344" t="s">
        <v>4</v>
      </c>
      <c r="B9344" s="4" t="s">
        <v>5</v>
      </c>
      <c r="C9344" s="4" t="s">
        <v>7</v>
      </c>
      <c r="D9344" s="4" t="s">
        <v>7</v>
      </c>
      <c r="E9344" s="4" t="s">
        <v>15</v>
      </c>
      <c r="F9344" s="4" t="s">
        <v>11</v>
      </c>
    </row>
    <row r="9345" spans="1:9">
      <c r="A9345" t="n">
        <v>71805</v>
      </c>
      <c r="B9345" s="61" t="n">
        <v>45</v>
      </c>
      <c r="C9345" s="7" t="n">
        <v>5</v>
      </c>
      <c r="D9345" s="7" t="n">
        <v>3</v>
      </c>
      <c r="E9345" s="7" t="n">
        <v>4.40000009536743</v>
      </c>
      <c r="F9345" s="7" t="n">
        <v>0</v>
      </c>
    </row>
    <row r="9346" spans="1:9">
      <c r="A9346" t="s">
        <v>4</v>
      </c>
      <c r="B9346" s="4" t="s">
        <v>5</v>
      </c>
      <c r="C9346" s="4" t="s">
        <v>7</v>
      </c>
      <c r="D9346" s="4" t="s">
        <v>7</v>
      </c>
      <c r="E9346" s="4" t="s">
        <v>15</v>
      </c>
      <c r="F9346" s="4" t="s">
        <v>11</v>
      </c>
    </row>
    <row r="9347" spans="1:9">
      <c r="A9347" t="n">
        <v>71814</v>
      </c>
      <c r="B9347" s="61" t="n">
        <v>45</v>
      </c>
      <c r="C9347" s="7" t="n">
        <v>11</v>
      </c>
      <c r="D9347" s="7" t="n">
        <v>3</v>
      </c>
      <c r="E9347" s="7" t="n">
        <v>32.7000007629395</v>
      </c>
      <c r="F9347" s="7" t="n">
        <v>0</v>
      </c>
    </row>
    <row r="9348" spans="1:9">
      <c r="A9348" t="s">
        <v>4</v>
      </c>
      <c r="B9348" s="4" t="s">
        <v>5</v>
      </c>
      <c r="C9348" s="4" t="s">
        <v>11</v>
      </c>
      <c r="D9348" s="4" t="s">
        <v>17</v>
      </c>
    </row>
    <row r="9349" spans="1:9">
      <c r="A9349" t="n">
        <v>71823</v>
      </c>
      <c r="B9349" s="67" t="n">
        <v>44</v>
      </c>
      <c r="C9349" s="7" t="n">
        <v>1</v>
      </c>
      <c r="D9349" s="7" t="n">
        <v>128</v>
      </c>
    </row>
    <row r="9350" spans="1:9">
      <c r="A9350" t="s">
        <v>4</v>
      </c>
      <c r="B9350" s="4" t="s">
        <v>5</v>
      </c>
      <c r="C9350" s="4" t="s">
        <v>11</v>
      </c>
      <c r="D9350" s="4" t="s">
        <v>17</v>
      </c>
    </row>
    <row r="9351" spans="1:9">
      <c r="A9351" t="n">
        <v>71830</v>
      </c>
      <c r="B9351" s="67" t="n">
        <v>44</v>
      </c>
      <c r="C9351" s="7" t="n">
        <v>1</v>
      </c>
      <c r="D9351" s="7" t="n">
        <v>32</v>
      </c>
    </row>
    <row r="9352" spans="1:9">
      <c r="A9352" t="s">
        <v>4</v>
      </c>
      <c r="B9352" s="4" t="s">
        <v>5</v>
      </c>
      <c r="C9352" s="4" t="s">
        <v>11</v>
      </c>
      <c r="D9352" s="4" t="s">
        <v>11</v>
      </c>
      <c r="E9352" s="4" t="s">
        <v>15</v>
      </c>
      <c r="F9352" s="4" t="s">
        <v>15</v>
      </c>
      <c r="G9352" s="4" t="s">
        <v>15</v>
      </c>
      <c r="H9352" s="4" t="s">
        <v>15</v>
      </c>
      <c r="I9352" s="4" t="s">
        <v>7</v>
      </c>
      <c r="J9352" s="4" t="s">
        <v>11</v>
      </c>
    </row>
    <row r="9353" spans="1:9">
      <c r="A9353" t="n">
        <v>71837</v>
      </c>
      <c r="B9353" s="44" t="n">
        <v>55</v>
      </c>
      <c r="C9353" s="7" t="n">
        <v>1</v>
      </c>
      <c r="D9353" s="7" t="n">
        <v>65533</v>
      </c>
      <c r="E9353" s="7" t="n">
        <v>-29.1200008392334</v>
      </c>
      <c r="F9353" s="7" t="n">
        <v>0</v>
      </c>
      <c r="G9353" s="7" t="n">
        <v>-57</v>
      </c>
      <c r="H9353" s="7" t="n">
        <v>1.20000004768372</v>
      </c>
      <c r="I9353" s="7" t="n">
        <v>1</v>
      </c>
      <c r="J9353" s="7" t="n">
        <v>0</v>
      </c>
    </row>
    <row r="9354" spans="1:9">
      <c r="A9354" t="s">
        <v>4</v>
      </c>
      <c r="B9354" s="4" t="s">
        <v>5</v>
      </c>
      <c r="C9354" s="4" t="s">
        <v>7</v>
      </c>
      <c r="D9354" s="4" t="s">
        <v>7</v>
      </c>
      <c r="E9354" s="4" t="s">
        <v>15</v>
      </c>
      <c r="F9354" s="4" t="s">
        <v>15</v>
      </c>
      <c r="G9354" s="4" t="s">
        <v>15</v>
      </c>
      <c r="H9354" s="4" t="s">
        <v>11</v>
      </c>
    </row>
    <row r="9355" spans="1:9">
      <c r="A9355" t="n">
        <v>71861</v>
      </c>
      <c r="B9355" s="61" t="n">
        <v>45</v>
      </c>
      <c r="C9355" s="7" t="n">
        <v>2</v>
      </c>
      <c r="D9355" s="7" t="n">
        <v>3</v>
      </c>
      <c r="E9355" s="7" t="n">
        <v>-27.3600006103516</v>
      </c>
      <c r="F9355" s="7" t="n">
        <v>1.26999998092651</v>
      </c>
      <c r="G9355" s="7" t="n">
        <v>-56.9099998474121</v>
      </c>
      <c r="H9355" s="7" t="n">
        <v>4000</v>
      </c>
    </row>
    <row r="9356" spans="1:9">
      <c r="A9356" t="s">
        <v>4</v>
      </c>
      <c r="B9356" s="4" t="s">
        <v>5</v>
      </c>
      <c r="C9356" s="4" t="s">
        <v>7</v>
      </c>
      <c r="D9356" s="4" t="s">
        <v>7</v>
      </c>
      <c r="E9356" s="4" t="s">
        <v>15</v>
      </c>
      <c r="F9356" s="4" t="s">
        <v>15</v>
      </c>
      <c r="G9356" s="4" t="s">
        <v>15</v>
      </c>
      <c r="H9356" s="4" t="s">
        <v>11</v>
      </c>
      <c r="I9356" s="4" t="s">
        <v>7</v>
      </c>
    </row>
    <row r="9357" spans="1:9">
      <c r="A9357" t="n">
        <v>71878</v>
      </c>
      <c r="B9357" s="61" t="n">
        <v>45</v>
      </c>
      <c r="C9357" s="7" t="n">
        <v>4</v>
      </c>
      <c r="D9357" s="7" t="n">
        <v>3</v>
      </c>
      <c r="E9357" s="7" t="n">
        <v>7.67000007629395</v>
      </c>
      <c r="F9357" s="7" t="n">
        <v>-69.0800018310547</v>
      </c>
      <c r="G9357" s="7" t="n">
        <v>0</v>
      </c>
      <c r="H9357" s="7" t="n">
        <v>4000</v>
      </c>
      <c r="I9357" s="7" t="n">
        <v>1</v>
      </c>
    </row>
    <row r="9358" spans="1:9">
      <c r="A9358" t="s">
        <v>4</v>
      </c>
      <c r="B9358" s="4" t="s">
        <v>5</v>
      </c>
      <c r="C9358" s="4" t="s">
        <v>7</v>
      </c>
      <c r="D9358" s="4" t="s">
        <v>7</v>
      </c>
      <c r="E9358" s="4" t="s">
        <v>15</v>
      </c>
      <c r="F9358" s="4" t="s">
        <v>11</v>
      </c>
    </row>
    <row r="9359" spans="1:9">
      <c r="A9359" t="n">
        <v>71896</v>
      </c>
      <c r="B9359" s="61" t="n">
        <v>45</v>
      </c>
      <c r="C9359" s="7" t="n">
        <v>5</v>
      </c>
      <c r="D9359" s="7" t="n">
        <v>3</v>
      </c>
      <c r="E9359" s="7" t="n">
        <v>2.09999990463257</v>
      </c>
      <c r="F9359" s="7" t="n">
        <v>4000</v>
      </c>
    </row>
    <row r="9360" spans="1:9">
      <c r="A9360" t="s">
        <v>4</v>
      </c>
      <c r="B9360" s="4" t="s">
        <v>5</v>
      </c>
      <c r="C9360" s="4" t="s">
        <v>7</v>
      </c>
      <c r="D9360" s="4" t="s">
        <v>7</v>
      </c>
      <c r="E9360" s="4" t="s">
        <v>15</v>
      </c>
      <c r="F9360" s="4" t="s">
        <v>11</v>
      </c>
    </row>
    <row r="9361" spans="1:10">
      <c r="A9361" t="n">
        <v>71905</v>
      </c>
      <c r="B9361" s="61" t="n">
        <v>45</v>
      </c>
      <c r="C9361" s="7" t="n">
        <v>11</v>
      </c>
      <c r="D9361" s="7" t="n">
        <v>3</v>
      </c>
      <c r="E9361" s="7" t="n">
        <v>32.7000007629395</v>
      </c>
      <c r="F9361" s="7" t="n">
        <v>4000</v>
      </c>
    </row>
    <row r="9362" spans="1:10">
      <c r="A9362" t="s">
        <v>4</v>
      </c>
      <c r="B9362" s="4" t="s">
        <v>5</v>
      </c>
      <c r="C9362" s="4" t="s">
        <v>11</v>
      </c>
    </row>
    <row r="9363" spans="1:10">
      <c r="A9363" t="n">
        <v>71914</v>
      </c>
      <c r="B9363" s="26" t="n">
        <v>16</v>
      </c>
      <c r="C9363" s="7" t="n">
        <v>2500</v>
      </c>
    </row>
    <row r="9364" spans="1:10">
      <c r="A9364" t="s">
        <v>4</v>
      </c>
      <c r="B9364" s="4" t="s">
        <v>5</v>
      </c>
      <c r="C9364" s="4" t="s">
        <v>7</v>
      </c>
      <c r="D9364" s="4" t="s">
        <v>11</v>
      </c>
      <c r="E9364" s="4" t="s">
        <v>15</v>
      </c>
    </row>
    <row r="9365" spans="1:10">
      <c r="A9365" t="n">
        <v>71917</v>
      </c>
      <c r="B9365" s="28" t="n">
        <v>58</v>
      </c>
      <c r="C9365" s="7" t="n">
        <v>0</v>
      </c>
      <c r="D9365" s="7" t="n">
        <v>1000</v>
      </c>
      <c r="E9365" s="7" t="n">
        <v>1</v>
      </c>
    </row>
    <row r="9366" spans="1:10">
      <c r="A9366" t="s">
        <v>4</v>
      </c>
      <c r="B9366" s="4" t="s">
        <v>5</v>
      </c>
      <c r="C9366" s="4" t="s">
        <v>7</v>
      </c>
      <c r="D9366" s="4" t="s">
        <v>11</v>
      </c>
    </row>
    <row r="9367" spans="1:10">
      <c r="A9367" t="n">
        <v>71925</v>
      </c>
      <c r="B9367" s="28" t="n">
        <v>58</v>
      </c>
      <c r="C9367" s="7" t="n">
        <v>255</v>
      </c>
      <c r="D9367" s="7" t="n">
        <v>0</v>
      </c>
    </row>
    <row r="9368" spans="1:10">
      <c r="A9368" t="s">
        <v>4</v>
      </c>
      <c r="B9368" s="4" t="s">
        <v>5</v>
      </c>
      <c r="C9368" s="4" t="s">
        <v>7</v>
      </c>
    </row>
    <row r="9369" spans="1:10">
      <c r="A9369" t="n">
        <v>71929</v>
      </c>
      <c r="B9369" s="61" t="n">
        <v>45</v>
      </c>
      <c r="C9369" s="7" t="n">
        <v>0</v>
      </c>
    </row>
    <row r="9370" spans="1:10">
      <c r="A9370" t="s">
        <v>4</v>
      </c>
      <c r="B9370" s="4" t="s">
        <v>5</v>
      </c>
      <c r="C9370" s="4" t="s">
        <v>7</v>
      </c>
      <c r="D9370" s="4" t="s">
        <v>7</v>
      </c>
      <c r="E9370" s="4" t="s">
        <v>15</v>
      </c>
      <c r="F9370" s="4" t="s">
        <v>15</v>
      </c>
      <c r="G9370" s="4" t="s">
        <v>15</v>
      </c>
      <c r="H9370" s="4" t="s">
        <v>11</v>
      </c>
    </row>
    <row r="9371" spans="1:10">
      <c r="A9371" t="n">
        <v>71931</v>
      </c>
      <c r="B9371" s="61" t="n">
        <v>45</v>
      </c>
      <c r="C9371" s="7" t="n">
        <v>2</v>
      </c>
      <c r="D9371" s="7" t="n">
        <v>3</v>
      </c>
      <c r="E9371" s="7" t="n">
        <v>-32.5400009155273</v>
      </c>
      <c r="F9371" s="7" t="n">
        <v>1.3400000333786</v>
      </c>
      <c r="G9371" s="7" t="n">
        <v>-56.9199981689453</v>
      </c>
      <c r="H9371" s="7" t="n">
        <v>0</v>
      </c>
    </row>
    <row r="9372" spans="1:10">
      <c r="A9372" t="s">
        <v>4</v>
      </c>
      <c r="B9372" s="4" t="s">
        <v>5</v>
      </c>
      <c r="C9372" s="4" t="s">
        <v>7</v>
      </c>
      <c r="D9372" s="4" t="s">
        <v>7</v>
      </c>
      <c r="E9372" s="4" t="s">
        <v>15</v>
      </c>
      <c r="F9372" s="4" t="s">
        <v>15</v>
      </c>
      <c r="G9372" s="4" t="s">
        <v>15</v>
      </c>
      <c r="H9372" s="4" t="s">
        <v>11</v>
      </c>
      <c r="I9372" s="4" t="s">
        <v>7</v>
      </c>
    </row>
    <row r="9373" spans="1:10">
      <c r="A9373" t="n">
        <v>71948</v>
      </c>
      <c r="B9373" s="61" t="n">
        <v>45</v>
      </c>
      <c r="C9373" s="7" t="n">
        <v>4</v>
      </c>
      <c r="D9373" s="7" t="n">
        <v>3</v>
      </c>
      <c r="E9373" s="7" t="n">
        <v>357.959991455078</v>
      </c>
      <c r="F9373" s="7" t="n">
        <v>130.679992675781</v>
      </c>
      <c r="G9373" s="7" t="n">
        <v>0</v>
      </c>
      <c r="H9373" s="7" t="n">
        <v>0</v>
      </c>
      <c r="I9373" s="7" t="n">
        <v>0</v>
      </c>
    </row>
    <row r="9374" spans="1:10">
      <c r="A9374" t="s">
        <v>4</v>
      </c>
      <c r="B9374" s="4" t="s">
        <v>5</v>
      </c>
      <c r="C9374" s="4" t="s">
        <v>7</v>
      </c>
      <c r="D9374" s="4" t="s">
        <v>7</v>
      </c>
      <c r="E9374" s="4" t="s">
        <v>15</v>
      </c>
      <c r="F9374" s="4" t="s">
        <v>11</v>
      </c>
    </row>
    <row r="9375" spans="1:10">
      <c r="A9375" t="n">
        <v>71966</v>
      </c>
      <c r="B9375" s="61" t="n">
        <v>45</v>
      </c>
      <c r="C9375" s="7" t="n">
        <v>5</v>
      </c>
      <c r="D9375" s="7" t="n">
        <v>3</v>
      </c>
      <c r="E9375" s="7" t="n">
        <v>1.79999995231628</v>
      </c>
      <c r="F9375" s="7" t="n">
        <v>0</v>
      </c>
    </row>
    <row r="9376" spans="1:10">
      <c r="A9376" t="s">
        <v>4</v>
      </c>
      <c r="B9376" s="4" t="s">
        <v>5</v>
      </c>
      <c r="C9376" s="4" t="s">
        <v>7</v>
      </c>
      <c r="D9376" s="4" t="s">
        <v>7</v>
      </c>
      <c r="E9376" s="4" t="s">
        <v>15</v>
      </c>
      <c r="F9376" s="4" t="s">
        <v>11</v>
      </c>
    </row>
    <row r="9377" spans="1:9">
      <c r="A9377" t="n">
        <v>71975</v>
      </c>
      <c r="B9377" s="61" t="n">
        <v>45</v>
      </c>
      <c r="C9377" s="7" t="n">
        <v>11</v>
      </c>
      <c r="D9377" s="7" t="n">
        <v>3</v>
      </c>
      <c r="E9377" s="7" t="n">
        <v>32.7000007629395</v>
      </c>
      <c r="F9377" s="7" t="n">
        <v>0</v>
      </c>
    </row>
    <row r="9378" spans="1:9">
      <c r="A9378" t="s">
        <v>4</v>
      </c>
      <c r="B9378" s="4" t="s">
        <v>5</v>
      </c>
      <c r="C9378" s="4" t="s">
        <v>8</v>
      </c>
      <c r="D9378" s="4" t="s">
        <v>8</v>
      </c>
    </row>
    <row r="9379" spans="1:9">
      <c r="A9379" t="n">
        <v>71984</v>
      </c>
      <c r="B9379" s="69" t="n">
        <v>70</v>
      </c>
      <c r="C9379" s="7" t="s">
        <v>27</v>
      </c>
      <c r="D9379" s="7" t="s">
        <v>419</v>
      </c>
    </row>
    <row r="9380" spans="1:9">
      <c r="A9380" t="s">
        <v>4</v>
      </c>
      <c r="B9380" s="4" t="s">
        <v>5</v>
      </c>
      <c r="C9380" s="4" t="s">
        <v>11</v>
      </c>
      <c r="D9380" s="4" t="s">
        <v>7</v>
      </c>
    </row>
    <row r="9381" spans="1:9">
      <c r="A9381" t="n">
        <v>71997</v>
      </c>
      <c r="B9381" s="45" t="n">
        <v>56</v>
      </c>
      <c r="C9381" s="7" t="n">
        <v>1</v>
      </c>
      <c r="D9381" s="7" t="n">
        <v>1</v>
      </c>
    </row>
    <row r="9382" spans="1:9">
      <c r="A9382" t="s">
        <v>4</v>
      </c>
      <c r="B9382" s="4" t="s">
        <v>5</v>
      </c>
      <c r="C9382" s="4" t="s">
        <v>11</v>
      </c>
      <c r="D9382" s="4" t="s">
        <v>15</v>
      </c>
      <c r="E9382" s="4" t="s">
        <v>15</v>
      </c>
      <c r="F9382" s="4" t="s">
        <v>15</v>
      </c>
      <c r="G9382" s="4" t="s">
        <v>15</v>
      </c>
    </row>
    <row r="9383" spans="1:9">
      <c r="A9383" t="n">
        <v>72001</v>
      </c>
      <c r="B9383" s="37" t="n">
        <v>46</v>
      </c>
      <c r="C9383" s="7" t="n">
        <v>1</v>
      </c>
      <c r="D9383" s="7" t="n">
        <v>-32.2099990844727</v>
      </c>
      <c r="E9383" s="7" t="n">
        <v>0</v>
      </c>
      <c r="F9383" s="7" t="n">
        <v>-57</v>
      </c>
      <c r="G9383" s="7" t="n">
        <v>270</v>
      </c>
    </row>
    <row r="9384" spans="1:9">
      <c r="A9384" t="s">
        <v>4</v>
      </c>
      <c r="B9384" s="4" t="s">
        <v>5</v>
      </c>
      <c r="C9384" s="4" t="s">
        <v>11</v>
      </c>
      <c r="D9384" s="4" t="s">
        <v>7</v>
      </c>
      <c r="E9384" s="4" t="s">
        <v>8</v>
      </c>
      <c r="F9384" s="4" t="s">
        <v>15</v>
      </c>
      <c r="G9384" s="4" t="s">
        <v>15</v>
      </c>
      <c r="H9384" s="4" t="s">
        <v>15</v>
      </c>
    </row>
    <row r="9385" spans="1:9">
      <c r="A9385" t="n">
        <v>72020</v>
      </c>
      <c r="B9385" s="40" t="n">
        <v>48</v>
      </c>
      <c r="C9385" s="7" t="n">
        <v>1</v>
      </c>
      <c r="D9385" s="7" t="n">
        <v>0</v>
      </c>
      <c r="E9385" s="7" t="s">
        <v>192</v>
      </c>
      <c r="F9385" s="7" t="n">
        <v>-1</v>
      </c>
      <c r="G9385" s="7" t="n">
        <v>1</v>
      </c>
      <c r="H9385" s="7" t="n">
        <v>0</v>
      </c>
    </row>
    <row r="9386" spans="1:9">
      <c r="A9386" t="s">
        <v>4</v>
      </c>
      <c r="B9386" s="4" t="s">
        <v>5</v>
      </c>
      <c r="C9386" s="4" t="s">
        <v>11</v>
      </c>
    </row>
    <row r="9387" spans="1:9">
      <c r="A9387" t="n">
        <v>72050</v>
      </c>
      <c r="B9387" s="26" t="n">
        <v>16</v>
      </c>
      <c r="C9387" s="7" t="n">
        <v>0</v>
      </c>
    </row>
    <row r="9388" spans="1:9">
      <c r="A9388" t="s">
        <v>4</v>
      </c>
      <c r="B9388" s="4" t="s">
        <v>5</v>
      </c>
      <c r="C9388" s="4" t="s">
        <v>11</v>
      </c>
      <c r="D9388" s="4" t="s">
        <v>11</v>
      </c>
      <c r="E9388" s="4" t="s">
        <v>11</v>
      </c>
    </row>
    <row r="9389" spans="1:9">
      <c r="A9389" t="n">
        <v>72053</v>
      </c>
      <c r="B9389" s="42" t="n">
        <v>61</v>
      </c>
      <c r="C9389" s="7" t="n">
        <v>0</v>
      </c>
      <c r="D9389" s="7" t="n">
        <v>1</v>
      </c>
      <c r="E9389" s="7" t="n">
        <v>0</v>
      </c>
    </row>
    <row r="9390" spans="1:9">
      <c r="A9390" t="s">
        <v>4</v>
      </c>
      <c r="B9390" s="4" t="s">
        <v>5</v>
      </c>
      <c r="C9390" s="4" t="s">
        <v>11</v>
      </c>
      <c r="D9390" s="4" t="s">
        <v>11</v>
      </c>
      <c r="E9390" s="4" t="s">
        <v>11</v>
      </c>
    </row>
    <row r="9391" spans="1:9">
      <c r="A9391" t="n">
        <v>72060</v>
      </c>
      <c r="B9391" s="42" t="n">
        <v>61</v>
      </c>
      <c r="C9391" s="7" t="n">
        <v>1</v>
      </c>
      <c r="D9391" s="7" t="n">
        <v>0</v>
      </c>
      <c r="E9391" s="7" t="n">
        <v>0</v>
      </c>
    </row>
    <row r="9392" spans="1:9">
      <c r="A9392" t="s">
        <v>4</v>
      </c>
      <c r="B9392" s="4" t="s">
        <v>5</v>
      </c>
      <c r="C9392" s="4" t="s">
        <v>7</v>
      </c>
      <c r="D9392" s="4" t="s">
        <v>11</v>
      </c>
      <c r="E9392" s="4" t="s">
        <v>15</v>
      </c>
    </row>
    <row r="9393" spans="1:8">
      <c r="A9393" t="n">
        <v>72067</v>
      </c>
      <c r="B9393" s="28" t="n">
        <v>58</v>
      </c>
      <c r="C9393" s="7" t="n">
        <v>100</v>
      </c>
      <c r="D9393" s="7" t="n">
        <v>1000</v>
      </c>
      <c r="E9393" s="7" t="n">
        <v>1</v>
      </c>
    </row>
    <row r="9394" spans="1:8">
      <c r="A9394" t="s">
        <v>4</v>
      </c>
      <c r="B9394" s="4" t="s">
        <v>5</v>
      </c>
      <c r="C9394" s="4" t="s">
        <v>7</v>
      </c>
      <c r="D9394" s="4" t="s">
        <v>11</v>
      </c>
    </row>
    <row r="9395" spans="1:8">
      <c r="A9395" t="n">
        <v>72075</v>
      </c>
      <c r="B9395" s="28" t="n">
        <v>58</v>
      </c>
      <c r="C9395" s="7" t="n">
        <v>255</v>
      </c>
      <c r="D9395" s="7" t="n">
        <v>0</v>
      </c>
    </row>
    <row r="9396" spans="1:8">
      <c r="A9396" t="s">
        <v>4</v>
      </c>
      <c r="B9396" s="4" t="s">
        <v>5</v>
      </c>
      <c r="C9396" s="4" t="s">
        <v>7</v>
      </c>
      <c r="D9396" s="4" t="s">
        <v>11</v>
      </c>
      <c r="E9396" s="4" t="s">
        <v>8</v>
      </c>
    </row>
    <row r="9397" spans="1:8">
      <c r="A9397" t="n">
        <v>72079</v>
      </c>
      <c r="B9397" s="30" t="n">
        <v>51</v>
      </c>
      <c r="C9397" s="7" t="n">
        <v>4</v>
      </c>
      <c r="D9397" s="7" t="n">
        <v>0</v>
      </c>
      <c r="E9397" s="7" t="s">
        <v>420</v>
      </c>
    </row>
    <row r="9398" spans="1:8">
      <c r="A9398" t="s">
        <v>4</v>
      </c>
      <c r="B9398" s="4" t="s">
        <v>5</v>
      </c>
      <c r="C9398" s="4" t="s">
        <v>11</v>
      </c>
    </row>
    <row r="9399" spans="1:8">
      <c r="A9399" t="n">
        <v>72093</v>
      </c>
      <c r="B9399" s="26" t="n">
        <v>16</v>
      </c>
      <c r="C9399" s="7" t="n">
        <v>0</v>
      </c>
    </row>
    <row r="9400" spans="1:8">
      <c r="A9400" t="s">
        <v>4</v>
      </c>
      <c r="B9400" s="4" t="s">
        <v>5</v>
      </c>
      <c r="C9400" s="4" t="s">
        <v>11</v>
      </c>
      <c r="D9400" s="4" t="s">
        <v>7</v>
      </c>
      <c r="E9400" s="4" t="s">
        <v>17</v>
      </c>
      <c r="F9400" s="4" t="s">
        <v>42</v>
      </c>
      <c r="G9400" s="4" t="s">
        <v>7</v>
      </c>
      <c r="H9400" s="4" t="s">
        <v>7</v>
      </c>
    </row>
    <row r="9401" spans="1:8">
      <c r="A9401" t="n">
        <v>72096</v>
      </c>
      <c r="B9401" s="31" t="n">
        <v>26</v>
      </c>
      <c r="C9401" s="7" t="n">
        <v>0</v>
      </c>
      <c r="D9401" s="7" t="n">
        <v>17</v>
      </c>
      <c r="E9401" s="7" t="n">
        <v>65007</v>
      </c>
      <c r="F9401" s="7" t="s">
        <v>421</v>
      </c>
      <c r="G9401" s="7" t="n">
        <v>2</v>
      </c>
      <c r="H9401" s="7" t="n">
        <v>0</v>
      </c>
    </row>
    <row r="9402" spans="1:8">
      <c r="A9402" t="s">
        <v>4</v>
      </c>
      <c r="B9402" s="4" t="s">
        <v>5</v>
      </c>
    </row>
    <row r="9403" spans="1:8">
      <c r="A9403" t="n">
        <v>72121</v>
      </c>
      <c r="B9403" s="24" t="n">
        <v>28</v>
      </c>
    </row>
    <row r="9404" spans="1:8">
      <c r="A9404" t="s">
        <v>4</v>
      </c>
      <c r="B9404" s="4" t="s">
        <v>5</v>
      </c>
      <c r="C9404" s="4" t="s">
        <v>7</v>
      </c>
      <c r="D9404" s="4" t="s">
        <v>11</v>
      </c>
      <c r="E9404" s="4" t="s">
        <v>8</v>
      </c>
    </row>
    <row r="9405" spans="1:8">
      <c r="A9405" t="n">
        <v>72122</v>
      </c>
      <c r="B9405" s="30" t="n">
        <v>51</v>
      </c>
      <c r="C9405" s="7" t="n">
        <v>4</v>
      </c>
      <c r="D9405" s="7" t="n">
        <v>1</v>
      </c>
      <c r="E9405" s="7" t="s">
        <v>271</v>
      </c>
    </row>
    <row r="9406" spans="1:8">
      <c r="A9406" t="s">
        <v>4</v>
      </c>
      <c r="B9406" s="4" t="s">
        <v>5</v>
      </c>
      <c r="C9406" s="4" t="s">
        <v>11</v>
      </c>
    </row>
    <row r="9407" spans="1:8">
      <c r="A9407" t="n">
        <v>72136</v>
      </c>
      <c r="B9407" s="26" t="n">
        <v>16</v>
      </c>
      <c r="C9407" s="7" t="n">
        <v>0</v>
      </c>
    </row>
    <row r="9408" spans="1:8">
      <c r="A9408" t="s">
        <v>4</v>
      </c>
      <c r="B9408" s="4" t="s">
        <v>5</v>
      </c>
      <c r="C9408" s="4" t="s">
        <v>11</v>
      </c>
      <c r="D9408" s="4" t="s">
        <v>7</v>
      </c>
      <c r="E9408" s="4" t="s">
        <v>17</v>
      </c>
      <c r="F9408" s="4" t="s">
        <v>42</v>
      </c>
      <c r="G9408" s="4" t="s">
        <v>7</v>
      </c>
      <c r="H9408" s="4" t="s">
        <v>7</v>
      </c>
      <c r="I9408" s="4" t="s">
        <v>7</v>
      </c>
      <c r="J9408" s="4" t="s">
        <v>17</v>
      </c>
      <c r="K9408" s="4" t="s">
        <v>42</v>
      </c>
      <c r="L9408" s="4" t="s">
        <v>7</v>
      </c>
      <c r="M9408" s="4" t="s">
        <v>7</v>
      </c>
    </row>
    <row r="9409" spans="1:13">
      <c r="A9409" t="n">
        <v>72139</v>
      </c>
      <c r="B9409" s="31" t="n">
        <v>26</v>
      </c>
      <c r="C9409" s="7" t="n">
        <v>1</v>
      </c>
      <c r="D9409" s="7" t="n">
        <v>17</v>
      </c>
      <c r="E9409" s="7" t="n">
        <v>1498</v>
      </c>
      <c r="F9409" s="7" t="s">
        <v>422</v>
      </c>
      <c r="G9409" s="7" t="n">
        <v>2</v>
      </c>
      <c r="H9409" s="7" t="n">
        <v>3</v>
      </c>
      <c r="I9409" s="7" t="n">
        <v>17</v>
      </c>
      <c r="J9409" s="7" t="n">
        <v>1499</v>
      </c>
      <c r="K9409" s="7" t="s">
        <v>423</v>
      </c>
      <c r="L9409" s="7" t="n">
        <v>2</v>
      </c>
      <c r="M9409" s="7" t="n">
        <v>0</v>
      </c>
    </row>
    <row r="9410" spans="1:13">
      <c r="A9410" t="s">
        <v>4</v>
      </c>
      <c r="B9410" s="4" t="s">
        <v>5</v>
      </c>
    </row>
    <row r="9411" spans="1:13">
      <c r="A9411" t="n">
        <v>72241</v>
      </c>
      <c r="B9411" s="24" t="n">
        <v>28</v>
      </c>
    </row>
    <row r="9412" spans="1:13">
      <c r="A9412" t="s">
        <v>4</v>
      </c>
      <c r="B9412" s="4" t="s">
        <v>5</v>
      </c>
      <c r="C9412" s="4" t="s">
        <v>11</v>
      </c>
      <c r="D9412" s="4" t="s">
        <v>7</v>
      </c>
      <c r="E9412" s="4" t="s">
        <v>15</v>
      </c>
      <c r="F9412" s="4" t="s">
        <v>11</v>
      </c>
    </row>
    <row r="9413" spans="1:13">
      <c r="A9413" t="n">
        <v>72242</v>
      </c>
      <c r="B9413" s="51" t="n">
        <v>59</v>
      </c>
      <c r="C9413" s="7" t="n">
        <v>0</v>
      </c>
      <c r="D9413" s="7" t="n">
        <v>1</v>
      </c>
      <c r="E9413" s="7" t="n">
        <v>0.150000005960464</v>
      </c>
      <c r="F9413" s="7" t="n">
        <v>0</v>
      </c>
    </row>
    <row r="9414" spans="1:13">
      <c r="A9414" t="s">
        <v>4</v>
      </c>
      <c r="B9414" s="4" t="s">
        <v>5</v>
      </c>
      <c r="C9414" s="4" t="s">
        <v>11</v>
      </c>
    </row>
    <row r="9415" spans="1:13">
      <c r="A9415" t="n">
        <v>72252</v>
      </c>
      <c r="B9415" s="26" t="n">
        <v>16</v>
      </c>
      <c r="C9415" s="7" t="n">
        <v>1000</v>
      </c>
    </row>
    <row r="9416" spans="1:13">
      <c r="A9416" t="s">
        <v>4</v>
      </c>
      <c r="B9416" s="4" t="s">
        <v>5</v>
      </c>
      <c r="C9416" s="4" t="s">
        <v>7</v>
      </c>
      <c r="D9416" s="4" t="s">
        <v>11</v>
      </c>
      <c r="E9416" s="4" t="s">
        <v>15</v>
      </c>
    </row>
    <row r="9417" spans="1:13">
      <c r="A9417" t="n">
        <v>72255</v>
      </c>
      <c r="B9417" s="28" t="n">
        <v>58</v>
      </c>
      <c r="C9417" s="7" t="n">
        <v>101</v>
      </c>
      <c r="D9417" s="7" t="n">
        <v>500</v>
      </c>
      <c r="E9417" s="7" t="n">
        <v>1</v>
      </c>
    </row>
    <row r="9418" spans="1:13">
      <c r="A9418" t="s">
        <v>4</v>
      </c>
      <c r="B9418" s="4" t="s">
        <v>5</v>
      </c>
      <c r="C9418" s="4" t="s">
        <v>7</v>
      </c>
      <c r="D9418" s="4" t="s">
        <v>11</v>
      </c>
    </row>
    <row r="9419" spans="1:13">
      <c r="A9419" t="n">
        <v>72263</v>
      </c>
      <c r="B9419" s="28" t="n">
        <v>58</v>
      </c>
      <c r="C9419" s="7" t="n">
        <v>254</v>
      </c>
      <c r="D9419" s="7" t="n">
        <v>0</v>
      </c>
    </row>
    <row r="9420" spans="1:13">
      <c r="A9420" t="s">
        <v>4</v>
      </c>
      <c r="B9420" s="4" t="s">
        <v>5</v>
      </c>
      <c r="C9420" s="4" t="s">
        <v>7</v>
      </c>
    </row>
    <row r="9421" spans="1:13">
      <c r="A9421" t="n">
        <v>72267</v>
      </c>
      <c r="B9421" s="61" t="n">
        <v>45</v>
      </c>
      <c r="C9421" s="7" t="n">
        <v>0</v>
      </c>
    </row>
    <row r="9422" spans="1:13">
      <c r="A9422" t="s">
        <v>4</v>
      </c>
      <c r="B9422" s="4" t="s">
        <v>5</v>
      </c>
      <c r="C9422" s="4" t="s">
        <v>7</v>
      </c>
      <c r="D9422" s="4" t="s">
        <v>7</v>
      </c>
      <c r="E9422" s="4" t="s">
        <v>15</v>
      </c>
      <c r="F9422" s="4" t="s">
        <v>15</v>
      </c>
      <c r="G9422" s="4" t="s">
        <v>15</v>
      </c>
      <c r="H9422" s="4" t="s">
        <v>11</v>
      </c>
    </row>
    <row r="9423" spans="1:13">
      <c r="A9423" t="n">
        <v>72269</v>
      </c>
      <c r="B9423" s="61" t="n">
        <v>45</v>
      </c>
      <c r="C9423" s="7" t="n">
        <v>2</v>
      </c>
      <c r="D9423" s="7" t="n">
        <v>3</v>
      </c>
      <c r="E9423" s="7" t="n">
        <v>-32.2700004577637</v>
      </c>
      <c r="F9423" s="7" t="n">
        <v>1.36000001430511</v>
      </c>
      <c r="G9423" s="7" t="n">
        <v>-57.1300010681152</v>
      </c>
      <c r="H9423" s="7" t="n">
        <v>0</v>
      </c>
    </row>
    <row r="9424" spans="1:13">
      <c r="A9424" t="s">
        <v>4</v>
      </c>
      <c r="B9424" s="4" t="s">
        <v>5</v>
      </c>
      <c r="C9424" s="4" t="s">
        <v>7</v>
      </c>
      <c r="D9424" s="4" t="s">
        <v>7</v>
      </c>
      <c r="E9424" s="4" t="s">
        <v>15</v>
      </c>
      <c r="F9424" s="4" t="s">
        <v>15</v>
      </c>
      <c r="G9424" s="4" t="s">
        <v>15</v>
      </c>
      <c r="H9424" s="4" t="s">
        <v>11</v>
      </c>
      <c r="I9424" s="4" t="s">
        <v>7</v>
      </c>
    </row>
    <row r="9425" spans="1:13">
      <c r="A9425" t="n">
        <v>72286</v>
      </c>
      <c r="B9425" s="61" t="n">
        <v>45</v>
      </c>
      <c r="C9425" s="7" t="n">
        <v>4</v>
      </c>
      <c r="D9425" s="7" t="n">
        <v>3</v>
      </c>
      <c r="E9425" s="7" t="n">
        <v>7.32999992370605</v>
      </c>
      <c r="F9425" s="7" t="n">
        <v>296.489990234375</v>
      </c>
      <c r="G9425" s="7" t="n">
        <v>0</v>
      </c>
      <c r="H9425" s="7" t="n">
        <v>0</v>
      </c>
      <c r="I9425" s="7" t="n">
        <v>0</v>
      </c>
    </row>
    <row r="9426" spans="1:13">
      <c r="A9426" t="s">
        <v>4</v>
      </c>
      <c r="B9426" s="4" t="s">
        <v>5</v>
      </c>
      <c r="C9426" s="4" t="s">
        <v>7</v>
      </c>
      <c r="D9426" s="4" t="s">
        <v>7</v>
      </c>
      <c r="E9426" s="4" t="s">
        <v>15</v>
      </c>
      <c r="F9426" s="4" t="s">
        <v>11</v>
      </c>
    </row>
    <row r="9427" spans="1:13">
      <c r="A9427" t="n">
        <v>72304</v>
      </c>
      <c r="B9427" s="61" t="n">
        <v>45</v>
      </c>
      <c r="C9427" s="7" t="n">
        <v>5</v>
      </c>
      <c r="D9427" s="7" t="n">
        <v>3</v>
      </c>
      <c r="E9427" s="7" t="n">
        <v>2.09999990463257</v>
      </c>
      <c r="F9427" s="7" t="n">
        <v>0</v>
      </c>
    </row>
    <row r="9428" spans="1:13">
      <c r="A9428" t="s">
        <v>4</v>
      </c>
      <c r="B9428" s="4" t="s">
        <v>5</v>
      </c>
      <c r="C9428" s="4" t="s">
        <v>7</v>
      </c>
      <c r="D9428" s="4" t="s">
        <v>7</v>
      </c>
      <c r="E9428" s="4" t="s">
        <v>15</v>
      </c>
      <c r="F9428" s="4" t="s">
        <v>11</v>
      </c>
    </row>
    <row r="9429" spans="1:13">
      <c r="A9429" t="n">
        <v>72313</v>
      </c>
      <c r="B9429" s="61" t="n">
        <v>45</v>
      </c>
      <c r="C9429" s="7" t="n">
        <v>11</v>
      </c>
      <c r="D9429" s="7" t="n">
        <v>3</v>
      </c>
      <c r="E9429" s="7" t="n">
        <v>23</v>
      </c>
      <c r="F9429" s="7" t="n">
        <v>0</v>
      </c>
    </row>
    <row r="9430" spans="1:13">
      <c r="A9430" t="s">
        <v>4</v>
      </c>
      <c r="B9430" s="4" t="s">
        <v>5</v>
      </c>
      <c r="C9430" s="4" t="s">
        <v>7</v>
      </c>
      <c r="D9430" s="4" t="s">
        <v>11</v>
      </c>
    </row>
    <row r="9431" spans="1:13">
      <c r="A9431" t="n">
        <v>72322</v>
      </c>
      <c r="B9431" s="28" t="n">
        <v>58</v>
      </c>
      <c r="C9431" s="7" t="n">
        <v>255</v>
      </c>
      <c r="D9431" s="7" t="n">
        <v>0</v>
      </c>
    </row>
    <row r="9432" spans="1:13">
      <c r="A9432" t="s">
        <v>4</v>
      </c>
      <c r="B9432" s="4" t="s">
        <v>5</v>
      </c>
      <c r="C9432" s="4" t="s">
        <v>11</v>
      </c>
    </row>
    <row r="9433" spans="1:13">
      <c r="A9433" t="n">
        <v>72326</v>
      </c>
      <c r="B9433" s="26" t="n">
        <v>16</v>
      </c>
      <c r="C9433" s="7" t="n">
        <v>500</v>
      </c>
    </row>
    <row r="9434" spans="1:13">
      <c r="A9434" t="s">
        <v>4</v>
      </c>
      <c r="B9434" s="4" t="s">
        <v>5</v>
      </c>
      <c r="C9434" s="4" t="s">
        <v>7</v>
      </c>
      <c r="D9434" s="4" t="s">
        <v>11</v>
      </c>
      <c r="E9434" s="4" t="s">
        <v>11</v>
      </c>
      <c r="F9434" s="4" t="s">
        <v>7</v>
      </c>
    </row>
    <row r="9435" spans="1:13">
      <c r="A9435" t="n">
        <v>72329</v>
      </c>
      <c r="B9435" s="22" t="n">
        <v>25</v>
      </c>
      <c r="C9435" s="7" t="n">
        <v>1</v>
      </c>
      <c r="D9435" s="7" t="n">
        <v>60</v>
      </c>
      <c r="E9435" s="7" t="n">
        <v>640</v>
      </c>
      <c r="F9435" s="7" t="n">
        <v>1</v>
      </c>
    </row>
    <row r="9436" spans="1:13">
      <c r="A9436" t="s">
        <v>4</v>
      </c>
      <c r="B9436" s="4" t="s">
        <v>5</v>
      </c>
      <c r="C9436" s="4" t="s">
        <v>7</v>
      </c>
      <c r="D9436" s="4" t="s">
        <v>11</v>
      </c>
      <c r="E9436" s="4" t="s">
        <v>8</v>
      </c>
    </row>
    <row r="9437" spans="1:13">
      <c r="A9437" t="n">
        <v>72336</v>
      </c>
      <c r="B9437" s="30" t="n">
        <v>51</v>
      </c>
      <c r="C9437" s="7" t="n">
        <v>4</v>
      </c>
      <c r="D9437" s="7" t="n">
        <v>0</v>
      </c>
      <c r="E9437" s="7" t="s">
        <v>280</v>
      </c>
    </row>
    <row r="9438" spans="1:13">
      <c r="A9438" t="s">
        <v>4</v>
      </c>
      <c r="B9438" s="4" t="s">
        <v>5</v>
      </c>
      <c r="C9438" s="4" t="s">
        <v>11</v>
      </c>
    </row>
    <row r="9439" spans="1:13">
      <c r="A9439" t="n">
        <v>72349</v>
      </c>
      <c r="B9439" s="26" t="n">
        <v>16</v>
      </c>
      <c r="C9439" s="7" t="n">
        <v>0</v>
      </c>
    </row>
    <row r="9440" spans="1:13">
      <c r="A9440" t="s">
        <v>4</v>
      </c>
      <c r="B9440" s="4" t="s">
        <v>5</v>
      </c>
      <c r="C9440" s="4" t="s">
        <v>11</v>
      </c>
      <c r="D9440" s="4" t="s">
        <v>7</v>
      </c>
      <c r="E9440" s="4" t="s">
        <v>17</v>
      </c>
      <c r="F9440" s="4" t="s">
        <v>42</v>
      </c>
      <c r="G9440" s="4" t="s">
        <v>7</v>
      </c>
      <c r="H9440" s="4" t="s">
        <v>7</v>
      </c>
      <c r="I9440" s="4" t="s">
        <v>7</v>
      </c>
      <c r="J9440" s="4" t="s">
        <v>17</v>
      </c>
      <c r="K9440" s="4" t="s">
        <v>42</v>
      </c>
      <c r="L9440" s="4" t="s">
        <v>7</v>
      </c>
      <c r="M9440" s="4" t="s">
        <v>7</v>
      </c>
    </row>
    <row r="9441" spans="1:13">
      <c r="A9441" t="n">
        <v>72352</v>
      </c>
      <c r="B9441" s="31" t="n">
        <v>26</v>
      </c>
      <c r="C9441" s="7" t="n">
        <v>0</v>
      </c>
      <c r="D9441" s="7" t="n">
        <v>17</v>
      </c>
      <c r="E9441" s="7" t="n">
        <v>65008</v>
      </c>
      <c r="F9441" s="7" t="s">
        <v>424</v>
      </c>
      <c r="G9441" s="7" t="n">
        <v>2</v>
      </c>
      <c r="H9441" s="7" t="n">
        <v>3</v>
      </c>
      <c r="I9441" s="7" t="n">
        <v>17</v>
      </c>
      <c r="J9441" s="7" t="n">
        <v>65009</v>
      </c>
      <c r="K9441" s="7" t="s">
        <v>425</v>
      </c>
      <c r="L9441" s="7" t="n">
        <v>2</v>
      </c>
      <c r="M9441" s="7" t="n">
        <v>0</v>
      </c>
    </row>
    <row r="9442" spans="1:13">
      <c r="A9442" t="s">
        <v>4</v>
      </c>
      <c r="B9442" s="4" t="s">
        <v>5</v>
      </c>
    </row>
    <row r="9443" spans="1:13">
      <c r="A9443" t="n">
        <v>72515</v>
      </c>
      <c r="B9443" s="24" t="n">
        <v>28</v>
      </c>
    </row>
    <row r="9444" spans="1:13">
      <c r="A9444" t="s">
        <v>4</v>
      </c>
      <c r="B9444" s="4" t="s">
        <v>5</v>
      </c>
      <c r="C9444" s="4" t="s">
        <v>7</v>
      </c>
      <c r="D9444" s="4" t="s">
        <v>11</v>
      </c>
      <c r="E9444" s="4" t="s">
        <v>11</v>
      </c>
      <c r="F9444" s="4" t="s">
        <v>7</v>
      </c>
    </row>
    <row r="9445" spans="1:13">
      <c r="A9445" t="n">
        <v>72516</v>
      </c>
      <c r="B9445" s="22" t="n">
        <v>25</v>
      </c>
      <c r="C9445" s="7" t="n">
        <v>1</v>
      </c>
      <c r="D9445" s="7" t="n">
        <v>65535</v>
      </c>
      <c r="E9445" s="7" t="n">
        <v>65535</v>
      </c>
      <c r="F9445" s="7" t="n">
        <v>0</v>
      </c>
    </row>
    <row r="9446" spans="1:13">
      <c r="A9446" t="s">
        <v>4</v>
      </c>
      <c r="B9446" s="4" t="s">
        <v>5</v>
      </c>
      <c r="C9446" s="4" t="s">
        <v>7</v>
      </c>
      <c r="D9446" s="4" t="s">
        <v>11</v>
      </c>
      <c r="E9446" s="4" t="s">
        <v>8</v>
      </c>
    </row>
    <row r="9447" spans="1:13">
      <c r="A9447" t="n">
        <v>72523</v>
      </c>
      <c r="B9447" s="30" t="n">
        <v>51</v>
      </c>
      <c r="C9447" s="7" t="n">
        <v>4</v>
      </c>
      <c r="D9447" s="7" t="n">
        <v>1</v>
      </c>
      <c r="E9447" s="7" t="s">
        <v>426</v>
      </c>
    </row>
    <row r="9448" spans="1:13">
      <c r="A9448" t="s">
        <v>4</v>
      </c>
      <c r="B9448" s="4" t="s">
        <v>5</v>
      </c>
      <c r="C9448" s="4" t="s">
        <v>11</v>
      </c>
    </row>
    <row r="9449" spans="1:13">
      <c r="A9449" t="n">
        <v>72542</v>
      </c>
      <c r="B9449" s="26" t="n">
        <v>16</v>
      </c>
      <c r="C9449" s="7" t="n">
        <v>0</v>
      </c>
    </row>
    <row r="9450" spans="1:13">
      <c r="A9450" t="s">
        <v>4</v>
      </c>
      <c r="B9450" s="4" t="s">
        <v>5</v>
      </c>
      <c r="C9450" s="4" t="s">
        <v>11</v>
      </c>
      <c r="D9450" s="4" t="s">
        <v>7</v>
      </c>
      <c r="E9450" s="4" t="s">
        <v>17</v>
      </c>
      <c r="F9450" s="4" t="s">
        <v>42</v>
      </c>
      <c r="G9450" s="4" t="s">
        <v>7</v>
      </c>
      <c r="H9450" s="4" t="s">
        <v>7</v>
      </c>
      <c r="I9450" s="4" t="s">
        <v>7</v>
      </c>
      <c r="J9450" s="4" t="s">
        <v>17</v>
      </c>
      <c r="K9450" s="4" t="s">
        <v>42</v>
      </c>
      <c r="L9450" s="4" t="s">
        <v>7</v>
      </c>
      <c r="M9450" s="4" t="s">
        <v>7</v>
      </c>
      <c r="N9450" s="4" t="s">
        <v>7</v>
      </c>
      <c r="O9450" s="4" t="s">
        <v>17</v>
      </c>
      <c r="P9450" s="4" t="s">
        <v>42</v>
      </c>
      <c r="Q9450" s="4" t="s">
        <v>7</v>
      </c>
      <c r="R9450" s="4" t="s">
        <v>7</v>
      </c>
    </row>
    <row r="9451" spans="1:13">
      <c r="A9451" t="n">
        <v>72545</v>
      </c>
      <c r="B9451" s="31" t="n">
        <v>26</v>
      </c>
      <c r="C9451" s="7" t="n">
        <v>1</v>
      </c>
      <c r="D9451" s="7" t="n">
        <v>17</v>
      </c>
      <c r="E9451" s="7" t="n">
        <v>1500</v>
      </c>
      <c r="F9451" s="7" t="s">
        <v>427</v>
      </c>
      <c r="G9451" s="7" t="n">
        <v>2</v>
      </c>
      <c r="H9451" s="7" t="n">
        <v>3</v>
      </c>
      <c r="I9451" s="7" t="n">
        <v>17</v>
      </c>
      <c r="J9451" s="7" t="n">
        <v>1501</v>
      </c>
      <c r="K9451" s="7" t="s">
        <v>428</v>
      </c>
      <c r="L9451" s="7" t="n">
        <v>2</v>
      </c>
      <c r="M9451" s="7" t="n">
        <v>3</v>
      </c>
      <c r="N9451" s="7" t="n">
        <v>17</v>
      </c>
      <c r="O9451" s="7" t="n">
        <v>1502</v>
      </c>
      <c r="P9451" s="7" t="s">
        <v>429</v>
      </c>
      <c r="Q9451" s="7" t="n">
        <v>2</v>
      </c>
      <c r="R9451" s="7" t="n">
        <v>0</v>
      </c>
    </row>
    <row r="9452" spans="1:13">
      <c r="A9452" t="s">
        <v>4</v>
      </c>
      <c r="B9452" s="4" t="s">
        <v>5</v>
      </c>
    </row>
    <row r="9453" spans="1:13">
      <c r="A9453" t="n">
        <v>72682</v>
      </c>
      <c r="B9453" s="24" t="n">
        <v>28</v>
      </c>
    </row>
    <row r="9454" spans="1:13">
      <c r="A9454" t="s">
        <v>4</v>
      </c>
      <c r="B9454" s="4" t="s">
        <v>5</v>
      </c>
      <c r="C9454" s="4" t="s">
        <v>7</v>
      </c>
      <c r="D9454" s="4" t="s">
        <v>11</v>
      </c>
      <c r="E9454" s="4" t="s">
        <v>11</v>
      </c>
      <c r="F9454" s="4" t="s">
        <v>7</v>
      </c>
    </row>
    <row r="9455" spans="1:13">
      <c r="A9455" t="n">
        <v>72683</v>
      </c>
      <c r="B9455" s="22" t="n">
        <v>25</v>
      </c>
      <c r="C9455" s="7" t="n">
        <v>1</v>
      </c>
      <c r="D9455" s="7" t="n">
        <v>60</v>
      </c>
      <c r="E9455" s="7" t="n">
        <v>640</v>
      </c>
      <c r="F9455" s="7" t="n">
        <v>1</v>
      </c>
    </row>
    <row r="9456" spans="1:13">
      <c r="A9456" t="s">
        <v>4</v>
      </c>
      <c r="B9456" s="4" t="s">
        <v>5</v>
      </c>
      <c r="C9456" s="4" t="s">
        <v>7</v>
      </c>
      <c r="D9456" s="4" t="s">
        <v>11</v>
      </c>
      <c r="E9456" s="4" t="s">
        <v>8</v>
      </c>
    </row>
    <row r="9457" spans="1:18">
      <c r="A9457" t="n">
        <v>72690</v>
      </c>
      <c r="B9457" s="30" t="n">
        <v>51</v>
      </c>
      <c r="C9457" s="7" t="n">
        <v>4</v>
      </c>
      <c r="D9457" s="7" t="n">
        <v>0</v>
      </c>
      <c r="E9457" s="7" t="s">
        <v>334</v>
      </c>
    </row>
    <row r="9458" spans="1:18">
      <c r="A9458" t="s">
        <v>4</v>
      </c>
      <c r="B9458" s="4" t="s">
        <v>5</v>
      </c>
      <c r="C9458" s="4" t="s">
        <v>11</v>
      </c>
    </row>
    <row r="9459" spans="1:18">
      <c r="A9459" t="n">
        <v>72703</v>
      </c>
      <c r="B9459" s="26" t="n">
        <v>16</v>
      </c>
      <c r="C9459" s="7" t="n">
        <v>0</v>
      </c>
    </row>
    <row r="9460" spans="1:18">
      <c r="A9460" t="s">
        <v>4</v>
      </c>
      <c r="B9460" s="4" t="s">
        <v>5</v>
      </c>
      <c r="C9460" s="4" t="s">
        <v>11</v>
      </c>
      <c r="D9460" s="4" t="s">
        <v>7</v>
      </c>
      <c r="E9460" s="4" t="s">
        <v>17</v>
      </c>
      <c r="F9460" s="4" t="s">
        <v>42</v>
      </c>
      <c r="G9460" s="4" t="s">
        <v>7</v>
      </c>
      <c r="H9460" s="4" t="s">
        <v>7</v>
      </c>
    </row>
    <row r="9461" spans="1:18">
      <c r="A9461" t="n">
        <v>72706</v>
      </c>
      <c r="B9461" s="31" t="n">
        <v>26</v>
      </c>
      <c r="C9461" s="7" t="n">
        <v>0</v>
      </c>
      <c r="D9461" s="7" t="n">
        <v>17</v>
      </c>
      <c r="E9461" s="7" t="n">
        <v>65010</v>
      </c>
      <c r="F9461" s="7" t="s">
        <v>430</v>
      </c>
      <c r="G9461" s="7" t="n">
        <v>2</v>
      </c>
      <c r="H9461" s="7" t="n">
        <v>0</v>
      </c>
    </row>
    <row r="9462" spans="1:18">
      <c r="A9462" t="s">
        <v>4</v>
      </c>
      <c r="B9462" s="4" t="s">
        <v>5</v>
      </c>
    </row>
    <row r="9463" spans="1:18">
      <c r="A9463" t="n">
        <v>72770</v>
      </c>
      <c r="B9463" s="24" t="n">
        <v>28</v>
      </c>
    </row>
    <row r="9464" spans="1:18">
      <c r="A9464" t="s">
        <v>4</v>
      </c>
      <c r="B9464" s="4" t="s">
        <v>5</v>
      </c>
      <c r="C9464" s="4" t="s">
        <v>7</v>
      </c>
      <c r="D9464" s="4" t="s">
        <v>11</v>
      </c>
      <c r="E9464" s="4" t="s">
        <v>11</v>
      </c>
      <c r="F9464" s="4" t="s">
        <v>7</v>
      </c>
    </row>
    <row r="9465" spans="1:18">
      <c r="A9465" t="n">
        <v>72771</v>
      </c>
      <c r="B9465" s="22" t="n">
        <v>25</v>
      </c>
      <c r="C9465" s="7" t="n">
        <v>1</v>
      </c>
      <c r="D9465" s="7" t="n">
        <v>65535</v>
      </c>
      <c r="E9465" s="7" t="n">
        <v>65535</v>
      </c>
      <c r="F9465" s="7" t="n">
        <v>0</v>
      </c>
    </row>
    <row r="9466" spans="1:18">
      <c r="A9466" t="s">
        <v>4</v>
      </c>
      <c r="B9466" s="4" t="s">
        <v>5</v>
      </c>
      <c r="C9466" s="4" t="s">
        <v>11</v>
      </c>
      <c r="D9466" s="4" t="s">
        <v>7</v>
      </c>
      <c r="E9466" s="4" t="s">
        <v>8</v>
      </c>
      <c r="F9466" s="4" t="s">
        <v>15</v>
      </c>
      <c r="G9466" s="4" t="s">
        <v>15</v>
      </c>
      <c r="H9466" s="4" t="s">
        <v>15</v>
      </c>
    </row>
    <row r="9467" spans="1:18">
      <c r="A9467" t="n">
        <v>72778</v>
      </c>
      <c r="B9467" s="40" t="n">
        <v>48</v>
      </c>
      <c r="C9467" s="7" t="n">
        <v>1</v>
      </c>
      <c r="D9467" s="7" t="n">
        <v>0</v>
      </c>
      <c r="E9467" s="7" t="s">
        <v>431</v>
      </c>
      <c r="F9467" s="7" t="n">
        <v>-1</v>
      </c>
      <c r="G9467" s="7" t="n">
        <v>1</v>
      </c>
      <c r="H9467" s="7" t="n">
        <v>0</v>
      </c>
    </row>
    <row r="9468" spans="1:18">
      <c r="A9468" t="s">
        <v>4</v>
      </c>
      <c r="B9468" s="4" t="s">
        <v>5</v>
      </c>
      <c r="C9468" s="4" t="s">
        <v>11</v>
      </c>
      <c r="D9468" s="4" t="s">
        <v>11</v>
      </c>
      <c r="E9468" s="4" t="s">
        <v>15</v>
      </c>
      <c r="F9468" s="4" t="s">
        <v>15</v>
      </c>
      <c r="G9468" s="4" t="s">
        <v>15</v>
      </c>
      <c r="H9468" s="4" t="s">
        <v>15</v>
      </c>
      <c r="I9468" s="4" t="s">
        <v>7</v>
      </c>
      <c r="J9468" s="4" t="s">
        <v>11</v>
      </c>
    </row>
    <row r="9469" spans="1:18">
      <c r="A9469" t="n">
        <v>72804</v>
      </c>
      <c r="B9469" s="44" t="n">
        <v>55</v>
      </c>
      <c r="C9469" s="7" t="n">
        <v>0</v>
      </c>
      <c r="D9469" s="7" t="n">
        <v>65533</v>
      </c>
      <c r="E9469" s="7" t="n">
        <v>-32.6100006103516</v>
      </c>
      <c r="F9469" s="7" t="n">
        <v>0</v>
      </c>
      <c r="G9469" s="7" t="n">
        <v>-57</v>
      </c>
      <c r="H9469" s="7" t="n">
        <v>1.20000004768372</v>
      </c>
      <c r="I9469" s="7" t="n">
        <v>1</v>
      </c>
      <c r="J9469" s="7" t="n">
        <v>0</v>
      </c>
    </row>
    <row r="9470" spans="1:18">
      <c r="A9470" t="s">
        <v>4</v>
      </c>
      <c r="B9470" s="4" t="s">
        <v>5</v>
      </c>
      <c r="C9470" s="4" t="s">
        <v>11</v>
      </c>
      <c r="D9470" s="4" t="s">
        <v>7</v>
      </c>
    </row>
    <row r="9471" spans="1:18">
      <c r="A9471" t="n">
        <v>72828</v>
      </c>
      <c r="B9471" s="45" t="n">
        <v>56</v>
      </c>
      <c r="C9471" s="7" t="n">
        <v>0</v>
      </c>
      <c r="D9471" s="7" t="n">
        <v>0</v>
      </c>
    </row>
    <row r="9472" spans="1:18">
      <c r="A9472" t="s">
        <v>4</v>
      </c>
      <c r="B9472" s="4" t="s">
        <v>5</v>
      </c>
      <c r="C9472" s="4" t="s">
        <v>7</v>
      </c>
      <c r="D9472" s="4" t="s">
        <v>11</v>
      </c>
      <c r="E9472" s="4" t="s">
        <v>15</v>
      </c>
    </row>
    <row r="9473" spans="1:10">
      <c r="A9473" t="n">
        <v>72832</v>
      </c>
      <c r="B9473" s="28" t="n">
        <v>58</v>
      </c>
      <c r="C9473" s="7" t="n">
        <v>101</v>
      </c>
      <c r="D9473" s="7" t="n">
        <v>500</v>
      </c>
      <c r="E9473" s="7" t="n">
        <v>1</v>
      </c>
    </row>
    <row r="9474" spans="1:10">
      <c r="A9474" t="s">
        <v>4</v>
      </c>
      <c r="B9474" s="4" t="s">
        <v>5</v>
      </c>
      <c r="C9474" s="4" t="s">
        <v>7</v>
      </c>
      <c r="D9474" s="4" t="s">
        <v>11</v>
      </c>
    </row>
    <row r="9475" spans="1:10">
      <c r="A9475" t="n">
        <v>72840</v>
      </c>
      <c r="B9475" s="28" t="n">
        <v>58</v>
      </c>
      <c r="C9475" s="7" t="n">
        <v>254</v>
      </c>
      <c r="D9475" s="7" t="n">
        <v>0</v>
      </c>
    </row>
    <row r="9476" spans="1:10">
      <c r="A9476" t="s">
        <v>4</v>
      </c>
      <c r="B9476" s="4" t="s">
        <v>5</v>
      </c>
      <c r="C9476" s="4" t="s">
        <v>7</v>
      </c>
    </row>
    <row r="9477" spans="1:10">
      <c r="A9477" t="n">
        <v>72844</v>
      </c>
      <c r="B9477" s="61" t="n">
        <v>45</v>
      </c>
      <c r="C9477" s="7" t="n">
        <v>0</v>
      </c>
    </row>
    <row r="9478" spans="1:10">
      <c r="A9478" t="s">
        <v>4</v>
      </c>
      <c r="B9478" s="4" t="s">
        <v>5</v>
      </c>
      <c r="C9478" s="4" t="s">
        <v>7</v>
      </c>
      <c r="D9478" s="4" t="s">
        <v>7</v>
      </c>
      <c r="E9478" s="4" t="s">
        <v>15</v>
      </c>
      <c r="F9478" s="4" t="s">
        <v>15</v>
      </c>
      <c r="G9478" s="4" t="s">
        <v>15</v>
      </c>
      <c r="H9478" s="4" t="s">
        <v>11</v>
      </c>
    </row>
    <row r="9479" spans="1:10">
      <c r="A9479" t="n">
        <v>72846</v>
      </c>
      <c r="B9479" s="61" t="n">
        <v>45</v>
      </c>
      <c r="C9479" s="7" t="n">
        <v>2</v>
      </c>
      <c r="D9479" s="7" t="n">
        <v>3</v>
      </c>
      <c r="E9479" s="7" t="n">
        <v>-32.4700012207031</v>
      </c>
      <c r="F9479" s="7" t="n">
        <v>1.36000001430511</v>
      </c>
      <c r="G9479" s="7" t="n">
        <v>-57.0400009155273</v>
      </c>
      <c r="H9479" s="7" t="n">
        <v>0</v>
      </c>
    </row>
    <row r="9480" spans="1:10">
      <c r="A9480" t="s">
        <v>4</v>
      </c>
      <c r="B9480" s="4" t="s">
        <v>5</v>
      </c>
      <c r="C9480" s="4" t="s">
        <v>7</v>
      </c>
      <c r="D9480" s="4" t="s">
        <v>7</v>
      </c>
      <c r="E9480" s="4" t="s">
        <v>15</v>
      </c>
      <c r="F9480" s="4" t="s">
        <v>15</v>
      </c>
      <c r="G9480" s="4" t="s">
        <v>15</v>
      </c>
      <c r="H9480" s="4" t="s">
        <v>11</v>
      </c>
      <c r="I9480" s="4" t="s">
        <v>7</v>
      </c>
    </row>
    <row r="9481" spans="1:10">
      <c r="A9481" t="n">
        <v>72863</v>
      </c>
      <c r="B9481" s="61" t="n">
        <v>45</v>
      </c>
      <c r="C9481" s="7" t="n">
        <v>4</v>
      </c>
      <c r="D9481" s="7" t="n">
        <v>3</v>
      </c>
      <c r="E9481" s="7" t="n">
        <v>29.8400001525879</v>
      </c>
      <c r="F9481" s="7" t="n">
        <v>233.940002441406</v>
      </c>
      <c r="G9481" s="7" t="n">
        <v>0</v>
      </c>
      <c r="H9481" s="7" t="n">
        <v>0</v>
      </c>
      <c r="I9481" s="7" t="n">
        <v>0</v>
      </c>
    </row>
    <row r="9482" spans="1:10">
      <c r="A9482" t="s">
        <v>4</v>
      </c>
      <c r="B9482" s="4" t="s">
        <v>5</v>
      </c>
      <c r="C9482" s="4" t="s">
        <v>7</v>
      </c>
      <c r="D9482" s="4" t="s">
        <v>7</v>
      </c>
      <c r="E9482" s="4" t="s">
        <v>15</v>
      </c>
      <c r="F9482" s="4" t="s">
        <v>11</v>
      </c>
    </row>
    <row r="9483" spans="1:10">
      <c r="A9483" t="n">
        <v>72881</v>
      </c>
      <c r="B9483" s="61" t="n">
        <v>45</v>
      </c>
      <c r="C9483" s="7" t="n">
        <v>5</v>
      </c>
      <c r="D9483" s="7" t="n">
        <v>3</v>
      </c>
      <c r="E9483" s="7" t="n">
        <v>2</v>
      </c>
      <c r="F9483" s="7" t="n">
        <v>0</v>
      </c>
    </row>
    <row r="9484" spans="1:10">
      <c r="A9484" t="s">
        <v>4</v>
      </c>
      <c r="B9484" s="4" t="s">
        <v>5</v>
      </c>
      <c r="C9484" s="4" t="s">
        <v>7</v>
      </c>
      <c r="D9484" s="4" t="s">
        <v>7</v>
      </c>
      <c r="E9484" s="4" t="s">
        <v>15</v>
      </c>
      <c r="F9484" s="4" t="s">
        <v>11</v>
      </c>
    </row>
    <row r="9485" spans="1:10">
      <c r="A9485" t="n">
        <v>72890</v>
      </c>
      <c r="B9485" s="61" t="n">
        <v>45</v>
      </c>
      <c r="C9485" s="7" t="n">
        <v>11</v>
      </c>
      <c r="D9485" s="7" t="n">
        <v>3</v>
      </c>
      <c r="E9485" s="7" t="n">
        <v>23</v>
      </c>
      <c r="F9485" s="7" t="n">
        <v>0</v>
      </c>
    </row>
    <row r="9486" spans="1:10">
      <c r="A9486" t="s">
        <v>4</v>
      </c>
      <c r="B9486" s="4" t="s">
        <v>5</v>
      </c>
      <c r="C9486" s="4" t="s">
        <v>11</v>
      </c>
      <c r="D9486" s="4" t="s">
        <v>8</v>
      </c>
      <c r="E9486" s="4" t="s">
        <v>7</v>
      </c>
      <c r="F9486" s="4" t="s">
        <v>7</v>
      </c>
      <c r="G9486" s="4" t="s">
        <v>7</v>
      </c>
      <c r="H9486" s="4" t="s">
        <v>7</v>
      </c>
      <c r="I9486" s="4" t="s">
        <v>7</v>
      </c>
      <c r="J9486" s="4" t="s">
        <v>15</v>
      </c>
      <c r="K9486" s="4" t="s">
        <v>15</v>
      </c>
      <c r="L9486" s="4" t="s">
        <v>15</v>
      </c>
      <c r="M9486" s="4" t="s">
        <v>15</v>
      </c>
      <c r="N9486" s="4" t="s">
        <v>7</v>
      </c>
    </row>
    <row r="9487" spans="1:10">
      <c r="A9487" t="n">
        <v>72899</v>
      </c>
      <c r="B9487" s="60" t="n">
        <v>34</v>
      </c>
      <c r="C9487" s="7" t="n">
        <v>0</v>
      </c>
      <c r="D9487" s="7" t="s">
        <v>432</v>
      </c>
      <c r="E9487" s="7" t="n">
        <v>1</v>
      </c>
      <c r="F9487" s="7" t="n">
        <v>0</v>
      </c>
      <c r="G9487" s="7" t="n">
        <v>0</v>
      </c>
      <c r="H9487" s="7" t="n">
        <v>0</v>
      </c>
      <c r="I9487" s="7" t="n">
        <v>0</v>
      </c>
      <c r="J9487" s="7" t="n">
        <v>0.200000002980232</v>
      </c>
      <c r="K9487" s="7" t="n">
        <v>-1</v>
      </c>
      <c r="L9487" s="7" t="n">
        <v>-1</v>
      </c>
      <c r="M9487" s="7" t="n">
        <v>-1</v>
      </c>
      <c r="N9487" s="7" t="n">
        <v>0</v>
      </c>
    </row>
    <row r="9488" spans="1:10">
      <c r="A9488" t="s">
        <v>4</v>
      </c>
      <c r="B9488" s="4" t="s">
        <v>5</v>
      </c>
      <c r="C9488" s="4" t="s">
        <v>11</v>
      </c>
      <c r="D9488" s="4" t="s">
        <v>8</v>
      </c>
      <c r="E9488" s="4" t="s">
        <v>7</v>
      </c>
      <c r="F9488" s="4" t="s">
        <v>7</v>
      </c>
      <c r="G9488" s="4" t="s">
        <v>7</v>
      </c>
      <c r="H9488" s="4" t="s">
        <v>7</v>
      </c>
      <c r="I9488" s="4" t="s">
        <v>7</v>
      </c>
      <c r="J9488" s="4" t="s">
        <v>15</v>
      </c>
      <c r="K9488" s="4" t="s">
        <v>15</v>
      </c>
      <c r="L9488" s="4" t="s">
        <v>15</v>
      </c>
      <c r="M9488" s="4" t="s">
        <v>15</v>
      </c>
      <c r="N9488" s="4" t="s">
        <v>7</v>
      </c>
    </row>
    <row r="9489" spans="1:14">
      <c r="A9489" t="n">
        <v>72930</v>
      </c>
      <c r="B9489" s="60" t="n">
        <v>34</v>
      </c>
      <c r="C9489" s="7" t="n">
        <v>1</v>
      </c>
      <c r="D9489" s="7" t="s">
        <v>432</v>
      </c>
      <c r="E9489" s="7" t="n">
        <v>1</v>
      </c>
      <c r="F9489" s="7" t="n">
        <v>0</v>
      </c>
      <c r="G9489" s="7" t="n">
        <v>0</v>
      </c>
      <c r="H9489" s="7" t="n">
        <v>0</v>
      </c>
      <c r="I9489" s="7" t="n">
        <v>0</v>
      </c>
      <c r="J9489" s="7" t="n">
        <v>0.200000002980232</v>
      </c>
      <c r="K9489" s="7" t="n">
        <v>-1</v>
      </c>
      <c r="L9489" s="7" t="n">
        <v>-1</v>
      </c>
      <c r="M9489" s="7" t="n">
        <v>-1</v>
      </c>
      <c r="N9489" s="7" t="n">
        <v>0</v>
      </c>
    </row>
    <row r="9490" spans="1:14">
      <c r="A9490" t="s">
        <v>4</v>
      </c>
      <c r="B9490" s="4" t="s">
        <v>5</v>
      </c>
      <c r="C9490" s="4" t="s">
        <v>11</v>
      </c>
    </row>
    <row r="9491" spans="1:14">
      <c r="A9491" t="n">
        <v>72961</v>
      </c>
      <c r="B9491" s="26" t="n">
        <v>16</v>
      </c>
      <c r="C9491" s="7" t="n">
        <v>500</v>
      </c>
    </row>
    <row r="9492" spans="1:14">
      <c r="A9492" t="s">
        <v>4</v>
      </c>
      <c r="B9492" s="4" t="s">
        <v>5</v>
      </c>
      <c r="C9492" s="4" t="s">
        <v>7</v>
      </c>
      <c r="D9492" s="4" t="s">
        <v>11</v>
      </c>
      <c r="E9492" s="4" t="s">
        <v>15</v>
      </c>
      <c r="F9492" s="4" t="s">
        <v>11</v>
      </c>
      <c r="G9492" s="4" t="s">
        <v>17</v>
      </c>
      <c r="H9492" s="4" t="s">
        <v>17</v>
      </c>
      <c r="I9492" s="4" t="s">
        <v>11</v>
      </c>
      <c r="J9492" s="4" t="s">
        <v>11</v>
      </c>
      <c r="K9492" s="4" t="s">
        <v>17</v>
      </c>
      <c r="L9492" s="4" t="s">
        <v>17</v>
      </c>
      <c r="M9492" s="4" t="s">
        <v>17</v>
      </c>
      <c r="N9492" s="4" t="s">
        <v>17</v>
      </c>
      <c r="O9492" s="4" t="s">
        <v>8</v>
      </c>
    </row>
    <row r="9493" spans="1:14">
      <c r="A9493" t="n">
        <v>72964</v>
      </c>
      <c r="B9493" s="34" t="n">
        <v>50</v>
      </c>
      <c r="C9493" s="7" t="n">
        <v>0</v>
      </c>
      <c r="D9493" s="7" t="n">
        <v>2004</v>
      </c>
      <c r="E9493" s="7" t="n">
        <v>0.5</v>
      </c>
      <c r="F9493" s="7" t="n">
        <v>200</v>
      </c>
      <c r="G9493" s="7" t="n">
        <v>0</v>
      </c>
      <c r="H9493" s="7" t="n">
        <v>1065353216</v>
      </c>
      <c r="I9493" s="7" t="n">
        <v>0</v>
      </c>
      <c r="J9493" s="7" t="n">
        <v>65533</v>
      </c>
      <c r="K9493" s="7" t="n">
        <v>0</v>
      </c>
      <c r="L9493" s="7" t="n">
        <v>0</v>
      </c>
      <c r="M9493" s="7" t="n">
        <v>0</v>
      </c>
      <c r="N9493" s="7" t="n">
        <v>0</v>
      </c>
      <c r="O9493" s="7" t="s">
        <v>18</v>
      </c>
    </row>
    <row r="9494" spans="1:14">
      <c r="A9494" t="s">
        <v>4</v>
      </c>
      <c r="B9494" s="4" t="s">
        <v>5</v>
      </c>
      <c r="C9494" s="4" t="s">
        <v>11</v>
      </c>
      <c r="D9494" s="4" t="s">
        <v>7</v>
      </c>
      <c r="E9494" s="4" t="s">
        <v>8</v>
      </c>
      <c r="F9494" s="4" t="s">
        <v>15</v>
      </c>
      <c r="G9494" s="4" t="s">
        <v>15</v>
      </c>
      <c r="H9494" s="4" t="s">
        <v>15</v>
      </c>
    </row>
    <row r="9495" spans="1:14">
      <c r="A9495" t="n">
        <v>73003</v>
      </c>
      <c r="B9495" s="40" t="n">
        <v>48</v>
      </c>
      <c r="C9495" s="7" t="n">
        <v>0</v>
      </c>
      <c r="D9495" s="7" t="n">
        <v>0</v>
      </c>
      <c r="E9495" s="7" t="s">
        <v>202</v>
      </c>
      <c r="F9495" s="7" t="n">
        <v>-1</v>
      </c>
      <c r="G9495" s="7" t="n">
        <v>1</v>
      </c>
      <c r="H9495" s="7" t="n">
        <v>0</v>
      </c>
    </row>
    <row r="9496" spans="1:14">
      <c r="A9496" t="s">
        <v>4</v>
      </c>
      <c r="B9496" s="4" t="s">
        <v>5</v>
      </c>
      <c r="C9496" s="4" t="s">
        <v>11</v>
      </c>
      <c r="D9496" s="4" t="s">
        <v>7</v>
      </c>
      <c r="E9496" s="4" t="s">
        <v>8</v>
      </c>
      <c r="F9496" s="4" t="s">
        <v>15</v>
      </c>
      <c r="G9496" s="4" t="s">
        <v>15</v>
      </c>
      <c r="H9496" s="4" t="s">
        <v>15</v>
      </c>
    </row>
    <row r="9497" spans="1:14">
      <c r="A9497" t="n">
        <v>73029</v>
      </c>
      <c r="B9497" s="40" t="n">
        <v>48</v>
      </c>
      <c r="C9497" s="7" t="n">
        <v>1</v>
      </c>
      <c r="D9497" s="7" t="n">
        <v>0</v>
      </c>
      <c r="E9497" s="7" t="s">
        <v>202</v>
      </c>
      <c r="F9497" s="7" t="n">
        <v>-1</v>
      </c>
      <c r="G9497" s="7" t="n">
        <v>1</v>
      </c>
      <c r="H9497" s="7" t="n">
        <v>0</v>
      </c>
    </row>
    <row r="9498" spans="1:14">
      <c r="A9498" t="s">
        <v>4</v>
      </c>
      <c r="B9498" s="4" t="s">
        <v>5</v>
      </c>
      <c r="C9498" s="4" t="s">
        <v>7</v>
      </c>
      <c r="D9498" s="4" t="s">
        <v>11</v>
      </c>
      <c r="E9498" s="4" t="s">
        <v>8</v>
      </c>
      <c r="F9498" s="4" t="s">
        <v>8</v>
      </c>
      <c r="G9498" s="4" t="s">
        <v>8</v>
      </c>
      <c r="H9498" s="4" t="s">
        <v>8</v>
      </c>
    </row>
    <row r="9499" spans="1:14">
      <c r="A9499" t="n">
        <v>73055</v>
      </c>
      <c r="B9499" s="30" t="n">
        <v>51</v>
      </c>
      <c r="C9499" s="7" t="n">
        <v>3</v>
      </c>
      <c r="D9499" s="7" t="n">
        <v>1</v>
      </c>
      <c r="E9499" s="7" t="s">
        <v>357</v>
      </c>
      <c r="F9499" s="7" t="s">
        <v>286</v>
      </c>
      <c r="G9499" s="7" t="s">
        <v>357</v>
      </c>
      <c r="H9499" s="7" t="s">
        <v>331</v>
      </c>
    </row>
    <row r="9500" spans="1:14">
      <c r="A9500" t="s">
        <v>4</v>
      </c>
      <c r="B9500" s="4" t="s">
        <v>5</v>
      </c>
      <c r="C9500" s="4" t="s">
        <v>11</v>
      </c>
    </row>
    <row r="9501" spans="1:14">
      <c r="A9501" t="n">
        <v>73067</v>
      </c>
      <c r="B9501" s="26" t="n">
        <v>16</v>
      </c>
      <c r="C9501" s="7" t="n">
        <v>500</v>
      </c>
    </row>
    <row r="9502" spans="1:14">
      <c r="A9502" t="s">
        <v>4</v>
      </c>
      <c r="B9502" s="4" t="s">
        <v>5</v>
      </c>
      <c r="C9502" s="4" t="s">
        <v>7</v>
      </c>
      <c r="D9502" s="4" t="s">
        <v>11</v>
      </c>
      <c r="E9502" s="4" t="s">
        <v>11</v>
      </c>
      <c r="F9502" s="4" t="s">
        <v>7</v>
      </c>
    </row>
    <row r="9503" spans="1:14">
      <c r="A9503" t="n">
        <v>73070</v>
      </c>
      <c r="B9503" s="22" t="n">
        <v>25</v>
      </c>
      <c r="C9503" s="7" t="n">
        <v>1</v>
      </c>
      <c r="D9503" s="7" t="n">
        <v>160</v>
      </c>
      <c r="E9503" s="7" t="n">
        <v>570</v>
      </c>
      <c r="F9503" s="7" t="n">
        <v>2</v>
      </c>
    </row>
    <row r="9504" spans="1:14">
      <c r="A9504" t="s">
        <v>4</v>
      </c>
      <c r="B9504" s="4" t="s">
        <v>5</v>
      </c>
      <c r="C9504" s="4" t="s">
        <v>7</v>
      </c>
      <c r="D9504" s="4" t="s">
        <v>11</v>
      </c>
      <c r="E9504" s="4" t="s">
        <v>8</v>
      </c>
    </row>
    <row r="9505" spans="1:15">
      <c r="A9505" t="n">
        <v>73077</v>
      </c>
      <c r="B9505" s="30" t="n">
        <v>51</v>
      </c>
      <c r="C9505" s="7" t="n">
        <v>4</v>
      </c>
      <c r="D9505" s="7" t="n">
        <v>0</v>
      </c>
      <c r="E9505" s="7" t="s">
        <v>433</v>
      </c>
    </row>
    <row r="9506" spans="1:15">
      <c r="A9506" t="s">
        <v>4</v>
      </c>
      <c r="B9506" s="4" t="s">
        <v>5</v>
      </c>
      <c r="C9506" s="4" t="s">
        <v>11</v>
      </c>
    </row>
    <row r="9507" spans="1:15">
      <c r="A9507" t="n">
        <v>73091</v>
      </c>
      <c r="B9507" s="26" t="n">
        <v>16</v>
      </c>
      <c r="C9507" s="7" t="n">
        <v>0</v>
      </c>
    </row>
    <row r="9508" spans="1:15">
      <c r="A9508" t="s">
        <v>4</v>
      </c>
      <c r="B9508" s="4" t="s">
        <v>5</v>
      </c>
      <c r="C9508" s="4" t="s">
        <v>11</v>
      </c>
      <c r="D9508" s="4" t="s">
        <v>7</v>
      </c>
      <c r="E9508" s="4" t="s">
        <v>17</v>
      </c>
      <c r="F9508" s="4" t="s">
        <v>42</v>
      </c>
      <c r="G9508" s="4" t="s">
        <v>7</v>
      </c>
      <c r="H9508" s="4" t="s">
        <v>7</v>
      </c>
    </row>
    <row r="9509" spans="1:15">
      <c r="A9509" t="n">
        <v>73094</v>
      </c>
      <c r="B9509" s="31" t="n">
        <v>26</v>
      </c>
      <c r="C9509" s="7" t="n">
        <v>0</v>
      </c>
      <c r="D9509" s="7" t="n">
        <v>17</v>
      </c>
      <c r="E9509" s="7" t="n">
        <v>65011</v>
      </c>
      <c r="F9509" s="7" t="s">
        <v>434</v>
      </c>
      <c r="G9509" s="7" t="n">
        <v>2</v>
      </c>
      <c r="H9509" s="7" t="n">
        <v>0</v>
      </c>
    </row>
    <row r="9510" spans="1:15">
      <c r="A9510" t="s">
        <v>4</v>
      </c>
      <c r="B9510" s="4" t="s">
        <v>5</v>
      </c>
    </row>
    <row r="9511" spans="1:15">
      <c r="A9511" t="n">
        <v>73139</v>
      </c>
      <c r="B9511" s="24" t="n">
        <v>28</v>
      </c>
    </row>
    <row r="9512" spans="1:15">
      <c r="A9512" t="s">
        <v>4</v>
      </c>
      <c r="B9512" s="4" t="s">
        <v>5</v>
      </c>
      <c r="C9512" s="4" t="s">
        <v>7</v>
      </c>
      <c r="D9512" s="4" t="s">
        <v>11</v>
      </c>
      <c r="E9512" s="4" t="s">
        <v>11</v>
      </c>
      <c r="F9512" s="4" t="s">
        <v>7</v>
      </c>
    </row>
    <row r="9513" spans="1:15">
      <c r="A9513" t="n">
        <v>73140</v>
      </c>
      <c r="B9513" s="22" t="n">
        <v>25</v>
      </c>
      <c r="C9513" s="7" t="n">
        <v>1</v>
      </c>
      <c r="D9513" s="7" t="n">
        <v>65535</v>
      </c>
      <c r="E9513" s="7" t="n">
        <v>65535</v>
      </c>
      <c r="F9513" s="7" t="n">
        <v>0</v>
      </c>
    </row>
    <row r="9514" spans="1:15">
      <c r="A9514" t="s">
        <v>4</v>
      </c>
      <c r="B9514" s="4" t="s">
        <v>5</v>
      </c>
      <c r="C9514" s="4" t="s">
        <v>7</v>
      </c>
      <c r="D9514" s="4" t="s">
        <v>11</v>
      </c>
      <c r="E9514" s="4" t="s">
        <v>8</v>
      </c>
    </row>
    <row r="9515" spans="1:15">
      <c r="A9515" t="n">
        <v>73147</v>
      </c>
      <c r="B9515" s="30" t="n">
        <v>51</v>
      </c>
      <c r="C9515" s="7" t="n">
        <v>4</v>
      </c>
      <c r="D9515" s="7" t="n">
        <v>1</v>
      </c>
      <c r="E9515" s="7" t="s">
        <v>435</v>
      </c>
    </row>
    <row r="9516" spans="1:15">
      <c r="A9516" t="s">
        <v>4</v>
      </c>
      <c r="B9516" s="4" t="s">
        <v>5</v>
      </c>
      <c r="C9516" s="4" t="s">
        <v>11</v>
      </c>
    </row>
    <row r="9517" spans="1:15">
      <c r="A9517" t="n">
        <v>73171</v>
      </c>
      <c r="B9517" s="26" t="n">
        <v>16</v>
      </c>
      <c r="C9517" s="7" t="n">
        <v>0</v>
      </c>
    </row>
    <row r="9518" spans="1:15">
      <c r="A9518" t="s">
        <v>4</v>
      </c>
      <c r="B9518" s="4" t="s">
        <v>5</v>
      </c>
      <c r="C9518" s="4" t="s">
        <v>11</v>
      </c>
      <c r="D9518" s="4" t="s">
        <v>7</v>
      </c>
      <c r="E9518" s="4" t="s">
        <v>17</v>
      </c>
      <c r="F9518" s="4" t="s">
        <v>42</v>
      </c>
      <c r="G9518" s="4" t="s">
        <v>7</v>
      </c>
      <c r="H9518" s="4" t="s">
        <v>7</v>
      </c>
    </row>
    <row r="9519" spans="1:15">
      <c r="A9519" t="n">
        <v>73174</v>
      </c>
      <c r="B9519" s="31" t="n">
        <v>26</v>
      </c>
      <c r="C9519" s="7" t="n">
        <v>1</v>
      </c>
      <c r="D9519" s="7" t="n">
        <v>17</v>
      </c>
      <c r="E9519" s="7" t="n">
        <v>1503</v>
      </c>
      <c r="F9519" s="7" t="s">
        <v>436</v>
      </c>
      <c r="G9519" s="7" t="n">
        <v>2</v>
      </c>
      <c r="H9519" s="7" t="n">
        <v>0</v>
      </c>
    </row>
    <row r="9520" spans="1:15">
      <c r="A9520" t="s">
        <v>4</v>
      </c>
      <c r="B9520" s="4" t="s">
        <v>5</v>
      </c>
    </row>
    <row r="9521" spans="1:8">
      <c r="A9521" t="n">
        <v>73193</v>
      </c>
      <c r="B9521" s="24" t="n">
        <v>28</v>
      </c>
    </row>
    <row r="9522" spans="1:8">
      <c r="A9522" t="s">
        <v>4</v>
      </c>
      <c r="B9522" s="4" t="s">
        <v>5</v>
      </c>
      <c r="C9522" s="4" t="s">
        <v>11</v>
      </c>
      <c r="D9522" s="4" t="s">
        <v>7</v>
      </c>
      <c r="E9522" s="4" t="s">
        <v>8</v>
      </c>
      <c r="F9522" s="4" t="s">
        <v>15</v>
      </c>
      <c r="G9522" s="4" t="s">
        <v>15</v>
      </c>
      <c r="H9522" s="4" t="s">
        <v>15</v>
      </c>
    </row>
    <row r="9523" spans="1:8">
      <c r="A9523" t="n">
        <v>73194</v>
      </c>
      <c r="B9523" s="40" t="n">
        <v>48</v>
      </c>
      <c r="C9523" s="7" t="n">
        <v>0</v>
      </c>
      <c r="D9523" s="7" t="n">
        <v>0</v>
      </c>
      <c r="E9523" s="7" t="s">
        <v>203</v>
      </c>
      <c r="F9523" s="7" t="n">
        <v>-1</v>
      </c>
      <c r="G9523" s="7" t="n">
        <v>1</v>
      </c>
      <c r="H9523" s="7" t="n">
        <v>0</v>
      </c>
    </row>
    <row r="9524" spans="1:8">
      <c r="A9524" t="s">
        <v>4</v>
      </c>
      <c r="B9524" s="4" t="s">
        <v>5</v>
      </c>
      <c r="C9524" s="4" t="s">
        <v>11</v>
      </c>
      <c r="D9524" s="4" t="s">
        <v>7</v>
      </c>
      <c r="E9524" s="4" t="s">
        <v>8</v>
      </c>
      <c r="F9524" s="4" t="s">
        <v>15</v>
      </c>
      <c r="G9524" s="4" t="s">
        <v>15</v>
      </c>
      <c r="H9524" s="4" t="s">
        <v>15</v>
      </c>
    </row>
    <row r="9525" spans="1:8">
      <c r="A9525" t="n">
        <v>73220</v>
      </c>
      <c r="B9525" s="40" t="n">
        <v>48</v>
      </c>
      <c r="C9525" s="7" t="n">
        <v>1</v>
      </c>
      <c r="D9525" s="7" t="n">
        <v>0</v>
      </c>
      <c r="E9525" s="7" t="s">
        <v>203</v>
      </c>
      <c r="F9525" s="7" t="n">
        <v>-1</v>
      </c>
      <c r="G9525" s="7" t="n">
        <v>1</v>
      </c>
      <c r="H9525" s="7" t="n">
        <v>0</v>
      </c>
    </row>
    <row r="9526" spans="1:8">
      <c r="A9526" t="s">
        <v>4</v>
      </c>
      <c r="B9526" s="4" t="s">
        <v>5</v>
      </c>
      <c r="C9526" s="4" t="s">
        <v>7</v>
      </c>
      <c r="D9526" s="4" t="s">
        <v>11</v>
      </c>
      <c r="E9526" s="4" t="s">
        <v>15</v>
      </c>
      <c r="F9526" s="4" t="s">
        <v>11</v>
      </c>
      <c r="G9526" s="4" t="s">
        <v>17</v>
      </c>
      <c r="H9526" s="4" t="s">
        <v>17</v>
      </c>
      <c r="I9526" s="4" t="s">
        <v>11</v>
      </c>
      <c r="J9526" s="4" t="s">
        <v>11</v>
      </c>
      <c r="K9526" s="4" t="s">
        <v>17</v>
      </c>
      <c r="L9526" s="4" t="s">
        <v>17</v>
      </c>
      <c r="M9526" s="4" t="s">
        <v>17</v>
      </c>
      <c r="N9526" s="4" t="s">
        <v>17</v>
      </c>
      <c r="O9526" s="4" t="s">
        <v>8</v>
      </c>
    </row>
    <row r="9527" spans="1:8">
      <c r="A9527" t="n">
        <v>73246</v>
      </c>
      <c r="B9527" s="34" t="n">
        <v>50</v>
      </c>
      <c r="C9527" s="7" t="n">
        <v>0</v>
      </c>
      <c r="D9527" s="7" t="n">
        <v>2004</v>
      </c>
      <c r="E9527" s="7" t="n">
        <v>0.300000011920929</v>
      </c>
      <c r="F9527" s="7" t="n">
        <v>200</v>
      </c>
      <c r="G9527" s="7" t="n">
        <v>0</v>
      </c>
      <c r="H9527" s="7" t="n">
        <v>1065353216</v>
      </c>
      <c r="I9527" s="7" t="n">
        <v>0</v>
      </c>
      <c r="J9527" s="7" t="n">
        <v>65533</v>
      </c>
      <c r="K9527" s="7" t="n">
        <v>0</v>
      </c>
      <c r="L9527" s="7" t="n">
        <v>0</v>
      </c>
      <c r="M9527" s="7" t="n">
        <v>0</v>
      </c>
      <c r="N9527" s="7" t="n">
        <v>0</v>
      </c>
      <c r="O9527" s="7" t="s">
        <v>18</v>
      </c>
    </row>
    <row r="9528" spans="1:8">
      <c r="A9528" t="s">
        <v>4</v>
      </c>
      <c r="B9528" s="4" t="s">
        <v>5</v>
      </c>
      <c r="C9528" s="4" t="s">
        <v>7</v>
      </c>
      <c r="D9528" s="4" t="s">
        <v>7</v>
      </c>
      <c r="E9528" s="4" t="s">
        <v>15</v>
      </c>
      <c r="F9528" s="4" t="s">
        <v>11</v>
      </c>
    </row>
    <row r="9529" spans="1:8">
      <c r="A9529" t="n">
        <v>73285</v>
      </c>
      <c r="B9529" s="61" t="n">
        <v>45</v>
      </c>
      <c r="C9529" s="7" t="n">
        <v>5</v>
      </c>
      <c r="D9529" s="7" t="n">
        <v>3</v>
      </c>
      <c r="E9529" s="7" t="n">
        <v>2.90000009536743</v>
      </c>
      <c r="F9529" s="7" t="n">
        <v>5000</v>
      </c>
    </row>
    <row r="9530" spans="1:8">
      <c r="A9530" t="s">
        <v>4</v>
      </c>
      <c r="B9530" s="4" t="s">
        <v>5</v>
      </c>
      <c r="C9530" s="4" t="s">
        <v>11</v>
      </c>
    </row>
    <row r="9531" spans="1:8">
      <c r="A9531" t="n">
        <v>73294</v>
      </c>
      <c r="B9531" s="26" t="n">
        <v>16</v>
      </c>
      <c r="C9531" s="7" t="n">
        <v>2000</v>
      </c>
    </row>
    <row r="9532" spans="1:8">
      <c r="A9532" t="s">
        <v>4</v>
      </c>
      <c r="B9532" s="4" t="s">
        <v>5</v>
      </c>
      <c r="C9532" s="4" t="s">
        <v>7</v>
      </c>
      <c r="D9532" s="4" t="s">
        <v>11</v>
      </c>
      <c r="E9532" s="4" t="s">
        <v>7</v>
      </c>
    </row>
    <row r="9533" spans="1:8">
      <c r="A9533" t="n">
        <v>73297</v>
      </c>
      <c r="B9533" s="15" t="n">
        <v>49</v>
      </c>
      <c r="C9533" s="7" t="n">
        <v>1</v>
      </c>
      <c r="D9533" s="7" t="n">
        <v>4000</v>
      </c>
      <c r="E9533" s="7" t="n">
        <v>0</v>
      </c>
    </row>
    <row r="9534" spans="1:8">
      <c r="A9534" t="s">
        <v>4</v>
      </c>
      <c r="B9534" s="4" t="s">
        <v>5</v>
      </c>
      <c r="C9534" s="4" t="s">
        <v>7</v>
      </c>
      <c r="D9534" s="4" t="s">
        <v>11</v>
      </c>
      <c r="E9534" s="4" t="s">
        <v>15</v>
      </c>
    </row>
    <row r="9535" spans="1:8">
      <c r="A9535" t="n">
        <v>73302</v>
      </c>
      <c r="B9535" s="28" t="n">
        <v>58</v>
      </c>
      <c r="C9535" s="7" t="n">
        <v>0</v>
      </c>
      <c r="D9535" s="7" t="n">
        <v>2000</v>
      </c>
      <c r="E9535" s="7" t="n">
        <v>1</v>
      </c>
    </row>
    <row r="9536" spans="1:8">
      <c r="A9536" t="s">
        <v>4</v>
      </c>
      <c r="B9536" s="4" t="s">
        <v>5</v>
      </c>
      <c r="C9536" s="4" t="s">
        <v>7</v>
      </c>
      <c r="D9536" s="4" t="s">
        <v>11</v>
      </c>
    </row>
    <row r="9537" spans="1:15">
      <c r="A9537" t="n">
        <v>73310</v>
      </c>
      <c r="B9537" s="28" t="n">
        <v>58</v>
      </c>
      <c r="C9537" s="7" t="n">
        <v>255</v>
      </c>
      <c r="D9537" s="7" t="n">
        <v>0</v>
      </c>
    </row>
    <row r="9538" spans="1:15">
      <c r="A9538" t="s">
        <v>4</v>
      </c>
      <c r="B9538" s="4" t="s">
        <v>5</v>
      </c>
      <c r="C9538" s="4" t="s">
        <v>11</v>
      </c>
      <c r="D9538" s="4" t="s">
        <v>11</v>
      </c>
      <c r="E9538" s="4" t="s">
        <v>11</v>
      </c>
    </row>
    <row r="9539" spans="1:15">
      <c r="A9539" t="n">
        <v>73314</v>
      </c>
      <c r="B9539" s="42" t="n">
        <v>61</v>
      </c>
      <c r="C9539" s="7" t="n">
        <v>1</v>
      </c>
      <c r="D9539" s="7" t="n">
        <v>65533</v>
      </c>
      <c r="E9539" s="7" t="n">
        <v>0</v>
      </c>
    </row>
    <row r="9540" spans="1:15">
      <c r="A9540" t="s">
        <v>4</v>
      </c>
      <c r="B9540" s="4" t="s">
        <v>5</v>
      </c>
      <c r="C9540" s="4" t="s">
        <v>11</v>
      </c>
      <c r="D9540" s="4" t="s">
        <v>17</v>
      </c>
    </row>
    <row r="9541" spans="1:15">
      <c r="A9541" t="n">
        <v>73321</v>
      </c>
      <c r="B9541" s="41" t="n">
        <v>43</v>
      </c>
      <c r="C9541" s="7" t="n">
        <v>1</v>
      </c>
      <c r="D9541" s="7" t="n">
        <v>128</v>
      </c>
    </row>
    <row r="9542" spans="1:15">
      <c r="A9542" t="s">
        <v>4</v>
      </c>
      <c r="B9542" s="4" t="s">
        <v>5</v>
      </c>
      <c r="C9542" s="4" t="s">
        <v>11</v>
      </c>
      <c r="D9542" s="4" t="s">
        <v>17</v>
      </c>
    </row>
    <row r="9543" spans="1:15">
      <c r="A9543" t="n">
        <v>73328</v>
      </c>
      <c r="B9543" s="41" t="n">
        <v>43</v>
      </c>
      <c r="C9543" s="7" t="n">
        <v>1</v>
      </c>
      <c r="D9543" s="7" t="n">
        <v>32</v>
      </c>
    </row>
    <row r="9544" spans="1:15">
      <c r="A9544" t="s">
        <v>4</v>
      </c>
      <c r="B9544" s="4" t="s">
        <v>5</v>
      </c>
      <c r="C9544" s="4" t="s">
        <v>7</v>
      </c>
    </row>
    <row r="9545" spans="1:15">
      <c r="A9545" t="n">
        <v>73335</v>
      </c>
      <c r="B9545" s="61" t="n">
        <v>45</v>
      </c>
      <c r="C9545" s="7" t="n">
        <v>0</v>
      </c>
    </row>
    <row r="9546" spans="1:15">
      <c r="A9546" t="s">
        <v>4</v>
      </c>
      <c r="B9546" s="4" t="s">
        <v>5</v>
      </c>
      <c r="C9546" s="4" t="s">
        <v>11</v>
      </c>
    </row>
    <row r="9547" spans="1:15">
      <c r="A9547" t="n">
        <v>73337</v>
      </c>
      <c r="B9547" s="26" t="n">
        <v>16</v>
      </c>
      <c r="C9547" s="7" t="n">
        <v>2000</v>
      </c>
    </row>
    <row r="9548" spans="1:15">
      <c r="A9548" t="s">
        <v>4</v>
      </c>
      <c r="B9548" s="4" t="s">
        <v>5</v>
      </c>
      <c r="C9548" s="4" t="s">
        <v>7</v>
      </c>
      <c r="D9548" s="4" t="s">
        <v>11</v>
      </c>
      <c r="E9548" s="4" t="s">
        <v>11</v>
      </c>
      <c r="F9548" s="4" t="s">
        <v>11</v>
      </c>
      <c r="G9548" s="4" t="s">
        <v>11</v>
      </c>
      <c r="H9548" s="4" t="s">
        <v>7</v>
      </c>
    </row>
    <row r="9549" spans="1:15">
      <c r="A9549" t="n">
        <v>73340</v>
      </c>
      <c r="B9549" s="22" t="n">
        <v>25</v>
      </c>
      <c r="C9549" s="7" t="n">
        <v>5</v>
      </c>
      <c r="D9549" s="7" t="n">
        <v>65535</v>
      </c>
      <c r="E9549" s="7" t="n">
        <v>500</v>
      </c>
      <c r="F9549" s="7" t="n">
        <v>800</v>
      </c>
      <c r="G9549" s="7" t="n">
        <v>140</v>
      </c>
      <c r="H9549" s="7" t="n">
        <v>0</v>
      </c>
    </row>
    <row r="9550" spans="1:15">
      <c r="A9550" t="s">
        <v>4</v>
      </c>
      <c r="B9550" s="4" t="s">
        <v>5</v>
      </c>
      <c r="C9550" s="4" t="s">
        <v>11</v>
      </c>
      <c r="D9550" s="4" t="s">
        <v>7</v>
      </c>
      <c r="E9550" s="4" t="s">
        <v>42</v>
      </c>
      <c r="F9550" s="4" t="s">
        <v>7</v>
      </c>
      <c r="G9550" s="4" t="s">
        <v>7</v>
      </c>
    </row>
    <row r="9551" spans="1:15">
      <c r="A9551" t="n">
        <v>73351</v>
      </c>
      <c r="B9551" s="23" t="n">
        <v>24</v>
      </c>
      <c r="C9551" s="7" t="n">
        <v>65533</v>
      </c>
      <c r="D9551" s="7" t="n">
        <v>11</v>
      </c>
      <c r="E9551" s="7" t="s">
        <v>553</v>
      </c>
      <c r="F9551" s="7" t="n">
        <v>2</v>
      </c>
      <c r="G9551" s="7" t="n">
        <v>0</v>
      </c>
    </row>
    <row r="9552" spans="1:15">
      <c r="A9552" t="s">
        <v>4</v>
      </c>
      <c r="B9552" s="4" t="s">
        <v>5</v>
      </c>
    </row>
    <row r="9553" spans="1:8">
      <c r="A9553" t="n">
        <v>73441</v>
      </c>
      <c r="B9553" s="24" t="n">
        <v>28</v>
      </c>
    </row>
    <row r="9554" spans="1:8">
      <c r="A9554" t="s">
        <v>4</v>
      </c>
      <c r="B9554" s="4" t="s">
        <v>5</v>
      </c>
      <c r="C9554" s="4" t="s">
        <v>11</v>
      </c>
      <c r="D9554" s="4" t="s">
        <v>7</v>
      </c>
      <c r="E9554" s="4" t="s">
        <v>42</v>
      </c>
      <c r="F9554" s="4" t="s">
        <v>7</v>
      </c>
      <c r="G9554" s="4" t="s">
        <v>7</v>
      </c>
    </row>
    <row r="9555" spans="1:8">
      <c r="A9555" t="n">
        <v>73442</v>
      </c>
      <c r="B9555" s="23" t="n">
        <v>24</v>
      </c>
      <c r="C9555" s="7" t="n">
        <v>65533</v>
      </c>
      <c r="D9555" s="7" t="n">
        <v>11</v>
      </c>
      <c r="E9555" s="7" t="s">
        <v>554</v>
      </c>
      <c r="F9555" s="7" t="n">
        <v>2</v>
      </c>
      <c r="G9555" s="7" t="n">
        <v>0</v>
      </c>
    </row>
    <row r="9556" spans="1:8">
      <c r="A9556" t="s">
        <v>4</v>
      </c>
      <c r="B9556" s="4" t="s">
        <v>5</v>
      </c>
    </row>
    <row r="9557" spans="1:8">
      <c r="A9557" t="n">
        <v>73535</v>
      </c>
      <c r="B9557" s="24" t="n">
        <v>28</v>
      </c>
    </row>
    <row r="9558" spans="1:8">
      <c r="A9558" t="s">
        <v>4</v>
      </c>
      <c r="B9558" s="4" t="s">
        <v>5</v>
      </c>
      <c r="C9558" s="4" t="s">
        <v>7</v>
      </c>
    </row>
    <row r="9559" spans="1:8">
      <c r="A9559" t="n">
        <v>73536</v>
      </c>
      <c r="B9559" s="25" t="n">
        <v>27</v>
      </c>
      <c r="C9559" s="7" t="n">
        <v>0</v>
      </c>
    </row>
    <row r="9560" spans="1:8">
      <c r="A9560" t="s">
        <v>4</v>
      </c>
      <c r="B9560" s="4" t="s">
        <v>5</v>
      </c>
      <c r="C9560" s="4" t="s">
        <v>7</v>
      </c>
    </row>
    <row r="9561" spans="1:8">
      <c r="A9561" t="n">
        <v>73538</v>
      </c>
      <c r="B9561" s="25" t="n">
        <v>27</v>
      </c>
      <c r="C9561" s="7" t="n">
        <v>1</v>
      </c>
    </row>
    <row r="9562" spans="1:8">
      <c r="A9562" t="s">
        <v>4</v>
      </c>
      <c r="B9562" s="4" t="s">
        <v>5</v>
      </c>
      <c r="C9562" s="4" t="s">
        <v>7</v>
      </c>
      <c r="D9562" s="4" t="s">
        <v>11</v>
      </c>
      <c r="E9562" s="4" t="s">
        <v>11</v>
      </c>
      <c r="F9562" s="4" t="s">
        <v>11</v>
      </c>
      <c r="G9562" s="4" t="s">
        <v>11</v>
      </c>
      <c r="H9562" s="4" t="s">
        <v>7</v>
      </c>
    </row>
    <row r="9563" spans="1:8">
      <c r="A9563" t="n">
        <v>73540</v>
      </c>
      <c r="B9563" s="22" t="n">
        <v>25</v>
      </c>
      <c r="C9563" s="7" t="n">
        <v>5</v>
      </c>
      <c r="D9563" s="7" t="n">
        <v>65535</v>
      </c>
      <c r="E9563" s="7" t="n">
        <v>65535</v>
      </c>
      <c r="F9563" s="7" t="n">
        <v>65535</v>
      </c>
      <c r="G9563" s="7" t="n">
        <v>65535</v>
      </c>
      <c r="H9563" s="7" t="n">
        <v>0</v>
      </c>
    </row>
    <row r="9564" spans="1:8">
      <c r="A9564" t="s">
        <v>4</v>
      </c>
      <c r="B9564" s="4" t="s">
        <v>5</v>
      </c>
      <c r="C9564" s="4" t="s">
        <v>7</v>
      </c>
      <c r="D9564" s="4" t="s">
        <v>7</v>
      </c>
    </row>
    <row r="9565" spans="1:8">
      <c r="A9565" t="n">
        <v>73551</v>
      </c>
      <c r="B9565" s="15" t="n">
        <v>49</v>
      </c>
      <c r="C9565" s="7" t="n">
        <v>2</v>
      </c>
      <c r="D9565" s="7" t="n">
        <v>0</v>
      </c>
    </row>
    <row r="9566" spans="1:8">
      <c r="A9566" t="s">
        <v>4</v>
      </c>
      <c r="B9566" s="4" t="s">
        <v>5</v>
      </c>
      <c r="C9566" s="4" t="s">
        <v>11</v>
      </c>
      <c r="D9566" s="4" t="s">
        <v>11</v>
      </c>
      <c r="E9566" s="4" t="s">
        <v>11</v>
      </c>
    </row>
    <row r="9567" spans="1:8">
      <c r="A9567" t="n">
        <v>73554</v>
      </c>
      <c r="B9567" s="42" t="n">
        <v>61</v>
      </c>
      <c r="C9567" s="7" t="n">
        <v>0</v>
      </c>
      <c r="D9567" s="7" t="n">
        <v>65533</v>
      </c>
      <c r="E9567" s="7" t="n">
        <v>0</v>
      </c>
    </row>
    <row r="9568" spans="1:8">
      <c r="A9568" t="s">
        <v>4</v>
      </c>
      <c r="B9568" s="4" t="s">
        <v>5</v>
      </c>
      <c r="C9568" s="4" t="s">
        <v>11</v>
      </c>
      <c r="D9568" s="4" t="s">
        <v>7</v>
      </c>
      <c r="E9568" s="4" t="s">
        <v>8</v>
      </c>
      <c r="F9568" s="4" t="s">
        <v>15</v>
      </c>
      <c r="G9568" s="4" t="s">
        <v>15</v>
      </c>
      <c r="H9568" s="4" t="s">
        <v>15</v>
      </c>
    </row>
    <row r="9569" spans="1:8">
      <c r="A9569" t="n">
        <v>73561</v>
      </c>
      <c r="B9569" s="40" t="n">
        <v>48</v>
      </c>
      <c r="C9569" s="7" t="n">
        <v>0</v>
      </c>
      <c r="D9569" s="7" t="n">
        <v>0</v>
      </c>
      <c r="E9569" s="7" t="s">
        <v>135</v>
      </c>
      <c r="F9569" s="7" t="n">
        <v>-1</v>
      </c>
      <c r="G9569" s="7" t="n">
        <v>1</v>
      </c>
      <c r="H9569" s="7" t="n">
        <v>0</v>
      </c>
    </row>
    <row r="9570" spans="1:8">
      <c r="A9570" t="s">
        <v>4</v>
      </c>
      <c r="B9570" s="4" t="s">
        <v>5</v>
      </c>
      <c r="C9570" s="4" t="s">
        <v>11</v>
      </c>
      <c r="D9570" s="4" t="s">
        <v>15</v>
      </c>
      <c r="E9570" s="4" t="s">
        <v>15</v>
      </c>
      <c r="F9570" s="4" t="s">
        <v>15</v>
      </c>
      <c r="G9570" s="4" t="s">
        <v>15</v>
      </c>
    </row>
    <row r="9571" spans="1:8">
      <c r="A9571" t="n">
        <v>73585</v>
      </c>
      <c r="B9571" s="37" t="n">
        <v>46</v>
      </c>
      <c r="C9571" s="7" t="n">
        <v>0</v>
      </c>
      <c r="D9571" s="7" t="n">
        <v>-30.0400009155273</v>
      </c>
      <c r="E9571" s="7" t="n">
        <v>0</v>
      </c>
      <c r="F9571" s="7" t="n">
        <v>-56.8899993896484</v>
      </c>
      <c r="G9571" s="7" t="n">
        <v>90</v>
      </c>
    </row>
    <row r="9572" spans="1:8">
      <c r="A9572" t="s">
        <v>4</v>
      </c>
      <c r="B9572" s="4" t="s">
        <v>5</v>
      </c>
      <c r="C9572" s="4" t="s">
        <v>7</v>
      </c>
    </row>
    <row r="9573" spans="1:8">
      <c r="A9573" t="n">
        <v>73604</v>
      </c>
      <c r="B9573" s="61" t="n">
        <v>45</v>
      </c>
      <c r="C9573" s="7" t="n">
        <v>0</v>
      </c>
    </row>
    <row r="9574" spans="1:8">
      <c r="A9574" t="s">
        <v>4</v>
      </c>
      <c r="B9574" s="4" t="s">
        <v>5</v>
      </c>
      <c r="C9574" s="4" t="s">
        <v>11</v>
      </c>
    </row>
    <row r="9575" spans="1:8">
      <c r="A9575" t="n">
        <v>73606</v>
      </c>
      <c r="B9575" s="26" t="n">
        <v>16</v>
      </c>
      <c r="C9575" s="7" t="n">
        <v>500</v>
      </c>
    </row>
    <row r="9576" spans="1:8">
      <c r="A9576" t="s">
        <v>4</v>
      </c>
      <c r="B9576" s="4" t="s">
        <v>5</v>
      </c>
      <c r="C9576" s="4" t="s">
        <v>7</v>
      </c>
      <c r="D9576" s="4" t="s">
        <v>11</v>
      </c>
      <c r="E9576" s="4" t="s">
        <v>7</v>
      </c>
    </row>
    <row r="9577" spans="1:8">
      <c r="A9577" t="n">
        <v>73609</v>
      </c>
      <c r="B9577" s="38" t="n">
        <v>36</v>
      </c>
      <c r="C9577" s="7" t="n">
        <v>9</v>
      </c>
      <c r="D9577" s="7" t="n">
        <v>0</v>
      </c>
      <c r="E9577" s="7" t="n">
        <v>0</v>
      </c>
    </row>
    <row r="9578" spans="1:8">
      <c r="A9578" t="s">
        <v>4</v>
      </c>
      <c r="B9578" s="4" t="s">
        <v>5</v>
      </c>
      <c r="C9578" s="4" t="s">
        <v>7</v>
      </c>
      <c r="D9578" s="4" t="s">
        <v>11</v>
      </c>
      <c r="E9578" s="4" t="s">
        <v>7</v>
      </c>
    </row>
    <row r="9579" spans="1:8">
      <c r="A9579" t="n">
        <v>73614</v>
      </c>
      <c r="B9579" s="38" t="n">
        <v>36</v>
      </c>
      <c r="C9579" s="7" t="n">
        <v>9</v>
      </c>
      <c r="D9579" s="7" t="n">
        <v>1</v>
      </c>
      <c r="E9579" s="7" t="n">
        <v>0</v>
      </c>
    </row>
    <row r="9580" spans="1:8">
      <c r="A9580" t="s">
        <v>4</v>
      </c>
      <c r="B9580" s="4" t="s">
        <v>5</v>
      </c>
      <c r="C9580" s="4" t="s">
        <v>7</v>
      </c>
      <c r="D9580" s="4" t="s">
        <v>8</v>
      </c>
    </row>
    <row r="9581" spans="1:8">
      <c r="A9581" t="n">
        <v>73619</v>
      </c>
      <c r="B9581" s="6" t="n">
        <v>2</v>
      </c>
      <c r="C9581" s="7" t="n">
        <v>10</v>
      </c>
      <c r="D9581" s="7" t="s">
        <v>608</v>
      </c>
    </row>
    <row r="9582" spans="1:8">
      <c r="A9582" t="s">
        <v>4</v>
      </c>
      <c r="B9582" s="4" t="s">
        <v>5</v>
      </c>
    </row>
    <row r="9583" spans="1:8">
      <c r="A9583" t="n">
        <v>73640</v>
      </c>
      <c r="B9583" s="5" t="n">
        <v>1</v>
      </c>
    </row>
    <row r="9584" spans="1:8" s="3" customFormat="1" customHeight="0">
      <c r="A9584" s="3" t="s">
        <v>2</v>
      </c>
      <c r="B9584" s="3" t="s">
        <v>609</v>
      </c>
    </row>
    <row r="9585" spans="1:8">
      <c r="A9585" t="s">
        <v>4</v>
      </c>
      <c r="B9585" s="4" t="s">
        <v>5</v>
      </c>
      <c r="C9585" s="4" t="s">
        <v>7</v>
      </c>
      <c r="D9585" s="4" t="s">
        <v>7</v>
      </c>
      <c r="E9585" s="4" t="s">
        <v>7</v>
      </c>
      <c r="F9585" s="4" t="s">
        <v>7</v>
      </c>
    </row>
    <row r="9586" spans="1:8">
      <c r="A9586" t="n">
        <v>73644</v>
      </c>
      <c r="B9586" s="13" t="n">
        <v>14</v>
      </c>
      <c r="C9586" s="7" t="n">
        <v>2</v>
      </c>
      <c r="D9586" s="7" t="n">
        <v>0</v>
      </c>
      <c r="E9586" s="7" t="n">
        <v>0</v>
      </c>
      <c r="F9586" s="7" t="n">
        <v>0</v>
      </c>
    </row>
    <row r="9587" spans="1:8">
      <c r="A9587" t="s">
        <v>4</v>
      </c>
      <c r="B9587" s="4" t="s">
        <v>5</v>
      </c>
      <c r="C9587" s="4" t="s">
        <v>7</v>
      </c>
      <c r="D9587" s="10" t="s">
        <v>10</v>
      </c>
      <c r="E9587" s="4" t="s">
        <v>5</v>
      </c>
      <c r="F9587" s="4" t="s">
        <v>7</v>
      </c>
      <c r="G9587" s="4" t="s">
        <v>11</v>
      </c>
      <c r="H9587" s="10" t="s">
        <v>12</v>
      </c>
      <c r="I9587" s="4" t="s">
        <v>7</v>
      </c>
      <c r="J9587" s="4" t="s">
        <v>17</v>
      </c>
      <c r="K9587" s="4" t="s">
        <v>7</v>
      </c>
      <c r="L9587" s="4" t="s">
        <v>7</v>
      </c>
      <c r="M9587" s="10" t="s">
        <v>10</v>
      </c>
      <c r="N9587" s="4" t="s">
        <v>5</v>
      </c>
      <c r="O9587" s="4" t="s">
        <v>7</v>
      </c>
      <c r="P9587" s="4" t="s">
        <v>11</v>
      </c>
      <c r="Q9587" s="10" t="s">
        <v>12</v>
      </c>
      <c r="R9587" s="4" t="s">
        <v>7</v>
      </c>
      <c r="S9587" s="4" t="s">
        <v>17</v>
      </c>
      <c r="T9587" s="4" t="s">
        <v>7</v>
      </c>
      <c r="U9587" s="4" t="s">
        <v>7</v>
      </c>
      <c r="V9587" s="4" t="s">
        <v>7</v>
      </c>
      <c r="W9587" s="4" t="s">
        <v>13</v>
      </c>
    </row>
    <row r="9588" spans="1:8">
      <c r="A9588" t="n">
        <v>73649</v>
      </c>
      <c r="B9588" s="9" t="n">
        <v>5</v>
      </c>
      <c r="C9588" s="7" t="n">
        <v>28</v>
      </c>
      <c r="D9588" s="10" t="s">
        <v>3</v>
      </c>
      <c r="E9588" s="8" t="n">
        <v>162</v>
      </c>
      <c r="F9588" s="7" t="n">
        <v>3</v>
      </c>
      <c r="G9588" s="7" t="n">
        <v>36869</v>
      </c>
      <c r="H9588" s="10" t="s">
        <v>3</v>
      </c>
      <c r="I9588" s="7" t="n">
        <v>0</v>
      </c>
      <c r="J9588" s="7" t="n">
        <v>1</v>
      </c>
      <c r="K9588" s="7" t="n">
        <v>2</v>
      </c>
      <c r="L9588" s="7" t="n">
        <v>28</v>
      </c>
      <c r="M9588" s="10" t="s">
        <v>3</v>
      </c>
      <c r="N9588" s="8" t="n">
        <v>162</v>
      </c>
      <c r="O9588" s="7" t="n">
        <v>3</v>
      </c>
      <c r="P9588" s="7" t="n">
        <v>36869</v>
      </c>
      <c r="Q9588" s="10" t="s">
        <v>3</v>
      </c>
      <c r="R9588" s="7" t="n">
        <v>0</v>
      </c>
      <c r="S9588" s="7" t="n">
        <v>2</v>
      </c>
      <c r="T9588" s="7" t="n">
        <v>2</v>
      </c>
      <c r="U9588" s="7" t="n">
        <v>11</v>
      </c>
      <c r="V9588" s="7" t="n">
        <v>1</v>
      </c>
      <c r="W9588" s="11" t="n">
        <f t="normal" ca="1">A9592</f>
        <v>0</v>
      </c>
    </row>
    <row r="9589" spans="1:8">
      <c r="A9589" t="s">
        <v>4</v>
      </c>
      <c r="B9589" s="4" t="s">
        <v>5</v>
      </c>
      <c r="C9589" s="4" t="s">
        <v>7</v>
      </c>
      <c r="D9589" s="4" t="s">
        <v>11</v>
      </c>
      <c r="E9589" s="4" t="s">
        <v>15</v>
      </c>
    </row>
    <row r="9590" spans="1:8">
      <c r="A9590" t="n">
        <v>73678</v>
      </c>
      <c r="B9590" s="28" t="n">
        <v>58</v>
      </c>
      <c r="C9590" s="7" t="n">
        <v>0</v>
      </c>
      <c r="D9590" s="7" t="n">
        <v>0</v>
      </c>
      <c r="E9590" s="7" t="n">
        <v>1</v>
      </c>
    </row>
    <row r="9591" spans="1:8">
      <c r="A9591" t="s">
        <v>4</v>
      </c>
      <c r="B9591" s="4" t="s">
        <v>5</v>
      </c>
      <c r="C9591" s="4" t="s">
        <v>7</v>
      </c>
      <c r="D9591" s="10" t="s">
        <v>10</v>
      </c>
      <c r="E9591" s="4" t="s">
        <v>5</v>
      </c>
      <c r="F9591" s="4" t="s">
        <v>7</v>
      </c>
      <c r="G9591" s="4" t="s">
        <v>11</v>
      </c>
      <c r="H9591" s="10" t="s">
        <v>12</v>
      </c>
      <c r="I9591" s="4" t="s">
        <v>7</v>
      </c>
      <c r="J9591" s="4" t="s">
        <v>17</v>
      </c>
      <c r="K9591" s="4" t="s">
        <v>7</v>
      </c>
      <c r="L9591" s="4" t="s">
        <v>7</v>
      </c>
      <c r="M9591" s="10" t="s">
        <v>10</v>
      </c>
      <c r="N9591" s="4" t="s">
        <v>5</v>
      </c>
      <c r="O9591" s="4" t="s">
        <v>7</v>
      </c>
      <c r="P9591" s="4" t="s">
        <v>11</v>
      </c>
      <c r="Q9591" s="10" t="s">
        <v>12</v>
      </c>
      <c r="R9591" s="4" t="s">
        <v>7</v>
      </c>
      <c r="S9591" s="4" t="s">
        <v>17</v>
      </c>
      <c r="T9591" s="4" t="s">
        <v>7</v>
      </c>
      <c r="U9591" s="4" t="s">
        <v>7</v>
      </c>
      <c r="V9591" s="4" t="s">
        <v>7</v>
      </c>
      <c r="W9591" s="4" t="s">
        <v>13</v>
      </c>
    </row>
    <row r="9592" spans="1:8">
      <c r="A9592" t="n">
        <v>73686</v>
      </c>
      <c r="B9592" s="9" t="n">
        <v>5</v>
      </c>
      <c r="C9592" s="7" t="n">
        <v>28</v>
      </c>
      <c r="D9592" s="10" t="s">
        <v>3</v>
      </c>
      <c r="E9592" s="8" t="n">
        <v>162</v>
      </c>
      <c r="F9592" s="7" t="n">
        <v>3</v>
      </c>
      <c r="G9592" s="7" t="n">
        <v>36869</v>
      </c>
      <c r="H9592" s="10" t="s">
        <v>3</v>
      </c>
      <c r="I9592" s="7" t="n">
        <v>0</v>
      </c>
      <c r="J9592" s="7" t="n">
        <v>1</v>
      </c>
      <c r="K9592" s="7" t="n">
        <v>3</v>
      </c>
      <c r="L9592" s="7" t="n">
        <v>28</v>
      </c>
      <c r="M9592" s="10" t="s">
        <v>3</v>
      </c>
      <c r="N9592" s="8" t="n">
        <v>162</v>
      </c>
      <c r="O9592" s="7" t="n">
        <v>3</v>
      </c>
      <c r="P9592" s="7" t="n">
        <v>36869</v>
      </c>
      <c r="Q9592" s="10" t="s">
        <v>3</v>
      </c>
      <c r="R9592" s="7" t="n">
        <v>0</v>
      </c>
      <c r="S9592" s="7" t="n">
        <v>2</v>
      </c>
      <c r="T9592" s="7" t="n">
        <v>3</v>
      </c>
      <c r="U9592" s="7" t="n">
        <v>9</v>
      </c>
      <c r="V9592" s="7" t="n">
        <v>1</v>
      </c>
      <c r="W9592" s="11" t="n">
        <f t="normal" ca="1">A9602</f>
        <v>0</v>
      </c>
    </row>
    <row r="9593" spans="1:8">
      <c r="A9593" t="s">
        <v>4</v>
      </c>
      <c r="B9593" s="4" t="s">
        <v>5</v>
      </c>
      <c r="C9593" s="4" t="s">
        <v>7</v>
      </c>
      <c r="D9593" s="10" t="s">
        <v>10</v>
      </c>
      <c r="E9593" s="4" t="s">
        <v>5</v>
      </c>
      <c r="F9593" s="4" t="s">
        <v>11</v>
      </c>
      <c r="G9593" s="4" t="s">
        <v>7</v>
      </c>
      <c r="H9593" s="4" t="s">
        <v>7</v>
      </c>
      <c r="I9593" s="4" t="s">
        <v>8</v>
      </c>
      <c r="J9593" s="10" t="s">
        <v>12</v>
      </c>
      <c r="K9593" s="4" t="s">
        <v>7</v>
      </c>
      <c r="L9593" s="4" t="s">
        <v>7</v>
      </c>
      <c r="M9593" s="10" t="s">
        <v>10</v>
      </c>
      <c r="N9593" s="4" t="s">
        <v>5</v>
      </c>
      <c r="O9593" s="4" t="s">
        <v>7</v>
      </c>
      <c r="P9593" s="10" t="s">
        <v>12</v>
      </c>
      <c r="Q9593" s="4" t="s">
        <v>7</v>
      </c>
      <c r="R9593" s="4" t="s">
        <v>17</v>
      </c>
      <c r="S9593" s="4" t="s">
        <v>7</v>
      </c>
      <c r="T9593" s="4" t="s">
        <v>7</v>
      </c>
      <c r="U9593" s="4" t="s">
        <v>7</v>
      </c>
      <c r="V9593" s="10" t="s">
        <v>10</v>
      </c>
      <c r="W9593" s="4" t="s">
        <v>5</v>
      </c>
      <c r="X9593" s="4" t="s">
        <v>7</v>
      </c>
      <c r="Y9593" s="10" t="s">
        <v>12</v>
      </c>
      <c r="Z9593" s="4" t="s">
        <v>7</v>
      </c>
      <c r="AA9593" s="4" t="s">
        <v>17</v>
      </c>
      <c r="AB9593" s="4" t="s">
        <v>7</v>
      </c>
      <c r="AC9593" s="4" t="s">
        <v>7</v>
      </c>
      <c r="AD9593" s="4" t="s">
        <v>7</v>
      </c>
      <c r="AE9593" s="4" t="s">
        <v>13</v>
      </c>
    </row>
    <row r="9594" spans="1:8">
      <c r="A9594" t="n">
        <v>73715</v>
      </c>
      <c r="B9594" s="9" t="n">
        <v>5</v>
      </c>
      <c r="C9594" s="7" t="n">
        <v>28</v>
      </c>
      <c r="D9594" s="10" t="s">
        <v>3</v>
      </c>
      <c r="E9594" s="39" t="n">
        <v>47</v>
      </c>
      <c r="F9594" s="7" t="n">
        <v>61456</v>
      </c>
      <c r="G9594" s="7" t="n">
        <v>2</v>
      </c>
      <c r="H9594" s="7" t="n">
        <v>0</v>
      </c>
      <c r="I9594" s="7" t="s">
        <v>134</v>
      </c>
      <c r="J9594" s="10" t="s">
        <v>3</v>
      </c>
      <c r="K9594" s="7" t="n">
        <v>8</v>
      </c>
      <c r="L9594" s="7" t="n">
        <v>28</v>
      </c>
      <c r="M9594" s="10" t="s">
        <v>3</v>
      </c>
      <c r="N9594" s="53" t="n">
        <v>74</v>
      </c>
      <c r="O9594" s="7" t="n">
        <v>65</v>
      </c>
      <c r="P9594" s="10" t="s">
        <v>3</v>
      </c>
      <c r="Q9594" s="7" t="n">
        <v>0</v>
      </c>
      <c r="R9594" s="7" t="n">
        <v>1</v>
      </c>
      <c r="S9594" s="7" t="n">
        <v>3</v>
      </c>
      <c r="T9594" s="7" t="n">
        <v>9</v>
      </c>
      <c r="U9594" s="7" t="n">
        <v>28</v>
      </c>
      <c r="V9594" s="10" t="s">
        <v>3</v>
      </c>
      <c r="W9594" s="53" t="n">
        <v>74</v>
      </c>
      <c r="X9594" s="7" t="n">
        <v>65</v>
      </c>
      <c r="Y9594" s="10" t="s">
        <v>3</v>
      </c>
      <c r="Z9594" s="7" t="n">
        <v>0</v>
      </c>
      <c r="AA9594" s="7" t="n">
        <v>2</v>
      </c>
      <c r="AB9594" s="7" t="n">
        <v>3</v>
      </c>
      <c r="AC9594" s="7" t="n">
        <v>9</v>
      </c>
      <c r="AD9594" s="7" t="n">
        <v>1</v>
      </c>
      <c r="AE9594" s="11" t="n">
        <f t="normal" ca="1">A9598</f>
        <v>0</v>
      </c>
    </row>
    <row r="9595" spans="1:8">
      <c r="A9595" t="s">
        <v>4</v>
      </c>
      <c r="B9595" s="4" t="s">
        <v>5</v>
      </c>
      <c r="C9595" s="4" t="s">
        <v>11</v>
      </c>
      <c r="D9595" s="4" t="s">
        <v>7</v>
      </c>
      <c r="E9595" s="4" t="s">
        <v>7</v>
      </c>
      <c r="F9595" s="4" t="s">
        <v>8</v>
      </c>
    </row>
    <row r="9596" spans="1:8">
      <c r="A9596" t="n">
        <v>73763</v>
      </c>
      <c r="B9596" s="39" t="n">
        <v>47</v>
      </c>
      <c r="C9596" s="7" t="n">
        <v>61456</v>
      </c>
      <c r="D9596" s="7" t="n">
        <v>0</v>
      </c>
      <c r="E9596" s="7" t="n">
        <v>0</v>
      </c>
      <c r="F9596" s="7" t="s">
        <v>135</v>
      </c>
    </row>
    <row r="9597" spans="1:8">
      <c r="A9597" t="s">
        <v>4</v>
      </c>
      <c r="B9597" s="4" t="s">
        <v>5</v>
      </c>
      <c r="C9597" s="4" t="s">
        <v>7</v>
      </c>
      <c r="D9597" s="4" t="s">
        <v>11</v>
      </c>
      <c r="E9597" s="4" t="s">
        <v>15</v>
      </c>
    </row>
    <row r="9598" spans="1:8">
      <c r="A9598" t="n">
        <v>73776</v>
      </c>
      <c r="B9598" s="28" t="n">
        <v>58</v>
      </c>
      <c r="C9598" s="7" t="n">
        <v>0</v>
      </c>
      <c r="D9598" s="7" t="n">
        <v>300</v>
      </c>
      <c r="E9598" s="7" t="n">
        <v>1</v>
      </c>
    </row>
    <row r="9599" spans="1:8">
      <c r="A9599" t="s">
        <v>4</v>
      </c>
      <c r="B9599" s="4" t="s">
        <v>5</v>
      </c>
      <c r="C9599" s="4" t="s">
        <v>7</v>
      </c>
      <c r="D9599" s="4" t="s">
        <v>11</v>
      </c>
    </row>
    <row r="9600" spans="1:8">
      <c r="A9600" t="n">
        <v>73784</v>
      </c>
      <c r="B9600" s="28" t="n">
        <v>58</v>
      </c>
      <c r="C9600" s="7" t="n">
        <v>255</v>
      </c>
      <c r="D9600" s="7" t="n">
        <v>0</v>
      </c>
    </row>
    <row r="9601" spans="1:31">
      <c r="A9601" t="s">
        <v>4</v>
      </c>
      <c r="B9601" s="4" t="s">
        <v>5</v>
      </c>
      <c r="C9601" s="4" t="s">
        <v>7</v>
      </c>
      <c r="D9601" s="4" t="s">
        <v>7</v>
      </c>
      <c r="E9601" s="4" t="s">
        <v>7</v>
      </c>
      <c r="F9601" s="4" t="s">
        <v>7</v>
      </c>
    </row>
    <row r="9602" spans="1:31">
      <c r="A9602" t="n">
        <v>73788</v>
      </c>
      <c r="B9602" s="13" t="n">
        <v>14</v>
      </c>
      <c r="C9602" s="7" t="n">
        <v>0</v>
      </c>
      <c r="D9602" s="7" t="n">
        <v>0</v>
      </c>
      <c r="E9602" s="7" t="n">
        <v>0</v>
      </c>
      <c r="F9602" s="7" t="n">
        <v>64</v>
      </c>
    </row>
    <row r="9603" spans="1:31">
      <c r="A9603" t="s">
        <v>4</v>
      </c>
      <c r="B9603" s="4" t="s">
        <v>5</v>
      </c>
      <c r="C9603" s="4" t="s">
        <v>7</v>
      </c>
      <c r="D9603" s="4" t="s">
        <v>11</v>
      </c>
    </row>
    <row r="9604" spans="1:31">
      <c r="A9604" t="n">
        <v>73793</v>
      </c>
      <c r="B9604" s="21" t="n">
        <v>22</v>
      </c>
      <c r="C9604" s="7" t="n">
        <v>0</v>
      </c>
      <c r="D9604" s="7" t="n">
        <v>36869</v>
      </c>
    </row>
    <row r="9605" spans="1:31">
      <c r="A9605" t="s">
        <v>4</v>
      </c>
      <c r="B9605" s="4" t="s">
        <v>5</v>
      </c>
      <c r="C9605" s="4" t="s">
        <v>7</v>
      </c>
      <c r="D9605" s="4" t="s">
        <v>11</v>
      </c>
    </row>
    <row r="9606" spans="1:31">
      <c r="A9606" t="n">
        <v>73797</v>
      </c>
      <c r="B9606" s="28" t="n">
        <v>58</v>
      </c>
      <c r="C9606" s="7" t="n">
        <v>5</v>
      </c>
      <c r="D9606" s="7" t="n">
        <v>300</v>
      </c>
    </row>
    <row r="9607" spans="1:31">
      <c r="A9607" t="s">
        <v>4</v>
      </c>
      <c r="B9607" s="4" t="s">
        <v>5</v>
      </c>
      <c r="C9607" s="4" t="s">
        <v>15</v>
      </c>
      <c r="D9607" s="4" t="s">
        <v>11</v>
      </c>
    </row>
    <row r="9608" spans="1:31">
      <c r="A9608" t="n">
        <v>73801</v>
      </c>
      <c r="B9608" s="29" t="n">
        <v>103</v>
      </c>
      <c r="C9608" s="7" t="n">
        <v>0</v>
      </c>
      <c r="D9608" s="7" t="n">
        <v>300</v>
      </c>
    </row>
    <row r="9609" spans="1:31">
      <c r="A9609" t="s">
        <v>4</v>
      </c>
      <c r="B9609" s="4" t="s">
        <v>5</v>
      </c>
      <c r="C9609" s="4" t="s">
        <v>7</v>
      </c>
    </row>
    <row r="9610" spans="1:31">
      <c r="A9610" t="n">
        <v>73808</v>
      </c>
      <c r="B9610" s="54" t="n">
        <v>64</v>
      </c>
      <c r="C9610" s="7" t="n">
        <v>7</v>
      </c>
    </row>
    <row r="9611" spans="1:31">
      <c r="A9611" t="s">
        <v>4</v>
      </c>
      <c r="B9611" s="4" t="s">
        <v>5</v>
      </c>
      <c r="C9611" s="4" t="s">
        <v>7</v>
      </c>
      <c r="D9611" s="4" t="s">
        <v>11</v>
      </c>
    </row>
    <row r="9612" spans="1:31">
      <c r="A9612" t="n">
        <v>73810</v>
      </c>
      <c r="B9612" s="55" t="n">
        <v>72</v>
      </c>
      <c r="C9612" s="7" t="n">
        <v>5</v>
      </c>
      <c r="D9612" s="7" t="n">
        <v>0</v>
      </c>
    </row>
    <row r="9613" spans="1:31">
      <c r="A9613" t="s">
        <v>4</v>
      </c>
      <c r="B9613" s="4" t="s">
        <v>5</v>
      </c>
      <c r="C9613" s="4" t="s">
        <v>7</v>
      </c>
      <c r="D9613" s="10" t="s">
        <v>10</v>
      </c>
      <c r="E9613" s="4" t="s">
        <v>5</v>
      </c>
      <c r="F9613" s="4" t="s">
        <v>7</v>
      </c>
      <c r="G9613" s="4" t="s">
        <v>11</v>
      </c>
      <c r="H9613" s="10" t="s">
        <v>12</v>
      </c>
      <c r="I9613" s="4" t="s">
        <v>7</v>
      </c>
      <c r="J9613" s="4" t="s">
        <v>17</v>
      </c>
      <c r="K9613" s="4" t="s">
        <v>7</v>
      </c>
      <c r="L9613" s="4" t="s">
        <v>7</v>
      </c>
      <c r="M9613" s="4" t="s">
        <v>13</v>
      </c>
    </row>
    <row r="9614" spans="1:31">
      <c r="A9614" t="n">
        <v>73814</v>
      </c>
      <c r="B9614" s="9" t="n">
        <v>5</v>
      </c>
      <c r="C9614" s="7" t="n">
        <v>28</v>
      </c>
      <c r="D9614" s="10" t="s">
        <v>3</v>
      </c>
      <c r="E9614" s="8" t="n">
        <v>162</v>
      </c>
      <c r="F9614" s="7" t="n">
        <v>4</v>
      </c>
      <c r="G9614" s="7" t="n">
        <v>36869</v>
      </c>
      <c r="H9614" s="10" t="s">
        <v>3</v>
      </c>
      <c r="I9614" s="7" t="n">
        <v>0</v>
      </c>
      <c r="J9614" s="7" t="n">
        <v>1</v>
      </c>
      <c r="K9614" s="7" t="n">
        <v>2</v>
      </c>
      <c r="L9614" s="7" t="n">
        <v>1</v>
      </c>
      <c r="M9614" s="11" t="n">
        <f t="normal" ca="1">A9620</f>
        <v>0</v>
      </c>
    </row>
    <row r="9615" spans="1:31">
      <c r="A9615" t="s">
        <v>4</v>
      </c>
      <c r="B9615" s="4" t="s">
        <v>5</v>
      </c>
      <c r="C9615" s="4" t="s">
        <v>7</v>
      </c>
      <c r="D9615" s="4" t="s">
        <v>8</v>
      </c>
    </row>
    <row r="9616" spans="1:31">
      <c r="A9616" t="n">
        <v>73831</v>
      </c>
      <c r="B9616" s="6" t="n">
        <v>2</v>
      </c>
      <c r="C9616" s="7" t="n">
        <v>10</v>
      </c>
      <c r="D9616" s="7" t="s">
        <v>136</v>
      </c>
    </row>
    <row r="9617" spans="1:13">
      <c r="A9617" t="s">
        <v>4</v>
      </c>
      <c r="B9617" s="4" t="s">
        <v>5</v>
      </c>
      <c r="C9617" s="4" t="s">
        <v>11</v>
      </c>
    </row>
    <row r="9618" spans="1:13">
      <c r="A9618" t="n">
        <v>73848</v>
      </c>
      <c r="B9618" s="26" t="n">
        <v>16</v>
      </c>
      <c r="C9618" s="7" t="n">
        <v>0</v>
      </c>
    </row>
    <row r="9619" spans="1:13">
      <c r="A9619" t="s">
        <v>4</v>
      </c>
      <c r="B9619" s="4" t="s">
        <v>5</v>
      </c>
      <c r="C9619" s="4" t="s">
        <v>7</v>
      </c>
    </row>
    <row r="9620" spans="1:13">
      <c r="A9620" t="n">
        <v>73851</v>
      </c>
      <c r="B9620" s="56" t="n">
        <v>116</v>
      </c>
      <c r="C9620" s="7" t="n">
        <v>0</v>
      </c>
    </row>
    <row r="9621" spans="1:13">
      <c r="A9621" t="s">
        <v>4</v>
      </c>
      <c r="B9621" s="4" t="s">
        <v>5</v>
      </c>
      <c r="C9621" s="4" t="s">
        <v>7</v>
      </c>
      <c r="D9621" s="4" t="s">
        <v>11</v>
      </c>
    </row>
    <row r="9622" spans="1:13">
      <c r="A9622" t="n">
        <v>73853</v>
      </c>
      <c r="B9622" s="56" t="n">
        <v>116</v>
      </c>
      <c r="C9622" s="7" t="n">
        <v>2</v>
      </c>
      <c r="D9622" s="7" t="n">
        <v>1</v>
      </c>
    </row>
    <row r="9623" spans="1:13">
      <c r="A9623" t="s">
        <v>4</v>
      </c>
      <c r="B9623" s="4" t="s">
        <v>5</v>
      </c>
      <c r="C9623" s="4" t="s">
        <v>7</v>
      </c>
      <c r="D9623" s="4" t="s">
        <v>17</v>
      </c>
    </row>
    <row r="9624" spans="1:13">
      <c r="A9624" t="n">
        <v>73857</v>
      </c>
      <c r="B9624" s="56" t="n">
        <v>116</v>
      </c>
      <c r="C9624" s="7" t="n">
        <v>5</v>
      </c>
      <c r="D9624" s="7" t="n">
        <v>1101004800</v>
      </c>
    </row>
    <row r="9625" spans="1:13">
      <c r="A9625" t="s">
        <v>4</v>
      </c>
      <c r="B9625" s="4" t="s">
        <v>5</v>
      </c>
      <c r="C9625" s="4" t="s">
        <v>7</v>
      </c>
      <c r="D9625" s="4" t="s">
        <v>11</v>
      </c>
    </row>
    <row r="9626" spans="1:13">
      <c r="A9626" t="n">
        <v>73863</v>
      </c>
      <c r="B9626" s="56" t="n">
        <v>116</v>
      </c>
      <c r="C9626" s="7" t="n">
        <v>6</v>
      </c>
      <c r="D9626" s="7" t="n">
        <v>1</v>
      </c>
    </row>
    <row r="9627" spans="1:13">
      <c r="A9627" t="s">
        <v>4</v>
      </c>
      <c r="B9627" s="4" t="s">
        <v>5</v>
      </c>
      <c r="C9627" s="4" t="s">
        <v>11</v>
      </c>
      <c r="D9627" s="4" t="s">
        <v>8</v>
      </c>
      <c r="E9627" s="4" t="s">
        <v>8</v>
      </c>
      <c r="F9627" s="4" t="s">
        <v>8</v>
      </c>
      <c r="G9627" s="4" t="s">
        <v>7</v>
      </c>
      <c r="H9627" s="4" t="s">
        <v>17</v>
      </c>
      <c r="I9627" s="4" t="s">
        <v>15</v>
      </c>
      <c r="J9627" s="4" t="s">
        <v>15</v>
      </c>
      <c r="K9627" s="4" t="s">
        <v>15</v>
      </c>
      <c r="L9627" s="4" t="s">
        <v>15</v>
      </c>
      <c r="M9627" s="4" t="s">
        <v>15</v>
      </c>
      <c r="N9627" s="4" t="s">
        <v>15</v>
      </c>
      <c r="O9627" s="4" t="s">
        <v>15</v>
      </c>
      <c r="P9627" s="4" t="s">
        <v>8</v>
      </c>
      <c r="Q9627" s="4" t="s">
        <v>8</v>
      </c>
      <c r="R9627" s="4" t="s">
        <v>17</v>
      </c>
      <c r="S9627" s="4" t="s">
        <v>7</v>
      </c>
      <c r="T9627" s="4" t="s">
        <v>17</v>
      </c>
      <c r="U9627" s="4" t="s">
        <v>17</v>
      </c>
      <c r="V9627" s="4" t="s">
        <v>11</v>
      </c>
    </row>
    <row r="9628" spans="1:13">
      <c r="A9628" t="n">
        <v>73867</v>
      </c>
      <c r="B9628" s="59" t="n">
        <v>19</v>
      </c>
      <c r="C9628" s="7" t="n">
        <v>1</v>
      </c>
      <c r="D9628" s="7" t="s">
        <v>144</v>
      </c>
      <c r="E9628" s="7" t="s">
        <v>145</v>
      </c>
      <c r="F9628" s="7" t="s">
        <v>18</v>
      </c>
      <c r="G9628" s="7" t="n">
        <v>0</v>
      </c>
      <c r="H9628" s="7" t="n">
        <v>1</v>
      </c>
      <c r="I9628" s="7" t="n">
        <v>0</v>
      </c>
      <c r="J9628" s="7" t="n">
        <v>0</v>
      </c>
      <c r="K9628" s="7" t="n">
        <v>0</v>
      </c>
      <c r="L9628" s="7" t="n">
        <v>0</v>
      </c>
      <c r="M9628" s="7" t="n">
        <v>1</v>
      </c>
      <c r="N9628" s="7" t="n">
        <v>1.60000002384186</v>
      </c>
      <c r="O9628" s="7" t="n">
        <v>0.0900000035762787</v>
      </c>
      <c r="P9628" s="7" t="s">
        <v>18</v>
      </c>
      <c r="Q9628" s="7" t="s">
        <v>18</v>
      </c>
      <c r="R9628" s="7" t="n">
        <v>-1</v>
      </c>
      <c r="S9628" s="7" t="n">
        <v>0</v>
      </c>
      <c r="T9628" s="7" t="n">
        <v>0</v>
      </c>
      <c r="U9628" s="7" t="n">
        <v>0</v>
      </c>
      <c r="V9628" s="7" t="n">
        <v>0</v>
      </c>
    </row>
    <row r="9629" spans="1:13">
      <c r="A9629" t="s">
        <v>4</v>
      </c>
      <c r="B9629" s="4" t="s">
        <v>5</v>
      </c>
      <c r="C9629" s="4" t="s">
        <v>11</v>
      </c>
      <c r="D9629" s="4" t="s">
        <v>8</v>
      </c>
      <c r="E9629" s="4" t="s">
        <v>8</v>
      </c>
      <c r="F9629" s="4" t="s">
        <v>8</v>
      </c>
      <c r="G9629" s="4" t="s">
        <v>7</v>
      </c>
      <c r="H9629" s="4" t="s">
        <v>17</v>
      </c>
      <c r="I9629" s="4" t="s">
        <v>15</v>
      </c>
      <c r="J9629" s="4" t="s">
        <v>15</v>
      </c>
      <c r="K9629" s="4" t="s">
        <v>15</v>
      </c>
      <c r="L9629" s="4" t="s">
        <v>15</v>
      </c>
      <c r="M9629" s="4" t="s">
        <v>15</v>
      </c>
      <c r="N9629" s="4" t="s">
        <v>15</v>
      </c>
      <c r="O9629" s="4" t="s">
        <v>15</v>
      </c>
      <c r="P9629" s="4" t="s">
        <v>8</v>
      </c>
      <c r="Q9629" s="4" t="s">
        <v>8</v>
      </c>
      <c r="R9629" s="4" t="s">
        <v>17</v>
      </c>
      <c r="S9629" s="4" t="s">
        <v>7</v>
      </c>
      <c r="T9629" s="4" t="s">
        <v>17</v>
      </c>
      <c r="U9629" s="4" t="s">
        <v>17</v>
      </c>
      <c r="V9629" s="4" t="s">
        <v>11</v>
      </c>
    </row>
    <row r="9630" spans="1:13">
      <c r="A9630" t="n">
        <v>73940</v>
      </c>
      <c r="B9630" s="59" t="n">
        <v>19</v>
      </c>
      <c r="C9630" s="7" t="n">
        <v>2</v>
      </c>
      <c r="D9630" s="7" t="s">
        <v>146</v>
      </c>
      <c r="E9630" s="7" t="s">
        <v>147</v>
      </c>
      <c r="F9630" s="7" t="s">
        <v>18</v>
      </c>
      <c r="G9630" s="7" t="n">
        <v>0</v>
      </c>
      <c r="H9630" s="7" t="n">
        <v>1</v>
      </c>
      <c r="I9630" s="7" t="n">
        <v>0</v>
      </c>
      <c r="J9630" s="7" t="n">
        <v>0</v>
      </c>
      <c r="K9630" s="7" t="n">
        <v>0</v>
      </c>
      <c r="L9630" s="7" t="n">
        <v>0</v>
      </c>
      <c r="M9630" s="7" t="n">
        <v>1</v>
      </c>
      <c r="N9630" s="7" t="n">
        <v>1.60000002384186</v>
      </c>
      <c r="O9630" s="7" t="n">
        <v>0.0900000035762787</v>
      </c>
      <c r="P9630" s="7" t="s">
        <v>18</v>
      </c>
      <c r="Q9630" s="7" t="s">
        <v>18</v>
      </c>
      <c r="R9630" s="7" t="n">
        <v>-1</v>
      </c>
      <c r="S9630" s="7" t="n">
        <v>0</v>
      </c>
      <c r="T9630" s="7" t="n">
        <v>0</v>
      </c>
      <c r="U9630" s="7" t="n">
        <v>0</v>
      </c>
      <c r="V9630" s="7" t="n">
        <v>0</v>
      </c>
    </row>
    <row r="9631" spans="1:13">
      <c r="A9631" t="s">
        <v>4</v>
      </c>
      <c r="B9631" s="4" t="s">
        <v>5</v>
      </c>
      <c r="C9631" s="4" t="s">
        <v>11</v>
      </c>
      <c r="D9631" s="4" t="s">
        <v>8</v>
      </c>
      <c r="E9631" s="4" t="s">
        <v>8</v>
      </c>
      <c r="F9631" s="4" t="s">
        <v>8</v>
      </c>
      <c r="G9631" s="4" t="s">
        <v>7</v>
      </c>
      <c r="H9631" s="4" t="s">
        <v>17</v>
      </c>
      <c r="I9631" s="4" t="s">
        <v>15</v>
      </c>
      <c r="J9631" s="4" t="s">
        <v>15</v>
      </c>
      <c r="K9631" s="4" t="s">
        <v>15</v>
      </c>
      <c r="L9631" s="4" t="s">
        <v>15</v>
      </c>
      <c r="M9631" s="4" t="s">
        <v>15</v>
      </c>
      <c r="N9631" s="4" t="s">
        <v>15</v>
      </c>
      <c r="O9631" s="4" t="s">
        <v>15</v>
      </c>
      <c r="P9631" s="4" t="s">
        <v>8</v>
      </c>
      <c r="Q9631" s="4" t="s">
        <v>8</v>
      </c>
      <c r="R9631" s="4" t="s">
        <v>17</v>
      </c>
      <c r="S9631" s="4" t="s">
        <v>7</v>
      </c>
      <c r="T9631" s="4" t="s">
        <v>17</v>
      </c>
      <c r="U9631" s="4" t="s">
        <v>17</v>
      </c>
      <c r="V9631" s="4" t="s">
        <v>11</v>
      </c>
    </row>
    <row r="9632" spans="1:13">
      <c r="A9632" t="n">
        <v>74014</v>
      </c>
      <c r="B9632" s="59" t="n">
        <v>19</v>
      </c>
      <c r="C9632" s="7" t="n">
        <v>3</v>
      </c>
      <c r="D9632" s="7" t="s">
        <v>148</v>
      </c>
      <c r="E9632" s="7" t="s">
        <v>149</v>
      </c>
      <c r="F9632" s="7" t="s">
        <v>18</v>
      </c>
      <c r="G9632" s="7" t="n">
        <v>0</v>
      </c>
      <c r="H9632" s="7" t="n">
        <v>1</v>
      </c>
      <c r="I9632" s="7" t="n">
        <v>0</v>
      </c>
      <c r="J9632" s="7" t="n">
        <v>0</v>
      </c>
      <c r="K9632" s="7" t="n">
        <v>0</v>
      </c>
      <c r="L9632" s="7" t="n">
        <v>0</v>
      </c>
      <c r="M9632" s="7" t="n">
        <v>1</v>
      </c>
      <c r="N9632" s="7" t="n">
        <v>1.60000002384186</v>
      </c>
      <c r="O9632" s="7" t="n">
        <v>0.0900000035762787</v>
      </c>
      <c r="P9632" s="7" t="s">
        <v>18</v>
      </c>
      <c r="Q9632" s="7" t="s">
        <v>18</v>
      </c>
      <c r="R9632" s="7" t="n">
        <v>-1</v>
      </c>
      <c r="S9632" s="7" t="n">
        <v>0</v>
      </c>
      <c r="T9632" s="7" t="n">
        <v>0</v>
      </c>
      <c r="U9632" s="7" t="n">
        <v>0</v>
      </c>
      <c r="V9632" s="7" t="n">
        <v>0</v>
      </c>
    </row>
    <row r="9633" spans="1:22">
      <c r="A9633" t="s">
        <v>4</v>
      </c>
      <c r="B9633" s="4" t="s">
        <v>5</v>
      </c>
      <c r="C9633" s="4" t="s">
        <v>11</v>
      </c>
      <c r="D9633" s="4" t="s">
        <v>8</v>
      </c>
      <c r="E9633" s="4" t="s">
        <v>8</v>
      </c>
      <c r="F9633" s="4" t="s">
        <v>8</v>
      </c>
      <c r="G9633" s="4" t="s">
        <v>7</v>
      </c>
      <c r="H9633" s="4" t="s">
        <v>17</v>
      </c>
      <c r="I9633" s="4" t="s">
        <v>15</v>
      </c>
      <c r="J9633" s="4" t="s">
        <v>15</v>
      </c>
      <c r="K9633" s="4" t="s">
        <v>15</v>
      </c>
      <c r="L9633" s="4" t="s">
        <v>15</v>
      </c>
      <c r="M9633" s="4" t="s">
        <v>15</v>
      </c>
      <c r="N9633" s="4" t="s">
        <v>15</v>
      </c>
      <c r="O9633" s="4" t="s">
        <v>15</v>
      </c>
      <c r="P9633" s="4" t="s">
        <v>8</v>
      </c>
      <c r="Q9633" s="4" t="s">
        <v>8</v>
      </c>
      <c r="R9633" s="4" t="s">
        <v>17</v>
      </c>
      <c r="S9633" s="4" t="s">
        <v>7</v>
      </c>
      <c r="T9633" s="4" t="s">
        <v>17</v>
      </c>
      <c r="U9633" s="4" t="s">
        <v>17</v>
      </c>
      <c r="V9633" s="4" t="s">
        <v>11</v>
      </c>
    </row>
    <row r="9634" spans="1:22">
      <c r="A9634" t="n">
        <v>74087</v>
      </c>
      <c r="B9634" s="59" t="n">
        <v>19</v>
      </c>
      <c r="C9634" s="7" t="n">
        <v>4</v>
      </c>
      <c r="D9634" s="7" t="s">
        <v>150</v>
      </c>
      <c r="E9634" s="7" t="s">
        <v>151</v>
      </c>
      <c r="F9634" s="7" t="s">
        <v>18</v>
      </c>
      <c r="G9634" s="7" t="n">
        <v>0</v>
      </c>
      <c r="H9634" s="7" t="n">
        <v>1</v>
      </c>
      <c r="I9634" s="7" t="n">
        <v>0</v>
      </c>
      <c r="J9634" s="7" t="n">
        <v>0</v>
      </c>
      <c r="K9634" s="7" t="n">
        <v>0</v>
      </c>
      <c r="L9634" s="7" t="n">
        <v>0</v>
      </c>
      <c r="M9634" s="7" t="n">
        <v>1</v>
      </c>
      <c r="N9634" s="7" t="n">
        <v>1.60000002384186</v>
      </c>
      <c r="O9634" s="7" t="n">
        <v>0.0900000035762787</v>
      </c>
      <c r="P9634" s="7" t="s">
        <v>18</v>
      </c>
      <c r="Q9634" s="7" t="s">
        <v>18</v>
      </c>
      <c r="R9634" s="7" t="n">
        <v>-1</v>
      </c>
      <c r="S9634" s="7" t="n">
        <v>0</v>
      </c>
      <c r="T9634" s="7" t="n">
        <v>0</v>
      </c>
      <c r="U9634" s="7" t="n">
        <v>0</v>
      </c>
      <c r="V9634" s="7" t="n">
        <v>0</v>
      </c>
    </row>
    <row r="9635" spans="1:22">
      <c r="A9635" t="s">
        <v>4</v>
      </c>
      <c r="B9635" s="4" t="s">
        <v>5</v>
      </c>
      <c r="C9635" s="4" t="s">
        <v>11</v>
      </c>
      <c r="D9635" s="4" t="s">
        <v>8</v>
      </c>
      <c r="E9635" s="4" t="s">
        <v>8</v>
      </c>
      <c r="F9635" s="4" t="s">
        <v>8</v>
      </c>
      <c r="G9635" s="4" t="s">
        <v>7</v>
      </c>
      <c r="H9635" s="4" t="s">
        <v>17</v>
      </c>
      <c r="I9635" s="4" t="s">
        <v>15</v>
      </c>
      <c r="J9635" s="4" t="s">
        <v>15</v>
      </c>
      <c r="K9635" s="4" t="s">
        <v>15</v>
      </c>
      <c r="L9635" s="4" t="s">
        <v>15</v>
      </c>
      <c r="M9635" s="4" t="s">
        <v>15</v>
      </c>
      <c r="N9635" s="4" t="s">
        <v>15</v>
      </c>
      <c r="O9635" s="4" t="s">
        <v>15</v>
      </c>
      <c r="P9635" s="4" t="s">
        <v>8</v>
      </c>
      <c r="Q9635" s="4" t="s">
        <v>8</v>
      </c>
      <c r="R9635" s="4" t="s">
        <v>17</v>
      </c>
      <c r="S9635" s="4" t="s">
        <v>7</v>
      </c>
      <c r="T9635" s="4" t="s">
        <v>17</v>
      </c>
      <c r="U9635" s="4" t="s">
        <v>17</v>
      </c>
      <c r="V9635" s="4" t="s">
        <v>11</v>
      </c>
    </row>
    <row r="9636" spans="1:22">
      <c r="A9636" t="n">
        <v>74162</v>
      </c>
      <c r="B9636" s="59" t="n">
        <v>19</v>
      </c>
      <c r="C9636" s="7" t="n">
        <v>5</v>
      </c>
      <c r="D9636" s="7" t="s">
        <v>152</v>
      </c>
      <c r="E9636" s="7" t="s">
        <v>153</v>
      </c>
      <c r="F9636" s="7" t="s">
        <v>18</v>
      </c>
      <c r="G9636" s="7" t="n">
        <v>0</v>
      </c>
      <c r="H9636" s="7" t="n">
        <v>1</v>
      </c>
      <c r="I9636" s="7" t="n">
        <v>0</v>
      </c>
      <c r="J9636" s="7" t="n">
        <v>0</v>
      </c>
      <c r="K9636" s="7" t="n">
        <v>0</v>
      </c>
      <c r="L9636" s="7" t="n">
        <v>0</v>
      </c>
      <c r="M9636" s="7" t="n">
        <v>1</v>
      </c>
      <c r="N9636" s="7" t="n">
        <v>1.60000002384186</v>
      </c>
      <c r="O9636" s="7" t="n">
        <v>0.0900000035762787</v>
      </c>
      <c r="P9636" s="7" t="s">
        <v>18</v>
      </c>
      <c r="Q9636" s="7" t="s">
        <v>18</v>
      </c>
      <c r="R9636" s="7" t="n">
        <v>-1</v>
      </c>
      <c r="S9636" s="7" t="n">
        <v>0</v>
      </c>
      <c r="T9636" s="7" t="n">
        <v>0</v>
      </c>
      <c r="U9636" s="7" t="n">
        <v>0</v>
      </c>
      <c r="V9636" s="7" t="n">
        <v>0</v>
      </c>
    </row>
    <row r="9637" spans="1:22">
      <c r="A9637" t="s">
        <v>4</v>
      </c>
      <c r="B9637" s="4" t="s">
        <v>5</v>
      </c>
      <c r="C9637" s="4" t="s">
        <v>11</v>
      </c>
      <c r="D9637" s="4" t="s">
        <v>8</v>
      </c>
      <c r="E9637" s="4" t="s">
        <v>8</v>
      </c>
      <c r="F9637" s="4" t="s">
        <v>8</v>
      </c>
      <c r="G9637" s="4" t="s">
        <v>7</v>
      </c>
      <c r="H9637" s="4" t="s">
        <v>17</v>
      </c>
      <c r="I9637" s="4" t="s">
        <v>15</v>
      </c>
      <c r="J9637" s="4" t="s">
        <v>15</v>
      </c>
      <c r="K9637" s="4" t="s">
        <v>15</v>
      </c>
      <c r="L9637" s="4" t="s">
        <v>15</v>
      </c>
      <c r="M9637" s="4" t="s">
        <v>15</v>
      </c>
      <c r="N9637" s="4" t="s">
        <v>15</v>
      </c>
      <c r="O9637" s="4" t="s">
        <v>15</v>
      </c>
      <c r="P9637" s="4" t="s">
        <v>8</v>
      </c>
      <c r="Q9637" s="4" t="s">
        <v>8</v>
      </c>
      <c r="R9637" s="4" t="s">
        <v>17</v>
      </c>
      <c r="S9637" s="4" t="s">
        <v>7</v>
      </c>
      <c r="T9637" s="4" t="s">
        <v>17</v>
      </c>
      <c r="U9637" s="4" t="s">
        <v>17</v>
      </c>
      <c r="V9637" s="4" t="s">
        <v>11</v>
      </c>
    </row>
    <row r="9638" spans="1:22">
      <c r="A9638" t="n">
        <v>74234</v>
      </c>
      <c r="B9638" s="59" t="n">
        <v>19</v>
      </c>
      <c r="C9638" s="7" t="n">
        <v>6</v>
      </c>
      <c r="D9638" s="7" t="s">
        <v>154</v>
      </c>
      <c r="E9638" s="7" t="s">
        <v>155</v>
      </c>
      <c r="F9638" s="7" t="s">
        <v>18</v>
      </c>
      <c r="G9638" s="7" t="n">
        <v>0</v>
      </c>
      <c r="H9638" s="7" t="n">
        <v>1</v>
      </c>
      <c r="I9638" s="7" t="n">
        <v>0</v>
      </c>
      <c r="J9638" s="7" t="n">
        <v>0</v>
      </c>
      <c r="K9638" s="7" t="n">
        <v>0</v>
      </c>
      <c r="L9638" s="7" t="n">
        <v>0</v>
      </c>
      <c r="M9638" s="7" t="n">
        <v>1</v>
      </c>
      <c r="N9638" s="7" t="n">
        <v>1.60000002384186</v>
      </c>
      <c r="O9638" s="7" t="n">
        <v>0.0900000035762787</v>
      </c>
      <c r="P9638" s="7" t="s">
        <v>18</v>
      </c>
      <c r="Q9638" s="7" t="s">
        <v>18</v>
      </c>
      <c r="R9638" s="7" t="n">
        <v>-1</v>
      </c>
      <c r="S9638" s="7" t="n">
        <v>0</v>
      </c>
      <c r="T9638" s="7" t="n">
        <v>0</v>
      </c>
      <c r="U9638" s="7" t="n">
        <v>0</v>
      </c>
      <c r="V9638" s="7" t="n">
        <v>0</v>
      </c>
    </row>
    <row r="9639" spans="1:22">
      <c r="A9639" t="s">
        <v>4</v>
      </c>
      <c r="B9639" s="4" t="s">
        <v>5</v>
      </c>
      <c r="C9639" s="4" t="s">
        <v>11</v>
      </c>
      <c r="D9639" s="4" t="s">
        <v>8</v>
      </c>
      <c r="E9639" s="4" t="s">
        <v>8</v>
      </c>
      <c r="F9639" s="4" t="s">
        <v>8</v>
      </c>
      <c r="G9639" s="4" t="s">
        <v>7</v>
      </c>
      <c r="H9639" s="4" t="s">
        <v>17</v>
      </c>
      <c r="I9639" s="4" t="s">
        <v>15</v>
      </c>
      <c r="J9639" s="4" t="s">
        <v>15</v>
      </c>
      <c r="K9639" s="4" t="s">
        <v>15</v>
      </c>
      <c r="L9639" s="4" t="s">
        <v>15</v>
      </c>
      <c r="M9639" s="4" t="s">
        <v>15</v>
      </c>
      <c r="N9639" s="4" t="s">
        <v>15</v>
      </c>
      <c r="O9639" s="4" t="s">
        <v>15</v>
      </c>
      <c r="P9639" s="4" t="s">
        <v>8</v>
      </c>
      <c r="Q9639" s="4" t="s">
        <v>8</v>
      </c>
      <c r="R9639" s="4" t="s">
        <v>17</v>
      </c>
      <c r="S9639" s="4" t="s">
        <v>7</v>
      </c>
      <c r="T9639" s="4" t="s">
        <v>17</v>
      </c>
      <c r="U9639" s="4" t="s">
        <v>17</v>
      </c>
      <c r="V9639" s="4" t="s">
        <v>11</v>
      </c>
    </row>
    <row r="9640" spans="1:22">
      <c r="A9640" t="n">
        <v>74307</v>
      </c>
      <c r="B9640" s="59" t="n">
        <v>19</v>
      </c>
      <c r="C9640" s="7" t="n">
        <v>7</v>
      </c>
      <c r="D9640" s="7" t="s">
        <v>156</v>
      </c>
      <c r="E9640" s="7" t="s">
        <v>157</v>
      </c>
      <c r="F9640" s="7" t="s">
        <v>18</v>
      </c>
      <c r="G9640" s="7" t="n">
        <v>0</v>
      </c>
      <c r="H9640" s="7" t="n">
        <v>1</v>
      </c>
      <c r="I9640" s="7" t="n">
        <v>0</v>
      </c>
      <c r="J9640" s="7" t="n">
        <v>0</v>
      </c>
      <c r="K9640" s="7" t="n">
        <v>0</v>
      </c>
      <c r="L9640" s="7" t="n">
        <v>0</v>
      </c>
      <c r="M9640" s="7" t="n">
        <v>1</v>
      </c>
      <c r="N9640" s="7" t="n">
        <v>1.60000002384186</v>
      </c>
      <c r="O9640" s="7" t="n">
        <v>0.0900000035762787</v>
      </c>
      <c r="P9640" s="7" t="s">
        <v>18</v>
      </c>
      <c r="Q9640" s="7" t="s">
        <v>18</v>
      </c>
      <c r="R9640" s="7" t="n">
        <v>-1</v>
      </c>
      <c r="S9640" s="7" t="n">
        <v>0</v>
      </c>
      <c r="T9640" s="7" t="n">
        <v>0</v>
      </c>
      <c r="U9640" s="7" t="n">
        <v>0</v>
      </c>
      <c r="V9640" s="7" t="n">
        <v>0</v>
      </c>
    </row>
    <row r="9641" spans="1:22">
      <c r="A9641" t="s">
        <v>4</v>
      </c>
      <c r="B9641" s="4" t="s">
        <v>5</v>
      </c>
      <c r="C9641" s="4" t="s">
        <v>11</v>
      </c>
      <c r="D9641" s="4" t="s">
        <v>8</v>
      </c>
      <c r="E9641" s="4" t="s">
        <v>8</v>
      </c>
      <c r="F9641" s="4" t="s">
        <v>8</v>
      </c>
      <c r="G9641" s="4" t="s">
        <v>7</v>
      </c>
      <c r="H9641" s="4" t="s">
        <v>17</v>
      </c>
      <c r="I9641" s="4" t="s">
        <v>15</v>
      </c>
      <c r="J9641" s="4" t="s">
        <v>15</v>
      </c>
      <c r="K9641" s="4" t="s">
        <v>15</v>
      </c>
      <c r="L9641" s="4" t="s">
        <v>15</v>
      </c>
      <c r="M9641" s="4" t="s">
        <v>15</v>
      </c>
      <c r="N9641" s="4" t="s">
        <v>15</v>
      </c>
      <c r="O9641" s="4" t="s">
        <v>15</v>
      </c>
      <c r="P9641" s="4" t="s">
        <v>8</v>
      </c>
      <c r="Q9641" s="4" t="s">
        <v>8</v>
      </c>
      <c r="R9641" s="4" t="s">
        <v>17</v>
      </c>
      <c r="S9641" s="4" t="s">
        <v>7</v>
      </c>
      <c r="T9641" s="4" t="s">
        <v>17</v>
      </c>
      <c r="U9641" s="4" t="s">
        <v>17</v>
      </c>
      <c r="V9641" s="4" t="s">
        <v>11</v>
      </c>
    </row>
    <row r="9642" spans="1:22">
      <c r="A9642" t="n">
        <v>74378</v>
      </c>
      <c r="B9642" s="59" t="n">
        <v>19</v>
      </c>
      <c r="C9642" s="7" t="n">
        <v>8</v>
      </c>
      <c r="D9642" s="7" t="s">
        <v>158</v>
      </c>
      <c r="E9642" s="7" t="s">
        <v>159</v>
      </c>
      <c r="F9642" s="7" t="s">
        <v>18</v>
      </c>
      <c r="G9642" s="7" t="n">
        <v>0</v>
      </c>
      <c r="H9642" s="7" t="n">
        <v>1</v>
      </c>
      <c r="I9642" s="7" t="n">
        <v>0</v>
      </c>
      <c r="J9642" s="7" t="n">
        <v>0</v>
      </c>
      <c r="K9642" s="7" t="n">
        <v>0</v>
      </c>
      <c r="L9642" s="7" t="n">
        <v>0</v>
      </c>
      <c r="M9642" s="7" t="n">
        <v>1</v>
      </c>
      <c r="N9642" s="7" t="n">
        <v>1.60000002384186</v>
      </c>
      <c r="O9642" s="7" t="n">
        <v>0.0900000035762787</v>
      </c>
      <c r="P9642" s="7" t="s">
        <v>18</v>
      </c>
      <c r="Q9642" s="7" t="s">
        <v>18</v>
      </c>
      <c r="R9642" s="7" t="n">
        <v>-1</v>
      </c>
      <c r="S9642" s="7" t="n">
        <v>0</v>
      </c>
      <c r="T9642" s="7" t="n">
        <v>0</v>
      </c>
      <c r="U9642" s="7" t="n">
        <v>0</v>
      </c>
      <c r="V9642" s="7" t="n">
        <v>0</v>
      </c>
    </row>
    <row r="9643" spans="1:22">
      <c r="A9643" t="s">
        <v>4</v>
      </c>
      <c r="B9643" s="4" t="s">
        <v>5</v>
      </c>
      <c r="C9643" s="4" t="s">
        <v>11</v>
      </c>
      <c r="D9643" s="4" t="s">
        <v>8</v>
      </c>
      <c r="E9643" s="4" t="s">
        <v>8</v>
      </c>
      <c r="F9643" s="4" t="s">
        <v>8</v>
      </c>
      <c r="G9643" s="4" t="s">
        <v>7</v>
      </c>
      <c r="H9643" s="4" t="s">
        <v>17</v>
      </c>
      <c r="I9643" s="4" t="s">
        <v>15</v>
      </c>
      <c r="J9643" s="4" t="s">
        <v>15</v>
      </c>
      <c r="K9643" s="4" t="s">
        <v>15</v>
      </c>
      <c r="L9643" s="4" t="s">
        <v>15</v>
      </c>
      <c r="M9643" s="4" t="s">
        <v>15</v>
      </c>
      <c r="N9643" s="4" t="s">
        <v>15</v>
      </c>
      <c r="O9643" s="4" t="s">
        <v>15</v>
      </c>
      <c r="P9643" s="4" t="s">
        <v>8</v>
      </c>
      <c r="Q9643" s="4" t="s">
        <v>8</v>
      </c>
      <c r="R9643" s="4" t="s">
        <v>17</v>
      </c>
      <c r="S9643" s="4" t="s">
        <v>7</v>
      </c>
      <c r="T9643" s="4" t="s">
        <v>17</v>
      </c>
      <c r="U9643" s="4" t="s">
        <v>17</v>
      </c>
      <c r="V9643" s="4" t="s">
        <v>11</v>
      </c>
    </row>
    <row r="9644" spans="1:22">
      <c r="A9644" t="n">
        <v>74451</v>
      </c>
      <c r="B9644" s="59" t="n">
        <v>19</v>
      </c>
      <c r="C9644" s="7" t="n">
        <v>9</v>
      </c>
      <c r="D9644" s="7" t="s">
        <v>160</v>
      </c>
      <c r="E9644" s="7" t="s">
        <v>161</v>
      </c>
      <c r="F9644" s="7" t="s">
        <v>18</v>
      </c>
      <c r="G9644" s="7" t="n">
        <v>0</v>
      </c>
      <c r="H9644" s="7" t="n">
        <v>1</v>
      </c>
      <c r="I9644" s="7" t="n">
        <v>0</v>
      </c>
      <c r="J9644" s="7" t="n">
        <v>0</v>
      </c>
      <c r="K9644" s="7" t="n">
        <v>0</v>
      </c>
      <c r="L9644" s="7" t="n">
        <v>0</v>
      </c>
      <c r="M9644" s="7" t="n">
        <v>1</v>
      </c>
      <c r="N9644" s="7" t="n">
        <v>1.60000002384186</v>
      </c>
      <c r="O9644" s="7" t="n">
        <v>0.0900000035762787</v>
      </c>
      <c r="P9644" s="7" t="s">
        <v>18</v>
      </c>
      <c r="Q9644" s="7" t="s">
        <v>18</v>
      </c>
      <c r="R9644" s="7" t="n">
        <v>-1</v>
      </c>
      <c r="S9644" s="7" t="n">
        <v>0</v>
      </c>
      <c r="T9644" s="7" t="n">
        <v>0</v>
      </c>
      <c r="U9644" s="7" t="n">
        <v>0</v>
      </c>
      <c r="V9644" s="7" t="n">
        <v>0</v>
      </c>
    </row>
    <row r="9645" spans="1:22">
      <c r="A9645" t="s">
        <v>4</v>
      </c>
      <c r="B9645" s="4" t="s">
        <v>5</v>
      </c>
      <c r="C9645" s="4" t="s">
        <v>11</v>
      </c>
      <c r="D9645" s="4" t="s">
        <v>7</v>
      </c>
      <c r="E9645" s="4" t="s">
        <v>7</v>
      </c>
      <c r="F9645" s="4" t="s">
        <v>8</v>
      </c>
    </row>
    <row r="9646" spans="1:22">
      <c r="A9646" t="n">
        <v>74526</v>
      </c>
      <c r="B9646" s="50" t="n">
        <v>20</v>
      </c>
      <c r="C9646" s="7" t="n">
        <v>0</v>
      </c>
      <c r="D9646" s="7" t="n">
        <v>3</v>
      </c>
      <c r="E9646" s="7" t="n">
        <v>10</v>
      </c>
      <c r="F9646" s="7" t="s">
        <v>172</v>
      </c>
    </row>
    <row r="9647" spans="1:22">
      <c r="A9647" t="s">
        <v>4</v>
      </c>
      <c r="B9647" s="4" t="s">
        <v>5</v>
      </c>
      <c r="C9647" s="4" t="s">
        <v>11</v>
      </c>
    </row>
    <row r="9648" spans="1:22">
      <c r="A9648" t="n">
        <v>74544</v>
      </c>
      <c r="B9648" s="26" t="n">
        <v>16</v>
      </c>
      <c r="C9648" s="7" t="n">
        <v>0</v>
      </c>
    </row>
    <row r="9649" spans="1:22">
      <c r="A9649" t="s">
        <v>4</v>
      </c>
      <c r="B9649" s="4" t="s">
        <v>5</v>
      </c>
      <c r="C9649" s="4" t="s">
        <v>11</v>
      </c>
      <c r="D9649" s="4" t="s">
        <v>7</v>
      </c>
      <c r="E9649" s="4" t="s">
        <v>7</v>
      </c>
      <c r="F9649" s="4" t="s">
        <v>8</v>
      </c>
    </row>
    <row r="9650" spans="1:22">
      <c r="A9650" t="n">
        <v>74547</v>
      </c>
      <c r="B9650" s="50" t="n">
        <v>20</v>
      </c>
      <c r="C9650" s="7" t="n">
        <v>1</v>
      </c>
      <c r="D9650" s="7" t="n">
        <v>3</v>
      </c>
      <c r="E9650" s="7" t="n">
        <v>10</v>
      </c>
      <c r="F9650" s="7" t="s">
        <v>172</v>
      </c>
    </row>
    <row r="9651" spans="1:22">
      <c r="A9651" t="s">
        <v>4</v>
      </c>
      <c r="B9651" s="4" t="s">
        <v>5</v>
      </c>
      <c r="C9651" s="4" t="s">
        <v>11</v>
      </c>
    </row>
    <row r="9652" spans="1:22">
      <c r="A9652" t="n">
        <v>74565</v>
      </c>
      <c r="B9652" s="26" t="n">
        <v>16</v>
      </c>
      <c r="C9652" s="7" t="n">
        <v>0</v>
      </c>
    </row>
    <row r="9653" spans="1:22">
      <c r="A9653" t="s">
        <v>4</v>
      </c>
      <c r="B9653" s="4" t="s">
        <v>5</v>
      </c>
      <c r="C9653" s="4" t="s">
        <v>11</v>
      </c>
      <c r="D9653" s="4" t="s">
        <v>7</v>
      </c>
      <c r="E9653" s="4" t="s">
        <v>7</v>
      </c>
      <c r="F9653" s="4" t="s">
        <v>8</v>
      </c>
    </row>
    <row r="9654" spans="1:22">
      <c r="A9654" t="n">
        <v>74568</v>
      </c>
      <c r="B9654" s="50" t="n">
        <v>20</v>
      </c>
      <c r="C9654" s="7" t="n">
        <v>2</v>
      </c>
      <c r="D9654" s="7" t="n">
        <v>3</v>
      </c>
      <c r="E9654" s="7" t="n">
        <v>10</v>
      </c>
      <c r="F9654" s="7" t="s">
        <v>172</v>
      </c>
    </row>
    <row r="9655" spans="1:22">
      <c r="A9655" t="s">
        <v>4</v>
      </c>
      <c r="B9655" s="4" t="s">
        <v>5</v>
      </c>
      <c r="C9655" s="4" t="s">
        <v>11</v>
      </c>
    </row>
    <row r="9656" spans="1:22">
      <c r="A9656" t="n">
        <v>74586</v>
      </c>
      <c r="B9656" s="26" t="n">
        <v>16</v>
      </c>
      <c r="C9656" s="7" t="n">
        <v>0</v>
      </c>
    </row>
    <row r="9657" spans="1:22">
      <c r="A9657" t="s">
        <v>4</v>
      </c>
      <c r="B9657" s="4" t="s">
        <v>5</v>
      </c>
      <c r="C9657" s="4" t="s">
        <v>11</v>
      </c>
      <c r="D9657" s="4" t="s">
        <v>7</v>
      </c>
      <c r="E9657" s="4" t="s">
        <v>7</v>
      </c>
      <c r="F9657" s="4" t="s">
        <v>8</v>
      </c>
    </row>
    <row r="9658" spans="1:22">
      <c r="A9658" t="n">
        <v>74589</v>
      </c>
      <c r="B9658" s="50" t="n">
        <v>20</v>
      </c>
      <c r="C9658" s="7" t="n">
        <v>3</v>
      </c>
      <c r="D9658" s="7" t="n">
        <v>3</v>
      </c>
      <c r="E9658" s="7" t="n">
        <v>10</v>
      </c>
      <c r="F9658" s="7" t="s">
        <v>172</v>
      </c>
    </row>
    <row r="9659" spans="1:22">
      <c r="A9659" t="s">
        <v>4</v>
      </c>
      <c r="B9659" s="4" t="s">
        <v>5</v>
      </c>
      <c r="C9659" s="4" t="s">
        <v>11</v>
      </c>
    </row>
    <row r="9660" spans="1:22">
      <c r="A9660" t="n">
        <v>74607</v>
      </c>
      <c r="B9660" s="26" t="n">
        <v>16</v>
      </c>
      <c r="C9660" s="7" t="n">
        <v>0</v>
      </c>
    </row>
    <row r="9661" spans="1:22">
      <c r="A9661" t="s">
        <v>4</v>
      </c>
      <c r="B9661" s="4" t="s">
        <v>5</v>
      </c>
      <c r="C9661" s="4" t="s">
        <v>11</v>
      </c>
      <c r="D9661" s="4" t="s">
        <v>7</v>
      </c>
      <c r="E9661" s="4" t="s">
        <v>7</v>
      </c>
      <c r="F9661" s="4" t="s">
        <v>8</v>
      </c>
    </row>
    <row r="9662" spans="1:22">
      <c r="A9662" t="n">
        <v>74610</v>
      </c>
      <c r="B9662" s="50" t="n">
        <v>20</v>
      </c>
      <c r="C9662" s="7" t="n">
        <v>4</v>
      </c>
      <c r="D9662" s="7" t="n">
        <v>3</v>
      </c>
      <c r="E9662" s="7" t="n">
        <v>10</v>
      </c>
      <c r="F9662" s="7" t="s">
        <v>172</v>
      </c>
    </row>
    <row r="9663" spans="1:22">
      <c r="A9663" t="s">
        <v>4</v>
      </c>
      <c r="B9663" s="4" t="s">
        <v>5</v>
      </c>
      <c r="C9663" s="4" t="s">
        <v>11</v>
      </c>
    </row>
    <row r="9664" spans="1:22">
      <c r="A9664" t="n">
        <v>74628</v>
      </c>
      <c r="B9664" s="26" t="n">
        <v>16</v>
      </c>
      <c r="C9664" s="7" t="n">
        <v>0</v>
      </c>
    </row>
    <row r="9665" spans="1:6">
      <c r="A9665" t="s">
        <v>4</v>
      </c>
      <c r="B9665" s="4" t="s">
        <v>5</v>
      </c>
      <c r="C9665" s="4" t="s">
        <v>11</v>
      </c>
      <c r="D9665" s="4" t="s">
        <v>7</v>
      </c>
      <c r="E9665" s="4" t="s">
        <v>7</v>
      </c>
      <c r="F9665" s="4" t="s">
        <v>8</v>
      </c>
    </row>
    <row r="9666" spans="1:6">
      <c r="A9666" t="n">
        <v>74631</v>
      </c>
      <c r="B9666" s="50" t="n">
        <v>20</v>
      </c>
      <c r="C9666" s="7" t="n">
        <v>5</v>
      </c>
      <c r="D9666" s="7" t="n">
        <v>3</v>
      </c>
      <c r="E9666" s="7" t="n">
        <v>10</v>
      </c>
      <c r="F9666" s="7" t="s">
        <v>172</v>
      </c>
    </row>
    <row r="9667" spans="1:6">
      <c r="A9667" t="s">
        <v>4</v>
      </c>
      <c r="B9667" s="4" t="s">
        <v>5</v>
      </c>
      <c r="C9667" s="4" t="s">
        <v>11</v>
      </c>
    </row>
    <row r="9668" spans="1:6">
      <c r="A9668" t="n">
        <v>74649</v>
      </c>
      <c r="B9668" s="26" t="n">
        <v>16</v>
      </c>
      <c r="C9668" s="7" t="n">
        <v>0</v>
      </c>
    </row>
    <row r="9669" spans="1:6">
      <c r="A9669" t="s">
        <v>4</v>
      </c>
      <c r="B9669" s="4" t="s">
        <v>5</v>
      </c>
      <c r="C9669" s="4" t="s">
        <v>11</v>
      </c>
      <c r="D9669" s="4" t="s">
        <v>7</v>
      </c>
      <c r="E9669" s="4" t="s">
        <v>7</v>
      </c>
      <c r="F9669" s="4" t="s">
        <v>8</v>
      </c>
    </row>
    <row r="9670" spans="1:6">
      <c r="A9670" t="n">
        <v>74652</v>
      </c>
      <c r="B9670" s="50" t="n">
        <v>20</v>
      </c>
      <c r="C9670" s="7" t="n">
        <v>6</v>
      </c>
      <c r="D9670" s="7" t="n">
        <v>3</v>
      </c>
      <c r="E9670" s="7" t="n">
        <v>10</v>
      </c>
      <c r="F9670" s="7" t="s">
        <v>172</v>
      </c>
    </row>
    <row r="9671" spans="1:6">
      <c r="A9671" t="s">
        <v>4</v>
      </c>
      <c r="B9671" s="4" t="s">
        <v>5</v>
      </c>
      <c r="C9671" s="4" t="s">
        <v>11</v>
      </c>
    </row>
    <row r="9672" spans="1:6">
      <c r="A9672" t="n">
        <v>74670</v>
      </c>
      <c r="B9672" s="26" t="n">
        <v>16</v>
      </c>
      <c r="C9672" s="7" t="n">
        <v>0</v>
      </c>
    </row>
    <row r="9673" spans="1:6">
      <c r="A9673" t="s">
        <v>4</v>
      </c>
      <c r="B9673" s="4" t="s">
        <v>5</v>
      </c>
      <c r="C9673" s="4" t="s">
        <v>11</v>
      </c>
      <c r="D9673" s="4" t="s">
        <v>7</v>
      </c>
      <c r="E9673" s="4" t="s">
        <v>7</v>
      </c>
      <c r="F9673" s="4" t="s">
        <v>8</v>
      </c>
    </row>
    <row r="9674" spans="1:6">
      <c r="A9674" t="n">
        <v>74673</v>
      </c>
      <c r="B9674" s="50" t="n">
        <v>20</v>
      </c>
      <c r="C9674" s="7" t="n">
        <v>7</v>
      </c>
      <c r="D9674" s="7" t="n">
        <v>3</v>
      </c>
      <c r="E9674" s="7" t="n">
        <v>10</v>
      </c>
      <c r="F9674" s="7" t="s">
        <v>172</v>
      </c>
    </row>
    <row r="9675" spans="1:6">
      <c r="A9675" t="s">
        <v>4</v>
      </c>
      <c r="B9675" s="4" t="s">
        <v>5</v>
      </c>
      <c r="C9675" s="4" t="s">
        <v>11</v>
      </c>
    </row>
    <row r="9676" spans="1:6">
      <c r="A9676" t="n">
        <v>74691</v>
      </c>
      <c r="B9676" s="26" t="n">
        <v>16</v>
      </c>
      <c r="C9676" s="7" t="n">
        <v>0</v>
      </c>
    </row>
    <row r="9677" spans="1:6">
      <c r="A9677" t="s">
        <v>4</v>
      </c>
      <c r="B9677" s="4" t="s">
        <v>5</v>
      </c>
      <c r="C9677" s="4" t="s">
        <v>11</v>
      </c>
      <c r="D9677" s="4" t="s">
        <v>7</v>
      </c>
      <c r="E9677" s="4" t="s">
        <v>7</v>
      </c>
      <c r="F9677" s="4" t="s">
        <v>8</v>
      </c>
    </row>
    <row r="9678" spans="1:6">
      <c r="A9678" t="n">
        <v>74694</v>
      </c>
      <c r="B9678" s="50" t="n">
        <v>20</v>
      </c>
      <c r="C9678" s="7" t="n">
        <v>8</v>
      </c>
      <c r="D9678" s="7" t="n">
        <v>3</v>
      </c>
      <c r="E9678" s="7" t="n">
        <v>10</v>
      </c>
      <c r="F9678" s="7" t="s">
        <v>172</v>
      </c>
    </row>
    <row r="9679" spans="1:6">
      <c r="A9679" t="s">
        <v>4</v>
      </c>
      <c r="B9679" s="4" t="s">
        <v>5</v>
      </c>
      <c r="C9679" s="4" t="s">
        <v>11</v>
      </c>
    </row>
    <row r="9680" spans="1:6">
      <c r="A9680" t="n">
        <v>74712</v>
      </c>
      <c r="B9680" s="26" t="n">
        <v>16</v>
      </c>
      <c r="C9680" s="7" t="n">
        <v>0</v>
      </c>
    </row>
    <row r="9681" spans="1:6">
      <c r="A9681" t="s">
        <v>4</v>
      </c>
      <c r="B9681" s="4" t="s">
        <v>5</v>
      </c>
      <c r="C9681" s="4" t="s">
        <v>11</v>
      </c>
      <c r="D9681" s="4" t="s">
        <v>7</v>
      </c>
      <c r="E9681" s="4" t="s">
        <v>7</v>
      </c>
      <c r="F9681" s="4" t="s">
        <v>8</v>
      </c>
    </row>
    <row r="9682" spans="1:6">
      <c r="A9682" t="n">
        <v>74715</v>
      </c>
      <c r="B9682" s="50" t="n">
        <v>20</v>
      </c>
      <c r="C9682" s="7" t="n">
        <v>9</v>
      </c>
      <c r="D9682" s="7" t="n">
        <v>3</v>
      </c>
      <c r="E9682" s="7" t="n">
        <v>10</v>
      </c>
      <c r="F9682" s="7" t="s">
        <v>172</v>
      </c>
    </row>
    <row r="9683" spans="1:6">
      <c r="A9683" t="s">
        <v>4</v>
      </c>
      <c r="B9683" s="4" t="s">
        <v>5</v>
      </c>
      <c r="C9683" s="4" t="s">
        <v>11</v>
      </c>
    </row>
    <row r="9684" spans="1:6">
      <c r="A9684" t="n">
        <v>74733</v>
      </c>
      <c r="B9684" s="26" t="n">
        <v>16</v>
      </c>
      <c r="C9684" s="7" t="n">
        <v>0</v>
      </c>
    </row>
    <row r="9685" spans="1:6">
      <c r="A9685" t="s">
        <v>4</v>
      </c>
      <c r="B9685" s="4" t="s">
        <v>5</v>
      </c>
      <c r="C9685" s="4" t="s">
        <v>7</v>
      </c>
      <c r="D9685" s="4" t="s">
        <v>11</v>
      </c>
      <c r="E9685" s="4" t="s">
        <v>7</v>
      </c>
    </row>
    <row r="9686" spans="1:6">
      <c r="A9686" t="n">
        <v>74736</v>
      </c>
      <c r="B9686" s="15" t="n">
        <v>49</v>
      </c>
      <c r="C9686" s="7" t="n">
        <v>1</v>
      </c>
      <c r="D9686" s="7" t="n">
        <v>0</v>
      </c>
      <c r="E9686" s="7" t="n">
        <v>0</v>
      </c>
    </row>
    <row r="9687" spans="1:6">
      <c r="A9687" t="s">
        <v>4</v>
      </c>
      <c r="B9687" s="4" t="s">
        <v>5</v>
      </c>
      <c r="C9687" s="4" t="s">
        <v>7</v>
      </c>
      <c r="D9687" s="4" t="s">
        <v>11</v>
      </c>
      <c r="E9687" s="4" t="s">
        <v>17</v>
      </c>
      <c r="F9687" s="4" t="s">
        <v>11</v>
      </c>
      <c r="G9687" s="4" t="s">
        <v>17</v>
      </c>
      <c r="H9687" s="4" t="s">
        <v>7</v>
      </c>
    </row>
    <row r="9688" spans="1:6">
      <c r="A9688" t="n">
        <v>74741</v>
      </c>
      <c r="B9688" s="15" t="n">
        <v>49</v>
      </c>
      <c r="C9688" s="7" t="n">
        <v>0</v>
      </c>
      <c r="D9688" s="7" t="n">
        <v>509</v>
      </c>
      <c r="E9688" s="7" t="n">
        <v>1060320051</v>
      </c>
      <c r="F9688" s="7" t="n">
        <v>0</v>
      </c>
      <c r="G9688" s="7" t="n">
        <v>0</v>
      </c>
      <c r="H9688" s="7" t="n">
        <v>0</v>
      </c>
    </row>
    <row r="9689" spans="1:6">
      <c r="A9689" t="s">
        <v>4</v>
      </c>
      <c r="B9689" s="4" t="s">
        <v>5</v>
      </c>
      <c r="C9689" s="4" t="s">
        <v>7</v>
      </c>
      <c r="D9689" s="4" t="s">
        <v>11</v>
      </c>
      <c r="E9689" s="4" t="s">
        <v>7</v>
      </c>
      <c r="F9689" s="4" t="s">
        <v>8</v>
      </c>
      <c r="G9689" s="4" t="s">
        <v>8</v>
      </c>
      <c r="H9689" s="4" t="s">
        <v>8</v>
      </c>
      <c r="I9689" s="4" t="s">
        <v>8</v>
      </c>
      <c r="J9689" s="4" t="s">
        <v>8</v>
      </c>
      <c r="K9689" s="4" t="s">
        <v>8</v>
      </c>
      <c r="L9689" s="4" t="s">
        <v>8</v>
      </c>
      <c r="M9689" s="4" t="s">
        <v>8</v>
      </c>
      <c r="N9689" s="4" t="s">
        <v>8</v>
      </c>
      <c r="O9689" s="4" t="s">
        <v>8</v>
      </c>
      <c r="P9689" s="4" t="s">
        <v>8</v>
      </c>
      <c r="Q9689" s="4" t="s">
        <v>8</v>
      </c>
      <c r="R9689" s="4" t="s">
        <v>8</v>
      </c>
      <c r="S9689" s="4" t="s">
        <v>8</v>
      </c>
      <c r="T9689" s="4" t="s">
        <v>8</v>
      </c>
      <c r="U9689" s="4" t="s">
        <v>8</v>
      </c>
    </row>
    <row r="9690" spans="1:6">
      <c r="A9690" t="n">
        <v>74756</v>
      </c>
      <c r="B9690" s="38" t="n">
        <v>36</v>
      </c>
      <c r="C9690" s="7" t="n">
        <v>8</v>
      </c>
      <c r="D9690" s="7" t="n">
        <v>0</v>
      </c>
      <c r="E9690" s="7" t="n">
        <v>0</v>
      </c>
      <c r="F9690" s="7" t="s">
        <v>189</v>
      </c>
      <c r="G9690" s="7" t="s">
        <v>18</v>
      </c>
      <c r="H9690" s="7" t="s">
        <v>18</v>
      </c>
      <c r="I9690" s="7" t="s">
        <v>18</v>
      </c>
      <c r="J9690" s="7" t="s">
        <v>18</v>
      </c>
      <c r="K9690" s="7" t="s">
        <v>18</v>
      </c>
      <c r="L9690" s="7" t="s">
        <v>18</v>
      </c>
      <c r="M9690" s="7" t="s">
        <v>18</v>
      </c>
      <c r="N9690" s="7" t="s">
        <v>18</v>
      </c>
      <c r="O9690" s="7" t="s">
        <v>18</v>
      </c>
      <c r="P9690" s="7" t="s">
        <v>18</v>
      </c>
      <c r="Q9690" s="7" t="s">
        <v>18</v>
      </c>
      <c r="R9690" s="7" t="s">
        <v>18</v>
      </c>
      <c r="S9690" s="7" t="s">
        <v>18</v>
      </c>
      <c r="T9690" s="7" t="s">
        <v>18</v>
      </c>
      <c r="U9690" s="7" t="s">
        <v>18</v>
      </c>
    </row>
    <row r="9691" spans="1:6">
      <c r="A9691" t="s">
        <v>4</v>
      </c>
      <c r="B9691" s="4" t="s">
        <v>5</v>
      </c>
      <c r="C9691" s="4" t="s">
        <v>7</v>
      </c>
      <c r="D9691" s="4" t="s">
        <v>11</v>
      </c>
      <c r="E9691" s="4" t="s">
        <v>7</v>
      </c>
      <c r="F9691" s="4" t="s">
        <v>8</v>
      </c>
      <c r="G9691" s="4" t="s">
        <v>8</v>
      </c>
      <c r="H9691" s="4" t="s">
        <v>8</v>
      </c>
      <c r="I9691" s="4" t="s">
        <v>8</v>
      </c>
      <c r="J9691" s="4" t="s">
        <v>8</v>
      </c>
      <c r="K9691" s="4" t="s">
        <v>8</v>
      </c>
      <c r="L9691" s="4" t="s">
        <v>8</v>
      </c>
      <c r="M9691" s="4" t="s">
        <v>8</v>
      </c>
      <c r="N9691" s="4" t="s">
        <v>8</v>
      </c>
      <c r="O9691" s="4" t="s">
        <v>8</v>
      </c>
      <c r="P9691" s="4" t="s">
        <v>8</v>
      </c>
      <c r="Q9691" s="4" t="s">
        <v>8</v>
      </c>
      <c r="R9691" s="4" t="s">
        <v>8</v>
      </c>
      <c r="S9691" s="4" t="s">
        <v>8</v>
      </c>
      <c r="T9691" s="4" t="s">
        <v>8</v>
      </c>
      <c r="U9691" s="4" t="s">
        <v>8</v>
      </c>
    </row>
    <row r="9692" spans="1:6">
      <c r="A9692" t="n">
        <v>74788</v>
      </c>
      <c r="B9692" s="38" t="n">
        <v>36</v>
      </c>
      <c r="C9692" s="7" t="n">
        <v>8</v>
      </c>
      <c r="D9692" s="7" t="n">
        <v>2</v>
      </c>
      <c r="E9692" s="7" t="n">
        <v>0</v>
      </c>
      <c r="F9692" s="7" t="s">
        <v>193</v>
      </c>
      <c r="G9692" s="7" t="s">
        <v>204</v>
      </c>
      <c r="H9692" s="7" t="s">
        <v>98</v>
      </c>
      <c r="I9692" s="7" t="s">
        <v>18</v>
      </c>
      <c r="J9692" s="7" t="s">
        <v>18</v>
      </c>
      <c r="K9692" s="7" t="s">
        <v>18</v>
      </c>
      <c r="L9692" s="7" t="s">
        <v>18</v>
      </c>
      <c r="M9692" s="7" t="s">
        <v>18</v>
      </c>
      <c r="N9692" s="7" t="s">
        <v>18</v>
      </c>
      <c r="O9692" s="7" t="s">
        <v>18</v>
      </c>
      <c r="P9692" s="7" t="s">
        <v>18</v>
      </c>
      <c r="Q9692" s="7" t="s">
        <v>18</v>
      </c>
      <c r="R9692" s="7" t="s">
        <v>18</v>
      </c>
      <c r="S9692" s="7" t="s">
        <v>18</v>
      </c>
      <c r="T9692" s="7" t="s">
        <v>18</v>
      </c>
      <c r="U9692" s="7" t="s">
        <v>18</v>
      </c>
    </row>
    <row r="9693" spans="1:6">
      <c r="A9693" t="s">
        <v>4</v>
      </c>
      <c r="B9693" s="4" t="s">
        <v>5</v>
      </c>
      <c r="C9693" s="4" t="s">
        <v>7</v>
      </c>
      <c r="D9693" s="4" t="s">
        <v>8</v>
      </c>
      <c r="E9693" s="4" t="s">
        <v>15</v>
      </c>
      <c r="F9693" s="4" t="s">
        <v>15</v>
      </c>
      <c r="G9693" s="4" t="s">
        <v>15</v>
      </c>
    </row>
    <row r="9694" spans="1:6">
      <c r="A9694" t="n">
        <v>74839</v>
      </c>
      <c r="B9694" s="17" t="n">
        <v>94</v>
      </c>
      <c r="C9694" s="7" t="n">
        <v>2</v>
      </c>
      <c r="D9694" s="7" t="s">
        <v>215</v>
      </c>
      <c r="E9694" s="7" t="n">
        <v>-30</v>
      </c>
      <c r="F9694" s="7" t="n">
        <v>0</v>
      </c>
      <c r="G9694" s="7" t="n">
        <v>-58.0999984741211</v>
      </c>
    </row>
    <row r="9695" spans="1:6">
      <c r="A9695" t="s">
        <v>4</v>
      </c>
      <c r="B9695" s="4" t="s">
        <v>5</v>
      </c>
      <c r="C9695" s="4" t="s">
        <v>7</v>
      </c>
      <c r="D9695" s="4" t="s">
        <v>8</v>
      </c>
      <c r="E9695" s="4" t="s">
        <v>15</v>
      </c>
      <c r="F9695" s="4" t="s">
        <v>15</v>
      </c>
      <c r="G9695" s="4" t="s">
        <v>15</v>
      </c>
    </row>
    <row r="9696" spans="1:6">
      <c r="A9696" t="n">
        <v>74862</v>
      </c>
      <c r="B9696" s="17" t="n">
        <v>94</v>
      </c>
      <c r="C9696" s="7" t="n">
        <v>2</v>
      </c>
      <c r="D9696" s="7" t="s">
        <v>216</v>
      </c>
      <c r="E9696" s="7" t="n">
        <v>-28.2999992370605</v>
      </c>
      <c r="F9696" s="7" t="n">
        <v>0</v>
      </c>
      <c r="G9696" s="7" t="n">
        <v>-52.5999984741211</v>
      </c>
    </row>
    <row r="9697" spans="1:21">
      <c r="A9697" t="s">
        <v>4</v>
      </c>
      <c r="B9697" s="4" t="s">
        <v>5</v>
      </c>
      <c r="C9697" s="4" t="s">
        <v>7</v>
      </c>
      <c r="D9697" s="4" t="s">
        <v>8</v>
      </c>
      <c r="E9697" s="4" t="s">
        <v>15</v>
      </c>
      <c r="F9697" s="4" t="s">
        <v>15</v>
      </c>
      <c r="G9697" s="4" t="s">
        <v>15</v>
      </c>
    </row>
    <row r="9698" spans="1:21">
      <c r="A9698" t="n">
        <v>74885</v>
      </c>
      <c r="B9698" s="17" t="n">
        <v>94</v>
      </c>
      <c r="C9698" s="7" t="n">
        <v>2</v>
      </c>
      <c r="D9698" s="7" t="s">
        <v>217</v>
      </c>
      <c r="E9698" s="7" t="n">
        <v>-30</v>
      </c>
      <c r="F9698" s="7" t="n">
        <v>0</v>
      </c>
      <c r="G9698" s="7" t="n">
        <v>-52.5999984741211</v>
      </c>
    </row>
    <row r="9699" spans="1:21">
      <c r="A9699" t="s">
        <v>4</v>
      </c>
      <c r="B9699" s="4" t="s">
        <v>5</v>
      </c>
      <c r="C9699" s="4" t="s">
        <v>7</v>
      </c>
      <c r="D9699" s="4" t="s">
        <v>8</v>
      </c>
      <c r="E9699" s="4" t="s">
        <v>15</v>
      </c>
      <c r="F9699" s="4" t="s">
        <v>15</v>
      </c>
      <c r="G9699" s="4" t="s">
        <v>15</v>
      </c>
    </row>
    <row r="9700" spans="1:21">
      <c r="A9700" t="n">
        <v>74908</v>
      </c>
      <c r="B9700" s="17" t="n">
        <v>94</v>
      </c>
      <c r="C9700" s="7" t="n">
        <v>2</v>
      </c>
      <c r="D9700" s="7" t="s">
        <v>218</v>
      </c>
      <c r="E9700" s="7" t="n">
        <v>-26.6000003814697</v>
      </c>
      <c r="F9700" s="7" t="n">
        <v>0</v>
      </c>
      <c r="G9700" s="7" t="n">
        <v>-55</v>
      </c>
    </row>
    <row r="9701" spans="1:21">
      <c r="A9701" t="s">
        <v>4</v>
      </c>
      <c r="B9701" s="4" t="s">
        <v>5</v>
      </c>
      <c r="C9701" s="4" t="s">
        <v>7</v>
      </c>
      <c r="D9701" s="4" t="s">
        <v>8</v>
      </c>
      <c r="E9701" s="4" t="s">
        <v>15</v>
      </c>
      <c r="F9701" s="4" t="s">
        <v>15</v>
      </c>
      <c r="G9701" s="4" t="s">
        <v>15</v>
      </c>
    </row>
    <row r="9702" spans="1:21">
      <c r="A9702" t="n">
        <v>74931</v>
      </c>
      <c r="B9702" s="17" t="n">
        <v>94</v>
      </c>
      <c r="C9702" s="7" t="n">
        <v>2</v>
      </c>
      <c r="D9702" s="7" t="s">
        <v>219</v>
      </c>
      <c r="E9702" s="7" t="n">
        <v>-31.7000007629395</v>
      </c>
      <c r="F9702" s="7" t="n">
        <v>0</v>
      </c>
      <c r="G9702" s="7" t="n">
        <v>-52.5999984741211</v>
      </c>
    </row>
    <row r="9703" spans="1:21">
      <c r="A9703" t="s">
        <v>4</v>
      </c>
      <c r="B9703" s="4" t="s">
        <v>5</v>
      </c>
      <c r="C9703" s="4" t="s">
        <v>7</v>
      </c>
      <c r="D9703" s="4" t="s">
        <v>8</v>
      </c>
      <c r="E9703" s="4" t="s">
        <v>15</v>
      </c>
      <c r="F9703" s="4" t="s">
        <v>15</v>
      </c>
      <c r="G9703" s="4" t="s">
        <v>15</v>
      </c>
    </row>
    <row r="9704" spans="1:21">
      <c r="A9704" t="n">
        <v>74954</v>
      </c>
      <c r="B9704" s="17" t="n">
        <v>94</v>
      </c>
      <c r="C9704" s="7" t="n">
        <v>2</v>
      </c>
      <c r="D9704" s="7" t="s">
        <v>220</v>
      </c>
      <c r="E9704" s="7" t="n">
        <v>-33.4000015258789</v>
      </c>
      <c r="F9704" s="7" t="n">
        <v>0</v>
      </c>
      <c r="G9704" s="7" t="n">
        <v>-52.5999984741211</v>
      </c>
    </row>
    <row r="9705" spans="1:21">
      <c r="A9705" t="s">
        <v>4</v>
      </c>
      <c r="B9705" s="4" t="s">
        <v>5</v>
      </c>
      <c r="C9705" s="4" t="s">
        <v>7</v>
      </c>
      <c r="D9705" s="4" t="s">
        <v>8</v>
      </c>
      <c r="E9705" s="4" t="s">
        <v>15</v>
      </c>
      <c r="F9705" s="4" t="s">
        <v>15</v>
      </c>
      <c r="G9705" s="4" t="s">
        <v>15</v>
      </c>
    </row>
    <row r="9706" spans="1:21">
      <c r="A9706" t="n">
        <v>74977</v>
      </c>
      <c r="B9706" s="17" t="n">
        <v>94</v>
      </c>
      <c r="C9706" s="7" t="n">
        <v>2</v>
      </c>
      <c r="D9706" s="7" t="s">
        <v>221</v>
      </c>
      <c r="E9706" s="7" t="n">
        <v>-33.4000015258789</v>
      </c>
      <c r="F9706" s="7" t="n">
        <v>0</v>
      </c>
      <c r="G9706" s="7" t="n">
        <v>-50.2000007629395</v>
      </c>
    </row>
    <row r="9707" spans="1:21">
      <c r="A9707" t="s">
        <v>4</v>
      </c>
      <c r="B9707" s="4" t="s">
        <v>5</v>
      </c>
      <c r="C9707" s="4" t="s">
        <v>7</v>
      </c>
      <c r="D9707" s="4" t="s">
        <v>8</v>
      </c>
      <c r="E9707" s="4" t="s">
        <v>15</v>
      </c>
      <c r="F9707" s="4" t="s">
        <v>15</v>
      </c>
      <c r="G9707" s="4" t="s">
        <v>15</v>
      </c>
    </row>
    <row r="9708" spans="1:21">
      <c r="A9708" t="n">
        <v>75000</v>
      </c>
      <c r="B9708" s="17" t="n">
        <v>94</v>
      </c>
      <c r="C9708" s="7" t="n">
        <v>2</v>
      </c>
      <c r="D9708" s="7" t="s">
        <v>222</v>
      </c>
      <c r="E9708" s="7" t="n">
        <v>-26.6000003814697</v>
      </c>
      <c r="F9708" s="7" t="n">
        <v>0</v>
      </c>
      <c r="G9708" s="7" t="n">
        <v>-52.5999984741211</v>
      </c>
    </row>
    <row r="9709" spans="1:21">
      <c r="A9709" t="s">
        <v>4</v>
      </c>
      <c r="B9709" s="4" t="s">
        <v>5</v>
      </c>
      <c r="C9709" s="4" t="s">
        <v>7</v>
      </c>
      <c r="D9709" s="4" t="s">
        <v>8</v>
      </c>
      <c r="E9709" s="4" t="s">
        <v>15</v>
      </c>
      <c r="F9709" s="4" t="s">
        <v>15</v>
      </c>
      <c r="G9709" s="4" t="s">
        <v>15</v>
      </c>
    </row>
    <row r="9710" spans="1:21">
      <c r="A9710" t="n">
        <v>75023</v>
      </c>
      <c r="B9710" s="17" t="n">
        <v>94</v>
      </c>
      <c r="C9710" s="7" t="n">
        <v>2</v>
      </c>
      <c r="D9710" s="7" t="s">
        <v>223</v>
      </c>
      <c r="E9710" s="7" t="n">
        <v>-28.2999992370605</v>
      </c>
      <c r="F9710" s="7" t="n">
        <v>0</v>
      </c>
      <c r="G9710" s="7" t="n">
        <v>-55</v>
      </c>
    </row>
    <row r="9711" spans="1:21">
      <c r="A9711" t="s">
        <v>4</v>
      </c>
      <c r="B9711" s="4" t="s">
        <v>5</v>
      </c>
      <c r="C9711" s="4" t="s">
        <v>7</v>
      </c>
      <c r="D9711" s="4" t="s">
        <v>8</v>
      </c>
      <c r="E9711" s="4" t="s">
        <v>15</v>
      </c>
      <c r="F9711" s="4" t="s">
        <v>15</v>
      </c>
      <c r="G9711" s="4" t="s">
        <v>15</v>
      </c>
    </row>
    <row r="9712" spans="1:21">
      <c r="A9712" t="n">
        <v>75046</v>
      </c>
      <c r="B9712" s="17" t="n">
        <v>94</v>
      </c>
      <c r="C9712" s="7" t="n">
        <v>2</v>
      </c>
      <c r="D9712" s="7" t="s">
        <v>224</v>
      </c>
      <c r="E9712" s="7" t="n">
        <v>-30</v>
      </c>
      <c r="F9712" s="7" t="n">
        <v>0</v>
      </c>
      <c r="G9712" s="7" t="n">
        <v>-55</v>
      </c>
    </row>
    <row r="9713" spans="1:7">
      <c r="A9713" t="s">
        <v>4</v>
      </c>
      <c r="B9713" s="4" t="s">
        <v>5</v>
      </c>
      <c r="C9713" s="4" t="s">
        <v>7</v>
      </c>
      <c r="D9713" s="4" t="s">
        <v>8</v>
      </c>
      <c r="E9713" s="4" t="s">
        <v>15</v>
      </c>
      <c r="F9713" s="4" t="s">
        <v>15</v>
      </c>
      <c r="G9713" s="4" t="s">
        <v>15</v>
      </c>
    </row>
    <row r="9714" spans="1:7">
      <c r="A9714" t="n">
        <v>75069</v>
      </c>
      <c r="B9714" s="17" t="n">
        <v>94</v>
      </c>
      <c r="C9714" s="7" t="n">
        <v>2</v>
      </c>
      <c r="D9714" s="7" t="s">
        <v>225</v>
      </c>
      <c r="E9714" s="7" t="n">
        <v>-31.7000007629395</v>
      </c>
      <c r="F9714" s="7" t="n">
        <v>0</v>
      </c>
      <c r="G9714" s="7" t="n">
        <v>-55</v>
      </c>
    </row>
    <row r="9715" spans="1:7">
      <c r="A9715" t="s">
        <v>4</v>
      </c>
      <c r="B9715" s="4" t="s">
        <v>5</v>
      </c>
      <c r="C9715" s="4" t="s">
        <v>7</v>
      </c>
      <c r="D9715" s="4" t="s">
        <v>8</v>
      </c>
      <c r="E9715" s="4" t="s">
        <v>15</v>
      </c>
      <c r="F9715" s="4" t="s">
        <v>15</v>
      </c>
      <c r="G9715" s="4" t="s">
        <v>15</v>
      </c>
    </row>
    <row r="9716" spans="1:7">
      <c r="A9716" t="n">
        <v>75092</v>
      </c>
      <c r="B9716" s="17" t="n">
        <v>94</v>
      </c>
      <c r="C9716" s="7" t="n">
        <v>2</v>
      </c>
      <c r="D9716" s="7" t="s">
        <v>226</v>
      </c>
      <c r="E9716" s="7" t="n">
        <v>-33.4000015258789</v>
      </c>
      <c r="F9716" s="7" t="n">
        <v>0</v>
      </c>
      <c r="G9716" s="7" t="n">
        <v>-55</v>
      </c>
    </row>
    <row r="9717" spans="1:7">
      <c r="A9717" t="s">
        <v>4</v>
      </c>
      <c r="B9717" s="4" t="s">
        <v>5</v>
      </c>
      <c r="C9717" s="4" t="s">
        <v>7</v>
      </c>
      <c r="D9717" s="4" t="s">
        <v>8</v>
      </c>
      <c r="E9717" s="4" t="s">
        <v>15</v>
      </c>
      <c r="F9717" s="4" t="s">
        <v>15</v>
      </c>
      <c r="G9717" s="4" t="s">
        <v>15</v>
      </c>
    </row>
    <row r="9718" spans="1:7">
      <c r="A9718" t="n">
        <v>75115</v>
      </c>
      <c r="B9718" s="17" t="n">
        <v>94</v>
      </c>
      <c r="C9718" s="7" t="n">
        <v>2</v>
      </c>
      <c r="D9718" s="7" t="s">
        <v>227</v>
      </c>
      <c r="E9718" s="7" t="n">
        <v>-28.2999992370605</v>
      </c>
      <c r="F9718" s="7" t="n">
        <v>0</v>
      </c>
      <c r="G9718" s="7" t="n">
        <v>-51.9500007629395</v>
      </c>
    </row>
    <row r="9719" spans="1:7">
      <c r="A9719" t="s">
        <v>4</v>
      </c>
      <c r="B9719" s="4" t="s">
        <v>5</v>
      </c>
      <c r="C9719" s="4" t="s">
        <v>7</v>
      </c>
      <c r="D9719" s="4" t="s">
        <v>8</v>
      </c>
      <c r="E9719" s="4" t="s">
        <v>15</v>
      </c>
      <c r="F9719" s="4" t="s">
        <v>15</v>
      </c>
      <c r="G9719" s="4" t="s">
        <v>15</v>
      </c>
    </row>
    <row r="9720" spans="1:7">
      <c r="A9720" t="n">
        <v>75139</v>
      </c>
      <c r="B9720" s="17" t="n">
        <v>94</v>
      </c>
      <c r="C9720" s="7" t="n">
        <v>2</v>
      </c>
      <c r="D9720" s="7" t="s">
        <v>228</v>
      </c>
      <c r="E9720" s="7" t="n">
        <v>-30</v>
      </c>
      <c r="F9720" s="7" t="n">
        <v>0</v>
      </c>
      <c r="G9720" s="7" t="n">
        <v>-51.9500007629395</v>
      </c>
    </row>
    <row r="9721" spans="1:7">
      <c r="A9721" t="s">
        <v>4</v>
      </c>
      <c r="B9721" s="4" t="s">
        <v>5</v>
      </c>
      <c r="C9721" s="4" t="s">
        <v>7</v>
      </c>
      <c r="D9721" s="4" t="s">
        <v>8</v>
      </c>
      <c r="E9721" s="4" t="s">
        <v>15</v>
      </c>
      <c r="F9721" s="4" t="s">
        <v>15</v>
      </c>
      <c r="G9721" s="4" t="s">
        <v>15</v>
      </c>
    </row>
    <row r="9722" spans="1:7">
      <c r="A9722" t="n">
        <v>75163</v>
      </c>
      <c r="B9722" s="17" t="n">
        <v>94</v>
      </c>
      <c r="C9722" s="7" t="n">
        <v>2</v>
      </c>
      <c r="D9722" s="7" t="s">
        <v>229</v>
      </c>
      <c r="E9722" s="7" t="n">
        <v>-26.6000003814697</v>
      </c>
      <c r="F9722" s="7" t="n">
        <v>0</v>
      </c>
      <c r="G9722" s="7" t="n">
        <v>-54.3499984741211</v>
      </c>
    </row>
    <row r="9723" spans="1:7">
      <c r="A9723" t="s">
        <v>4</v>
      </c>
      <c r="B9723" s="4" t="s">
        <v>5</v>
      </c>
      <c r="C9723" s="4" t="s">
        <v>7</v>
      </c>
      <c r="D9723" s="4" t="s">
        <v>8</v>
      </c>
      <c r="E9723" s="4" t="s">
        <v>15</v>
      </c>
      <c r="F9723" s="4" t="s">
        <v>15</v>
      </c>
      <c r="G9723" s="4" t="s">
        <v>15</v>
      </c>
    </row>
    <row r="9724" spans="1:7">
      <c r="A9724" t="n">
        <v>75187</v>
      </c>
      <c r="B9724" s="17" t="n">
        <v>94</v>
      </c>
      <c r="C9724" s="7" t="n">
        <v>2</v>
      </c>
      <c r="D9724" s="7" t="s">
        <v>230</v>
      </c>
      <c r="E9724" s="7" t="n">
        <v>-31.7000007629395</v>
      </c>
      <c r="F9724" s="7" t="n">
        <v>0</v>
      </c>
      <c r="G9724" s="7" t="n">
        <v>-51.9500007629395</v>
      </c>
    </row>
    <row r="9725" spans="1:7">
      <c r="A9725" t="s">
        <v>4</v>
      </c>
      <c r="B9725" s="4" t="s">
        <v>5</v>
      </c>
      <c r="C9725" s="4" t="s">
        <v>7</v>
      </c>
      <c r="D9725" s="4" t="s">
        <v>8</v>
      </c>
      <c r="E9725" s="4" t="s">
        <v>15</v>
      </c>
      <c r="F9725" s="4" t="s">
        <v>15</v>
      </c>
      <c r="G9725" s="4" t="s">
        <v>15</v>
      </c>
    </row>
    <row r="9726" spans="1:7">
      <c r="A9726" t="n">
        <v>75211</v>
      </c>
      <c r="B9726" s="17" t="n">
        <v>94</v>
      </c>
      <c r="C9726" s="7" t="n">
        <v>2</v>
      </c>
      <c r="D9726" s="7" t="s">
        <v>231</v>
      </c>
      <c r="E9726" s="7" t="n">
        <v>-33.4000015258789</v>
      </c>
      <c r="F9726" s="7" t="n">
        <v>0</v>
      </c>
      <c r="G9726" s="7" t="n">
        <v>-51.9500007629395</v>
      </c>
    </row>
    <row r="9727" spans="1:7">
      <c r="A9727" t="s">
        <v>4</v>
      </c>
      <c r="B9727" s="4" t="s">
        <v>5</v>
      </c>
      <c r="C9727" s="4" t="s">
        <v>7</v>
      </c>
      <c r="D9727" s="4" t="s">
        <v>8</v>
      </c>
      <c r="E9727" s="4" t="s">
        <v>15</v>
      </c>
      <c r="F9727" s="4" t="s">
        <v>15</v>
      </c>
      <c r="G9727" s="4" t="s">
        <v>15</v>
      </c>
    </row>
    <row r="9728" spans="1:7">
      <c r="A9728" t="n">
        <v>75235</v>
      </c>
      <c r="B9728" s="17" t="n">
        <v>94</v>
      </c>
      <c r="C9728" s="7" t="n">
        <v>2</v>
      </c>
      <c r="D9728" s="7" t="s">
        <v>232</v>
      </c>
      <c r="E9728" s="7" t="n">
        <v>-33.4000015258789</v>
      </c>
      <c r="F9728" s="7" t="n">
        <v>0</v>
      </c>
      <c r="G9728" s="7" t="n">
        <v>-49.5499992370605</v>
      </c>
    </row>
    <row r="9729" spans="1:7">
      <c r="A9729" t="s">
        <v>4</v>
      </c>
      <c r="B9729" s="4" t="s">
        <v>5</v>
      </c>
      <c r="C9729" s="4" t="s">
        <v>7</v>
      </c>
      <c r="D9729" s="4" t="s">
        <v>8</v>
      </c>
      <c r="E9729" s="4" t="s">
        <v>15</v>
      </c>
      <c r="F9729" s="4" t="s">
        <v>15</v>
      </c>
      <c r="G9729" s="4" t="s">
        <v>15</v>
      </c>
    </row>
    <row r="9730" spans="1:7">
      <c r="A9730" t="n">
        <v>75259</v>
      </c>
      <c r="B9730" s="17" t="n">
        <v>94</v>
      </c>
      <c r="C9730" s="7" t="n">
        <v>2</v>
      </c>
      <c r="D9730" s="7" t="s">
        <v>233</v>
      </c>
      <c r="E9730" s="7" t="n">
        <v>-26.6000003814697</v>
      </c>
      <c r="F9730" s="7" t="n">
        <v>0</v>
      </c>
      <c r="G9730" s="7" t="n">
        <v>-51.9500007629395</v>
      </c>
    </row>
    <row r="9731" spans="1:7">
      <c r="A9731" t="s">
        <v>4</v>
      </c>
      <c r="B9731" s="4" t="s">
        <v>5</v>
      </c>
      <c r="C9731" s="4" t="s">
        <v>7</v>
      </c>
      <c r="D9731" s="4" t="s">
        <v>8</v>
      </c>
      <c r="E9731" s="4" t="s">
        <v>15</v>
      </c>
      <c r="F9731" s="4" t="s">
        <v>15</v>
      </c>
      <c r="G9731" s="4" t="s">
        <v>15</v>
      </c>
    </row>
    <row r="9732" spans="1:7">
      <c r="A9732" t="n">
        <v>75283</v>
      </c>
      <c r="B9732" s="17" t="n">
        <v>94</v>
      </c>
      <c r="C9732" s="7" t="n">
        <v>2</v>
      </c>
      <c r="D9732" s="7" t="s">
        <v>234</v>
      </c>
      <c r="E9732" s="7" t="n">
        <v>-28.2999992370605</v>
      </c>
      <c r="F9732" s="7" t="n">
        <v>0</v>
      </c>
      <c r="G9732" s="7" t="n">
        <v>-54.3499984741211</v>
      </c>
    </row>
    <row r="9733" spans="1:7">
      <c r="A9733" t="s">
        <v>4</v>
      </c>
      <c r="B9733" s="4" t="s">
        <v>5</v>
      </c>
      <c r="C9733" s="4" t="s">
        <v>7</v>
      </c>
      <c r="D9733" s="4" t="s">
        <v>8</v>
      </c>
      <c r="E9733" s="4" t="s">
        <v>15</v>
      </c>
      <c r="F9733" s="4" t="s">
        <v>15</v>
      </c>
      <c r="G9733" s="4" t="s">
        <v>15</v>
      </c>
    </row>
    <row r="9734" spans="1:7">
      <c r="A9734" t="n">
        <v>75307</v>
      </c>
      <c r="B9734" s="17" t="n">
        <v>94</v>
      </c>
      <c r="C9734" s="7" t="n">
        <v>2</v>
      </c>
      <c r="D9734" s="7" t="s">
        <v>235</v>
      </c>
      <c r="E9734" s="7" t="n">
        <v>-30</v>
      </c>
      <c r="F9734" s="7" t="n">
        <v>0</v>
      </c>
      <c r="G9734" s="7" t="n">
        <v>-54.3499984741211</v>
      </c>
    </row>
    <row r="9735" spans="1:7">
      <c r="A9735" t="s">
        <v>4</v>
      </c>
      <c r="B9735" s="4" t="s">
        <v>5</v>
      </c>
      <c r="C9735" s="4" t="s">
        <v>7</v>
      </c>
      <c r="D9735" s="4" t="s">
        <v>8</v>
      </c>
      <c r="E9735" s="4" t="s">
        <v>15</v>
      </c>
      <c r="F9735" s="4" t="s">
        <v>15</v>
      </c>
      <c r="G9735" s="4" t="s">
        <v>15</v>
      </c>
    </row>
    <row r="9736" spans="1:7">
      <c r="A9736" t="n">
        <v>75331</v>
      </c>
      <c r="B9736" s="17" t="n">
        <v>94</v>
      </c>
      <c r="C9736" s="7" t="n">
        <v>2</v>
      </c>
      <c r="D9736" s="7" t="s">
        <v>236</v>
      </c>
      <c r="E9736" s="7" t="n">
        <v>-31.7000007629395</v>
      </c>
      <c r="F9736" s="7" t="n">
        <v>0</v>
      </c>
      <c r="G9736" s="7" t="n">
        <v>-54.3499984741211</v>
      </c>
    </row>
    <row r="9737" spans="1:7">
      <c r="A9737" t="s">
        <v>4</v>
      </c>
      <c r="B9737" s="4" t="s">
        <v>5</v>
      </c>
      <c r="C9737" s="4" t="s">
        <v>7</v>
      </c>
      <c r="D9737" s="4" t="s">
        <v>8</v>
      </c>
      <c r="E9737" s="4" t="s">
        <v>15</v>
      </c>
      <c r="F9737" s="4" t="s">
        <v>15</v>
      </c>
      <c r="G9737" s="4" t="s">
        <v>15</v>
      </c>
    </row>
    <row r="9738" spans="1:7">
      <c r="A9738" t="n">
        <v>75355</v>
      </c>
      <c r="B9738" s="17" t="n">
        <v>94</v>
      </c>
      <c r="C9738" s="7" t="n">
        <v>2</v>
      </c>
      <c r="D9738" s="7" t="s">
        <v>237</v>
      </c>
      <c r="E9738" s="7" t="n">
        <v>-33.4000015258789</v>
      </c>
      <c r="F9738" s="7" t="n">
        <v>0</v>
      </c>
      <c r="G9738" s="7" t="n">
        <v>-54.3499984741211</v>
      </c>
    </row>
    <row r="9739" spans="1:7">
      <c r="A9739" t="s">
        <v>4</v>
      </c>
      <c r="B9739" s="4" t="s">
        <v>5</v>
      </c>
      <c r="C9739" s="4" t="s">
        <v>7</v>
      </c>
      <c r="D9739" s="4" t="s">
        <v>8</v>
      </c>
      <c r="E9739" s="4" t="s">
        <v>15</v>
      </c>
      <c r="F9739" s="4" t="s">
        <v>15</v>
      </c>
      <c r="G9739" s="4" t="s">
        <v>15</v>
      </c>
    </row>
    <row r="9740" spans="1:7">
      <c r="A9740" t="n">
        <v>75379</v>
      </c>
      <c r="B9740" s="17" t="n">
        <v>94</v>
      </c>
      <c r="C9740" s="7" t="n">
        <v>3</v>
      </c>
      <c r="D9740" s="7" t="s">
        <v>227</v>
      </c>
      <c r="E9740" s="7" t="n">
        <v>0</v>
      </c>
      <c r="F9740" s="7" t="n">
        <v>180</v>
      </c>
      <c r="G9740" s="7" t="n">
        <v>0</v>
      </c>
    </row>
    <row r="9741" spans="1:7">
      <c r="A9741" t="s">
        <v>4</v>
      </c>
      <c r="B9741" s="4" t="s">
        <v>5</v>
      </c>
      <c r="C9741" s="4" t="s">
        <v>7</v>
      </c>
      <c r="D9741" s="4" t="s">
        <v>8</v>
      </c>
      <c r="E9741" s="4" t="s">
        <v>15</v>
      </c>
      <c r="F9741" s="4" t="s">
        <v>15</v>
      </c>
      <c r="G9741" s="4" t="s">
        <v>15</v>
      </c>
    </row>
    <row r="9742" spans="1:7">
      <c r="A9742" t="n">
        <v>75403</v>
      </c>
      <c r="B9742" s="17" t="n">
        <v>94</v>
      </c>
      <c r="C9742" s="7" t="n">
        <v>3</v>
      </c>
      <c r="D9742" s="7" t="s">
        <v>228</v>
      </c>
      <c r="E9742" s="7" t="n">
        <v>0</v>
      </c>
      <c r="F9742" s="7" t="n">
        <v>180</v>
      </c>
      <c r="G9742" s="7" t="n">
        <v>0</v>
      </c>
    </row>
    <row r="9743" spans="1:7">
      <c r="A9743" t="s">
        <v>4</v>
      </c>
      <c r="B9743" s="4" t="s">
        <v>5</v>
      </c>
      <c r="C9743" s="4" t="s">
        <v>7</v>
      </c>
      <c r="D9743" s="4" t="s">
        <v>8</v>
      </c>
      <c r="E9743" s="4" t="s">
        <v>15</v>
      </c>
      <c r="F9743" s="4" t="s">
        <v>15</v>
      </c>
      <c r="G9743" s="4" t="s">
        <v>15</v>
      </c>
    </row>
    <row r="9744" spans="1:7">
      <c r="A9744" t="n">
        <v>75427</v>
      </c>
      <c r="B9744" s="17" t="n">
        <v>94</v>
      </c>
      <c r="C9744" s="7" t="n">
        <v>3</v>
      </c>
      <c r="D9744" s="7" t="s">
        <v>229</v>
      </c>
      <c r="E9744" s="7" t="n">
        <v>0</v>
      </c>
      <c r="F9744" s="7" t="n">
        <v>180</v>
      </c>
      <c r="G9744" s="7" t="n">
        <v>0</v>
      </c>
    </row>
    <row r="9745" spans="1:7">
      <c r="A9745" t="s">
        <v>4</v>
      </c>
      <c r="B9745" s="4" t="s">
        <v>5</v>
      </c>
      <c r="C9745" s="4" t="s">
        <v>7</v>
      </c>
      <c r="D9745" s="4" t="s">
        <v>8</v>
      </c>
      <c r="E9745" s="4" t="s">
        <v>15</v>
      </c>
      <c r="F9745" s="4" t="s">
        <v>15</v>
      </c>
      <c r="G9745" s="4" t="s">
        <v>15</v>
      </c>
    </row>
    <row r="9746" spans="1:7">
      <c r="A9746" t="n">
        <v>75451</v>
      </c>
      <c r="B9746" s="17" t="n">
        <v>94</v>
      </c>
      <c r="C9746" s="7" t="n">
        <v>3</v>
      </c>
      <c r="D9746" s="7" t="s">
        <v>230</v>
      </c>
      <c r="E9746" s="7" t="n">
        <v>0</v>
      </c>
      <c r="F9746" s="7" t="n">
        <v>180</v>
      </c>
      <c r="G9746" s="7" t="n">
        <v>0</v>
      </c>
    </row>
    <row r="9747" spans="1:7">
      <c r="A9747" t="s">
        <v>4</v>
      </c>
      <c r="B9747" s="4" t="s">
        <v>5</v>
      </c>
      <c r="C9747" s="4" t="s">
        <v>7</v>
      </c>
      <c r="D9747" s="4" t="s">
        <v>8</v>
      </c>
      <c r="E9747" s="4" t="s">
        <v>15</v>
      </c>
      <c r="F9747" s="4" t="s">
        <v>15</v>
      </c>
      <c r="G9747" s="4" t="s">
        <v>15</v>
      </c>
    </row>
    <row r="9748" spans="1:7">
      <c r="A9748" t="n">
        <v>75475</v>
      </c>
      <c r="B9748" s="17" t="n">
        <v>94</v>
      </c>
      <c r="C9748" s="7" t="n">
        <v>3</v>
      </c>
      <c r="D9748" s="7" t="s">
        <v>231</v>
      </c>
      <c r="E9748" s="7" t="n">
        <v>0</v>
      </c>
      <c r="F9748" s="7" t="n">
        <v>180</v>
      </c>
      <c r="G9748" s="7" t="n">
        <v>0</v>
      </c>
    </row>
    <row r="9749" spans="1:7">
      <c r="A9749" t="s">
        <v>4</v>
      </c>
      <c r="B9749" s="4" t="s">
        <v>5</v>
      </c>
      <c r="C9749" s="4" t="s">
        <v>7</v>
      </c>
      <c r="D9749" s="4" t="s">
        <v>8</v>
      </c>
      <c r="E9749" s="4" t="s">
        <v>15</v>
      </c>
      <c r="F9749" s="4" t="s">
        <v>15</v>
      </c>
      <c r="G9749" s="4" t="s">
        <v>15</v>
      </c>
    </row>
    <row r="9750" spans="1:7">
      <c r="A9750" t="n">
        <v>75499</v>
      </c>
      <c r="B9750" s="17" t="n">
        <v>94</v>
      </c>
      <c r="C9750" s="7" t="n">
        <v>3</v>
      </c>
      <c r="D9750" s="7" t="s">
        <v>232</v>
      </c>
      <c r="E9750" s="7" t="n">
        <v>0</v>
      </c>
      <c r="F9750" s="7" t="n">
        <v>180</v>
      </c>
      <c r="G9750" s="7" t="n">
        <v>0</v>
      </c>
    </row>
    <row r="9751" spans="1:7">
      <c r="A9751" t="s">
        <v>4</v>
      </c>
      <c r="B9751" s="4" t="s">
        <v>5</v>
      </c>
      <c r="C9751" s="4" t="s">
        <v>7</v>
      </c>
      <c r="D9751" s="4" t="s">
        <v>8</v>
      </c>
      <c r="E9751" s="4" t="s">
        <v>15</v>
      </c>
      <c r="F9751" s="4" t="s">
        <v>15</v>
      </c>
      <c r="G9751" s="4" t="s">
        <v>15</v>
      </c>
    </row>
    <row r="9752" spans="1:7">
      <c r="A9752" t="n">
        <v>75523</v>
      </c>
      <c r="B9752" s="17" t="n">
        <v>94</v>
      </c>
      <c r="C9752" s="7" t="n">
        <v>3</v>
      </c>
      <c r="D9752" s="7" t="s">
        <v>233</v>
      </c>
      <c r="E9752" s="7" t="n">
        <v>0</v>
      </c>
      <c r="F9752" s="7" t="n">
        <v>180</v>
      </c>
      <c r="G9752" s="7" t="n">
        <v>0</v>
      </c>
    </row>
    <row r="9753" spans="1:7">
      <c r="A9753" t="s">
        <v>4</v>
      </c>
      <c r="B9753" s="4" t="s">
        <v>5</v>
      </c>
      <c r="C9753" s="4" t="s">
        <v>7</v>
      </c>
      <c r="D9753" s="4" t="s">
        <v>8</v>
      </c>
      <c r="E9753" s="4" t="s">
        <v>15</v>
      </c>
      <c r="F9753" s="4" t="s">
        <v>15</v>
      </c>
      <c r="G9753" s="4" t="s">
        <v>15</v>
      </c>
    </row>
    <row r="9754" spans="1:7">
      <c r="A9754" t="n">
        <v>75547</v>
      </c>
      <c r="B9754" s="17" t="n">
        <v>94</v>
      </c>
      <c r="C9754" s="7" t="n">
        <v>3</v>
      </c>
      <c r="D9754" s="7" t="s">
        <v>234</v>
      </c>
      <c r="E9754" s="7" t="n">
        <v>0</v>
      </c>
      <c r="F9754" s="7" t="n">
        <v>180</v>
      </c>
      <c r="G9754" s="7" t="n">
        <v>0</v>
      </c>
    </row>
    <row r="9755" spans="1:7">
      <c r="A9755" t="s">
        <v>4</v>
      </c>
      <c r="B9755" s="4" t="s">
        <v>5</v>
      </c>
      <c r="C9755" s="4" t="s">
        <v>7</v>
      </c>
      <c r="D9755" s="4" t="s">
        <v>8</v>
      </c>
      <c r="E9755" s="4" t="s">
        <v>15</v>
      </c>
      <c r="F9755" s="4" t="s">
        <v>15</v>
      </c>
      <c r="G9755" s="4" t="s">
        <v>15</v>
      </c>
    </row>
    <row r="9756" spans="1:7">
      <c r="A9756" t="n">
        <v>75571</v>
      </c>
      <c r="B9756" s="17" t="n">
        <v>94</v>
      </c>
      <c r="C9756" s="7" t="n">
        <v>3</v>
      </c>
      <c r="D9756" s="7" t="s">
        <v>235</v>
      </c>
      <c r="E9756" s="7" t="n">
        <v>0</v>
      </c>
      <c r="F9756" s="7" t="n">
        <v>180</v>
      </c>
      <c r="G9756" s="7" t="n">
        <v>0</v>
      </c>
    </row>
    <row r="9757" spans="1:7">
      <c r="A9757" t="s">
        <v>4</v>
      </c>
      <c r="B9757" s="4" t="s">
        <v>5</v>
      </c>
      <c r="C9757" s="4" t="s">
        <v>7</v>
      </c>
      <c r="D9757" s="4" t="s">
        <v>8</v>
      </c>
      <c r="E9757" s="4" t="s">
        <v>15</v>
      </c>
      <c r="F9757" s="4" t="s">
        <v>15</v>
      </c>
      <c r="G9757" s="4" t="s">
        <v>15</v>
      </c>
    </row>
    <row r="9758" spans="1:7">
      <c r="A9758" t="n">
        <v>75595</v>
      </c>
      <c r="B9758" s="17" t="n">
        <v>94</v>
      </c>
      <c r="C9758" s="7" t="n">
        <v>3</v>
      </c>
      <c r="D9758" s="7" t="s">
        <v>236</v>
      </c>
      <c r="E9758" s="7" t="n">
        <v>0</v>
      </c>
      <c r="F9758" s="7" t="n">
        <v>180</v>
      </c>
      <c r="G9758" s="7" t="n">
        <v>0</v>
      </c>
    </row>
    <row r="9759" spans="1:7">
      <c r="A9759" t="s">
        <v>4</v>
      </c>
      <c r="B9759" s="4" t="s">
        <v>5</v>
      </c>
      <c r="C9759" s="4" t="s">
        <v>7</v>
      </c>
      <c r="D9759" s="4" t="s">
        <v>8</v>
      </c>
      <c r="E9759" s="4" t="s">
        <v>15</v>
      </c>
      <c r="F9759" s="4" t="s">
        <v>15</v>
      </c>
      <c r="G9759" s="4" t="s">
        <v>15</v>
      </c>
    </row>
    <row r="9760" spans="1:7">
      <c r="A9760" t="n">
        <v>75619</v>
      </c>
      <c r="B9760" s="17" t="n">
        <v>94</v>
      </c>
      <c r="C9760" s="7" t="n">
        <v>3</v>
      </c>
      <c r="D9760" s="7" t="s">
        <v>237</v>
      </c>
      <c r="E9760" s="7" t="n">
        <v>0</v>
      </c>
      <c r="F9760" s="7" t="n">
        <v>180</v>
      </c>
      <c r="G9760" s="7" t="n">
        <v>0</v>
      </c>
    </row>
    <row r="9761" spans="1:7">
      <c r="A9761" t="s">
        <v>4</v>
      </c>
      <c r="B9761" s="4" t="s">
        <v>5</v>
      </c>
      <c r="C9761" s="4" t="s">
        <v>11</v>
      </c>
      <c r="D9761" s="4" t="s">
        <v>11</v>
      </c>
      <c r="E9761" s="4" t="s">
        <v>11</v>
      </c>
    </row>
    <row r="9762" spans="1:7">
      <c r="A9762" t="n">
        <v>75643</v>
      </c>
      <c r="B9762" s="42" t="n">
        <v>61</v>
      </c>
      <c r="C9762" s="7" t="n">
        <v>0</v>
      </c>
      <c r="D9762" s="7" t="n">
        <v>65533</v>
      </c>
      <c r="E9762" s="7" t="n">
        <v>0</v>
      </c>
    </row>
    <row r="9763" spans="1:7">
      <c r="A9763" t="s">
        <v>4</v>
      </c>
      <c r="B9763" s="4" t="s">
        <v>5</v>
      </c>
      <c r="C9763" s="4" t="s">
        <v>11</v>
      </c>
      <c r="D9763" s="4" t="s">
        <v>11</v>
      </c>
      <c r="E9763" s="4" t="s">
        <v>11</v>
      </c>
    </row>
    <row r="9764" spans="1:7">
      <c r="A9764" t="n">
        <v>75650</v>
      </c>
      <c r="B9764" s="42" t="n">
        <v>61</v>
      </c>
      <c r="C9764" s="7" t="n">
        <v>1</v>
      </c>
      <c r="D9764" s="7" t="n">
        <v>65533</v>
      </c>
      <c r="E9764" s="7" t="n">
        <v>0</v>
      </c>
    </row>
    <row r="9765" spans="1:7">
      <c r="A9765" t="s">
        <v>4</v>
      </c>
      <c r="B9765" s="4" t="s">
        <v>5</v>
      </c>
      <c r="C9765" s="4" t="s">
        <v>11</v>
      </c>
      <c r="D9765" s="4" t="s">
        <v>11</v>
      </c>
      <c r="E9765" s="4" t="s">
        <v>11</v>
      </c>
    </row>
    <row r="9766" spans="1:7">
      <c r="A9766" t="n">
        <v>75657</v>
      </c>
      <c r="B9766" s="42" t="n">
        <v>61</v>
      </c>
      <c r="C9766" s="7" t="n">
        <v>2</v>
      </c>
      <c r="D9766" s="7" t="n">
        <v>65533</v>
      </c>
      <c r="E9766" s="7" t="n">
        <v>0</v>
      </c>
    </row>
    <row r="9767" spans="1:7">
      <c r="A9767" t="s">
        <v>4</v>
      </c>
      <c r="B9767" s="4" t="s">
        <v>5</v>
      </c>
      <c r="C9767" s="4" t="s">
        <v>11</v>
      </c>
      <c r="D9767" s="4" t="s">
        <v>11</v>
      </c>
      <c r="E9767" s="4" t="s">
        <v>11</v>
      </c>
    </row>
    <row r="9768" spans="1:7">
      <c r="A9768" t="n">
        <v>75664</v>
      </c>
      <c r="B9768" s="42" t="n">
        <v>61</v>
      </c>
      <c r="C9768" s="7" t="n">
        <v>3</v>
      </c>
      <c r="D9768" s="7" t="n">
        <v>65533</v>
      </c>
      <c r="E9768" s="7" t="n">
        <v>0</v>
      </c>
    </row>
    <row r="9769" spans="1:7">
      <c r="A9769" t="s">
        <v>4</v>
      </c>
      <c r="B9769" s="4" t="s">
        <v>5</v>
      </c>
      <c r="C9769" s="4" t="s">
        <v>11</v>
      </c>
      <c r="D9769" s="4" t="s">
        <v>11</v>
      </c>
      <c r="E9769" s="4" t="s">
        <v>11</v>
      </c>
    </row>
    <row r="9770" spans="1:7">
      <c r="A9770" t="n">
        <v>75671</v>
      </c>
      <c r="B9770" s="42" t="n">
        <v>61</v>
      </c>
      <c r="C9770" s="7" t="n">
        <v>4</v>
      </c>
      <c r="D9770" s="7" t="n">
        <v>65533</v>
      </c>
      <c r="E9770" s="7" t="n">
        <v>0</v>
      </c>
    </row>
    <row r="9771" spans="1:7">
      <c r="A9771" t="s">
        <v>4</v>
      </c>
      <c r="B9771" s="4" t="s">
        <v>5</v>
      </c>
      <c r="C9771" s="4" t="s">
        <v>11</v>
      </c>
      <c r="D9771" s="4" t="s">
        <v>11</v>
      </c>
      <c r="E9771" s="4" t="s">
        <v>11</v>
      </c>
    </row>
    <row r="9772" spans="1:7">
      <c r="A9772" t="n">
        <v>75678</v>
      </c>
      <c r="B9772" s="42" t="n">
        <v>61</v>
      </c>
      <c r="C9772" s="7" t="n">
        <v>5</v>
      </c>
      <c r="D9772" s="7" t="n">
        <v>65533</v>
      </c>
      <c r="E9772" s="7" t="n">
        <v>0</v>
      </c>
    </row>
    <row r="9773" spans="1:7">
      <c r="A9773" t="s">
        <v>4</v>
      </c>
      <c r="B9773" s="4" t="s">
        <v>5</v>
      </c>
      <c r="C9773" s="4" t="s">
        <v>11</v>
      </c>
      <c r="D9773" s="4" t="s">
        <v>11</v>
      </c>
      <c r="E9773" s="4" t="s">
        <v>11</v>
      </c>
    </row>
    <row r="9774" spans="1:7">
      <c r="A9774" t="n">
        <v>75685</v>
      </c>
      <c r="B9774" s="42" t="n">
        <v>61</v>
      </c>
      <c r="C9774" s="7" t="n">
        <v>6</v>
      </c>
      <c r="D9774" s="7" t="n">
        <v>65533</v>
      </c>
      <c r="E9774" s="7" t="n">
        <v>0</v>
      </c>
    </row>
    <row r="9775" spans="1:7">
      <c r="A9775" t="s">
        <v>4</v>
      </c>
      <c r="B9775" s="4" t="s">
        <v>5</v>
      </c>
      <c r="C9775" s="4" t="s">
        <v>11</v>
      </c>
      <c r="D9775" s="4" t="s">
        <v>11</v>
      </c>
      <c r="E9775" s="4" t="s">
        <v>11</v>
      </c>
    </row>
    <row r="9776" spans="1:7">
      <c r="A9776" t="n">
        <v>75692</v>
      </c>
      <c r="B9776" s="42" t="n">
        <v>61</v>
      </c>
      <c r="C9776" s="7" t="n">
        <v>7</v>
      </c>
      <c r="D9776" s="7" t="n">
        <v>65533</v>
      </c>
      <c r="E9776" s="7" t="n">
        <v>0</v>
      </c>
    </row>
    <row r="9777" spans="1:5">
      <c r="A9777" t="s">
        <v>4</v>
      </c>
      <c r="B9777" s="4" t="s">
        <v>5</v>
      </c>
      <c r="C9777" s="4" t="s">
        <v>11</v>
      </c>
      <c r="D9777" s="4" t="s">
        <v>11</v>
      </c>
      <c r="E9777" s="4" t="s">
        <v>11</v>
      </c>
    </row>
    <row r="9778" spans="1:5">
      <c r="A9778" t="n">
        <v>75699</v>
      </c>
      <c r="B9778" s="42" t="n">
        <v>61</v>
      </c>
      <c r="C9778" s="7" t="n">
        <v>8</v>
      </c>
      <c r="D9778" s="7" t="n">
        <v>65533</v>
      </c>
      <c r="E9778" s="7" t="n">
        <v>0</v>
      </c>
    </row>
    <row r="9779" spans="1:5">
      <c r="A9779" t="s">
        <v>4</v>
      </c>
      <c r="B9779" s="4" t="s">
        <v>5</v>
      </c>
      <c r="C9779" s="4" t="s">
        <v>11</v>
      </c>
      <c r="D9779" s="4" t="s">
        <v>11</v>
      </c>
      <c r="E9779" s="4" t="s">
        <v>11</v>
      </c>
    </row>
    <row r="9780" spans="1:5">
      <c r="A9780" t="n">
        <v>75706</v>
      </c>
      <c r="B9780" s="42" t="n">
        <v>61</v>
      </c>
      <c r="C9780" s="7" t="n">
        <v>9</v>
      </c>
      <c r="D9780" s="7" t="n">
        <v>65533</v>
      </c>
      <c r="E9780" s="7" t="n">
        <v>0</v>
      </c>
    </row>
    <row r="9781" spans="1:5">
      <c r="A9781" t="s">
        <v>4</v>
      </c>
      <c r="B9781" s="4" t="s">
        <v>5</v>
      </c>
      <c r="C9781" s="4" t="s">
        <v>11</v>
      </c>
      <c r="D9781" s="4" t="s">
        <v>17</v>
      </c>
    </row>
    <row r="9782" spans="1:5">
      <c r="A9782" t="n">
        <v>75713</v>
      </c>
      <c r="B9782" s="41" t="n">
        <v>43</v>
      </c>
      <c r="C9782" s="7" t="n">
        <v>1</v>
      </c>
      <c r="D9782" s="7" t="n">
        <v>128</v>
      </c>
    </row>
    <row r="9783" spans="1:5">
      <c r="A9783" t="s">
        <v>4</v>
      </c>
      <c r="B9783" s="4" t="s">
        <v>5</v>
      </c>
      <c r="C9783" s="4" t="s">
        <v>11</v>
      </c>
      <c r="D9783" s="4" t="s">
        <v>17</v>
      </c>
    </row>
    <row r="9784" spans="1:5">
      <c r="A9784" t="n">
        <v>75720</v>
      </c>
      <c r="B9784" s="41" t="n">
        <v>43</v>
      </c>
      <c r="C9784" s="7" t="n">
        <v>1</v>
      </c>
      <c r="D9784" s="7" t="n">
        <v>32</v>
      </c>
    </row>
    <row r="9785" spans="1:5">
      <c r="A9785" t="s">
        <v>4</v>
      </c>
      <c r="B9785" s="4" t="s">
        <v>5</v>
      </c>
      <c r="C9785" s="4" t="s">
        <v>11</v>
      </c>
      <c r="D9785" s="4" t="s">
        <v>17</v>
      </c>
    </row>
    <row r="9786" spans="1:5">
      <c r="A9786" t="n">
        <v>75727</v>
      </c>
      <c r="B9786" s="41" t="n">
        <v>43</v>
      </c>
      <c r="C9786" s="7" t="n">
        <v>2</v>
      </c>
      <c r="D9786" s="7" t="n">
        <v>128</v>
      </c>
    </row>
    <row r="9787" spans="1:5">
      <c r="A9787" t="s">
        <v>4</v>
      </c>
      <c r="B9787" s="4" t="s">
        <v>5</v>
      </c>
      <c r="C9787" s="4" t="s">
        <v>11</v>
      </c>
      <c r="D9787" s="4" t="s">
        <v>17</v>
      </c>
    </row>
    <row r="9788" spans="1:5">
      <c r="A9788" t="n">
        <v>75734</v>
      </c>
      <c r="B9788" s="41" t="n">
        <v>43</v>
      </c>
      <c r="C9788" s="7" t="n">
        <v>2</v>
      </c>
      <c r="D9788" s="7" t="n">
        <v>32</v>
      </c>
    </row>
    <row r="9789" spans="1:5">
      <c r="A9789" t="s">
        <v>4</v>
      </c>
      <c r="B9789" s="4" t="s">
        <v>5</v>
      </c>
      <c r="C9789" s="4" t="s">
        <v>11</v>
      </c>
      <c r="D9789" s="4" t="s">
        <v>17</v>
      </c>
    </row>
    <row r="9790" spans="1:5">
      <c r="A9790" t="n">
        <v>75741</v>
      </c>
      <c r="B9790" s="41" t="n">
        <v>43</v>
      </c>
      <c r="C9790" s="7" t="n">
        <v>3</v>
      </c>
      <c r="D9790" s="7" t="n">
        <v>128</v>
      </c>
    </row>
    <row r="9791" spans="1:5">
      <c r="A9791" t="s">
        <v>4</v>
      </c>
      <c r="B9791" s="4" t="s">
        <v>5</v>
      </c>
      <c r="C9791" s="4" t="s">
        <v>11</v>
      </c>
      <c r="D9791" s="4" t="s">
        <v>17</v>
      </c>
    </row>
    <row r="9792" spans="1:5">
      <c r="A9792" t="n">
        <v>75748</v>
      </c>
      <c r="B9792" s="41" t="n">
        <v>43</v>
      </c>
      <c r="C9792" s="7" t="n">
        <v>3</v>
      </c>
      <c r="D9792" s="7" t="n">
        <v>32</v>
      </c>
    </row>
    <row r="9793" spans="1:5">
      <c r="A9793" t="s">
        <v>4</v>
      </c>
      <c r="B9793" s="4" t="s">
        <v>5</v>
      </c>
      <c r="C9793" s="4" t="s">
        <v>11</v>
      </c>
      <c r="D9793" s="4" t="s">
        <v>17</v>
      </c>
    </row>
    <row r="9794" spans="1:5">
      <c r="A9794" t="n">
        <v>75755</v>
      </c>
      <c r="B9794" s="41" t="n">
        <v>43</v>
      </c>
      <c r="C9794" s="7" t="n">
        <v>4</v>
      </c>
      <c r="D9794" s="7" t="n">
        <v>128</v>
      </c>
    </row>
    <row r="9795" spans="1:5">
      <c r="A9795" t="s">
        <v>4</v>
      </c>
      <c r="B9795" s="4" t="s">
        <v>5</v>
      </c>
      <c r="C9795" s="4" t="s">
        <v>11</v>
      </c>
      <c r="D9795" s="4" t="s">
        <v>17</v>
      </c>
    </row>
    <row r="9796" spans="1:5">
      <c r="A9796" t="n">
        <v>75762</v>
      </c>
      <c r="B9796" s="41" t="n">
        <v>43</v>
      </c>
      <c r="C9796" s="7" t="n">
        <v>4</v>
      </c>
      <c r="D9796" s="7" t="n">
        <v>32</v>
      </c>
    </row>
    <row r="9797" spans="1:5">
      <c r="A9797" t="s">
        <v>4</v>
      </c>
      <c r="B9797" s="4" t="s">
        <v>5</v>
      </c>
      <c r="C9797" s="4" t="s">
        <v>7</v>
      </c>
      <c r="D9797" s="4" t="s">
        <v>11</v>
      </c>
      <c r="E9797" s="4" t="s">
        <v>8</v>
      </c>
      <c r="F9797" s="4" t="s">
        <v>8</v>
      </c>
      <c r="G9797" s="4" t="s">
        <v>8</v>
      </c>
      <c r="H9797" s="4" t="s">
        <v>8</v>
      </c>
    </row>
    <row r="9798" spans="1:5">
      <c r="A9798" t="n">
        <v>75769</v>
      </c>
      <c r="B9798" s="30" t="n">
        <v>51</v>
      </c>
      <c r="C9798" s="7" t="n">
        <v>3</v>
      </c>
      <c r="D9798" s="7" t="n">
        <v>0</v>
      </c>
      <c r="E9798" s="7" t="s">
        <v>62</v>
      </c>
      <c r="F9798" s="7" t="s">
        <v>62</v>
      </c>
      <c r="G9798" s="7" t="s">
        <v>61</v>
      </c>
      <c r="H9798" s="7" t="s">
        <v>62</v>
      </c>
    </row>
    <row r="9799" spans="1:5">
      <c r="A9799" t="s">
        <v>4</v>
      </c>
      <c r="B9799" s="4" t="s">
        <v>5</v>
      </c>
      <c r="C9799" s="4" t="s">
        <v>7</v>
      </c>
      <c r="D9799" s="4" t="s">
        <v>11</v>
      </c>
      <c r="E9799" s="4" t="s">
        <v>8</v>
      </c>
      <c r="F9799" s="4" t="s">
        <v>8</v>
      </c>
      <c r="G9799" s="4" t="s">
        <v>8</v>
      </c>
      <c r="H9799" s="4" t="s">
        <v>8</v>
      </c>
    </row>
    <row r="9800" spans="1:5">
      <c r="A9800" t="n">
        <v>75782</v>
      </c>
      <c r="B9800" s="30" t="n">
        <v>51</v>
      </c>
      <c r="C9800" s="7" t="n">
        <v>3</v>
      </c>
      <c r="D9800" s="7" t="n">
        <v>1</v>
      </c>
      <c r="E9800" s="7" t="s">
        <v>62</v>
      </c>
      <c r="F9800" s="7" t="s">
        <v>62</v>
      </c>
      <c r="G9800" s="7" t="s">
        <v>61</v>
      </c>
      <c r="H9800" s="7" t="s">
        <v>62</v>
      </c>
    </row>
    <row r="9801" spans="1:5">
      <c r="A9801" t="s">
        <v>4</v>
      </c>
      <c r="B9801" s="4" t="s">
        <v>5</v>
      </c>
      <c r="C9801" s="4" t="s">
        <v>7</v>
      </c>
      <c r="D9801" s="4" t="s">
        <v>11</v>
      </c>
      <c r="E9801" s="4" t="s">
        <v>8</v>
      </c>
      <c r="F9801" s="4" t="s">
        <v>8</v>
      </c>
      <c r="G9801" s="4" t="s">
        <v>8</v>
      </c>
      <c r="H9801" s="4" t="s">
        <v>8</v>
      </c>
    </row>
    <row r="9802" spans="1:5">
      <c r="A9802" t="n">
        <v>75795</v>
      </c>
      <c r="B9802" s="30" t="n">
        <v>51</v>
      </c>
      <c r="C9802" s="7" t="n">
        <v>3</v>
      </c>
      <c r="D9802" s="7" t="n">
        <v>2</v>
      </c>
      <c r="E9802" s="7" t="s">
        <v>62</v>
      </c>
      <c r="F9802" s="7" t="s">
        <v>62</v>
      </c>
      <c r="G9802" s="7" t="s">
        <v>61</v>
      </c>
      <c r="H9802" s="7" t="s">
        <v>62</v>
      </c>
    </row>
    <row r="9803" spans="1:5">
      <c r="A9803" t="s">
        <v>4</v>
      </c>
      <c r="B9803" s="4" t="s">
        <v>5</v>
      </c>
      <c r="C9803" s="4" t="s">
        <v>7</v>
      </c>
      <c r="D9803" s="4" t="s">
        <v>11</v>
      </c>
      <c r="E9803" s="4" t="s">
        <v>8</v>
      </c>
      <c r="F9803" s="4" t="s">
        <v>8</v>
      </c>
      <c r="G9803" s="4" t="s">
        <v>8</v>
      </c>
      <c r="H9803" s="4" t="s">
        <v>8</v>
      </c>
    </row>
    <row r="9804" spans="1:5">
      <c r="A9804" t="n">
        <v>75808</v>
      </c>
      <c r="B9804" s="30" t="n">
        <v>51</v>
      </c>
      <c r="C9804" s="7" t="n">
        <v>3</v>
      </c>
      <c r="D9804" s="7" t="n">
        <v>3</v>
      </c>
      <c r="E9804" s="7" t="s">
        <v>62</v>
      </c>
      <c r="F9804" s="7" t="s">
        <v>62</v>
      </c>
      <c r="G9804" s="7" t="s">
        <v>61</v>
      </c>
      <c r="H9804" s="7" t="s">
        <v>62</v>
      </c>
    </row>
    <row r="9805" spans="1:5">
      <c r="A9805" t="s">
        <v>4</v>
      </c>
      <c r="B9805" s="4" t="s">
        <v>5</v>
      </c>
      <c r="C9805" s="4" t="s">
        <v>7</v>
      </c>
      <c r="D9805" s="4" t="s">
        <v>11</v>
      </c>
      <c r="E9805" s="4" t="s">
        <v>8</v>
      </c>
      <c r="F9805" s="4" t="s">
        <v>8</v>
      </c>
      <c r="G9805" s="4" t="s">
        <v>8</v>
      </c>
      <c r="H9805" s="4" t="s">
        <v>8</v>
      </c>
    </row>
    <row r="9806" spans="1:5">
      <c r="A9806" t="n">
        <v>75821</v>
      </c>
      <c r="B9806" s="30" t="n">
        <v>51</v>
      </c>
      <c r="C9806" s="7" t="n">
        <v>3</v>
      </c>
      <c r="D9806" s="7" t="n">
        <v>4</v>
      </c>
      <c r="E9806" s="7" t="s">
        <v>62</v>
      </c>
      <c r="F9806" s="7" t="s">
        <v>62</v>
      </c>
      <c r="G9806" s="7" t="s">
        <v>61</v>
      </c>
      <c r="H9806" s="7" t="s">
        <v>62</v>
      </c>
    </row>
    <row r="9807" spans="1:5">
      <c r="A9807" t="s">
        <v>4</v>
      </c>
      <c r="B9807" s="4" t="s">
        <v>5</v>
      </c>
      <c r="C9807" s="4" t="s">
        <v>7</v>
      </c>
      <c r="D9807" s="4" t="s">
        <v>11</v>
      </c>
      <c r="E9807" s="4" t="s">
        <v>8</v>
      </c>
      <c r="F9807" s="4" t="s">
        <v>8</v>
      </c>
      <c r="G9807" s="4" t="s">
        <v>8</v>
      </c>
      <c r="H9807" s="4" t="s">
        <v>8</v>
      </c>
    </row>
    <row r="9808" spans="1:5">
      <c r="A9808" t="n">
        <v>75834</v>
      </c>
      <c r="B9808" s="30" t="n">
        <v>51</v>
      </c>
      <c r="C9808" s="7" t="n">
        <v>3</v>
      </c>
      <c r="D9808" s="7" t="n">
        <v>5</v>
      </c>
      <c r="E9808" s="7" t="s">
        <v>62</v>
      </c>
      <c r="F9808" s="7" t="s">
        <v>62</v>
      </c>
      <c r="G9808" s="7" t="s">
        <v>61</v>
      </c>
      <c r="H9808" s="7" t="s">
        <v>62</v>
      </c>
    </row>
    <row r="9809" spans="1:8">
      <c r="A9809" t="s">
        <v>4</v>
      </c>
      <c r="B9809" s="4" t="s">
        <v>5</v>
      </c>
      <c r="C9809" s="4" t="s">
        <v>7</v>
      </c>
      <c r="D9809" s="4" t="s">
        <v>11</v>
      </c>
      <c r="E9809" s="4" t="s">
        <v>8</v>
      </c>
      <c r="F9809" s="4" t="s">
        <v>8</v>
      </c>
      <c r="G9809" s="4" t="s">
        <v>8</v>
      </c>
      <c r="H9809" s="4" t="s">
        <v>8</v>
      </c>
    </row>
    <row r="9810" spans="1:8">
      <c r="A9810" t="n">
        <v>75847</v>
      </c>
      <c r="B9810" s="30" t="n">
        <v>51</v>
      </c>
      <c r="C9810" s="7" t="n">
        <v>3</v>
      </c>
      <c r="D9810" s="7" t="n">
        <v>6</v>
      </c>
      <c r="E9810" s="7" t="s">
        <v>62</v>
      </c>
      <c r="F9810" s="7" t="s">
        <v>62</v>
      </c>
      <c r="G9810" s="7" t="s">
        <v>61</v>
      </c>
      <c r="H9810" s="7" t="s">
        <v>62</v>
      </c>
    </row>
    <row r="9811" spans="1:8">
      <c r="A9811" t="s">
        <v>4</v>
      </c>
      <c r="B9811" s="4" t="s">
        <v>5</v>
      </c>
      <c r="C9811" s="4" t="s">
        <v>7</v>
      </c>
      <c r="D9811" s="4" t="s">
        <v>11</v>
      </c>
      <c r="E9811" s="4" t="s">
        <v>8</v>
      </c>
      <c r="F9811" s="4" t="s">
        <v>8</v>
      </c>
      <c r="G9811" s="4" t="s">
        <v>8</v>
      </c>
      <c r="H9811" s="4" t="s">
        <v>8</v>
      </c>
    </row>
    <row r="9812" spans="1:8">
      <c r="A9812" t="n">
        <v>75860</v>
      </c>
      <c r="B9812" s="30" t="n">
        <v>51</v>
      </c>
      <c r="C9812" s="7" t="n">
        <v>3</v>
      </c>
      <c r="D9812" s="7" t="n">
        <v>7</v>
      </c>
      <c r="E9812" s="7" t="s">
        <v>62</v>
      </c>
      <c r="F9812" s="7" t="s">
        <v>62</v>
      </c>
      <c r="G9812" s="7" t="s">
        <v>61</v>
      </c>
      <c r="H9812" s="7" t="s">
        <v>62</v>
      </c>
    </row>
    <row r="9813" spans="1:8">
      <c r="A9813" t="s">
        <v>4</v>
      </c>
      <c r="B9813" s="4" t="s">
        <v>5</v>
      </c>
      <c r="C9813" s="4" t="s">
        <v>7</v>
      </c>
      <c r="D9813" s="4" t="s">
        <v>11</v>
      </c>
      <c r="E9813" s="4" t="s">
        <v>8</v>
      </c>
      <c r="F9813" s="4" t="s">
        <v>8</v>
      </c>
      <c r="G9813" s="4" t="s">
        <v>8</v>
      </c>
      <c r="H9813" s="4" t="s">
        <v>8</v>
      </c>
    </row>
    <row r="9814" spans="1:8">
      <c r="A9814" t="n">
        <v>75873</v>
      </c>
      <c r="B9814" s="30" t="n">
        <v>51</v>
      </c>
      <c r="C9814" s="7" t="n">
        <v>3</v>
      </c>
      <c r="D9814" s="7" t="n">
        <v>8</v>
      </c>
      <c r="E9814" s="7" t="s">
        <v>62</v>
      </c>
      <c r="F9814" s="7" t="s">
        <v>62</v>
      </c>
      <c r="G9814" s="7" t="s">
        <v>61</v>
      </c>
      <c r="H9814" s="7" t="s">
        <v>62</v>
      </c>
    </row>
    <row r="9815" spans="1:8">
      <c r="A9815" t="s">
        <v>4</v>
      </c>
      <c r="B9815" s="4" t="s">
        <v>5</v>
      </c>
      <c r="C9815" s="4" t="s">
        <v>7</v>
      </c>
      <c r="D9815" s="4" t="s">
        <v>11</v>
      </c>
      <c r="E9815" s="4" t="s">
        <v>8</v>
      </c>
      <c r="F9815" s="4" t="s">
        <v>8</v>
      </c>
      <c r="G9815" s="4" t="s">
        <v>8</v>
      </c>
      <c r="H9815" s="4" t="s">
        <v>8</v>
      </c>
    </row>
    <row r="9816" spans="1:8">
      <c r="A9816" t="n">
        <v>75886</v>
      </c>
      <c r="B9816" s="30" t="n">
        <v>51</v>
      </c>
      <c r="C9816" s="7" t="n">
        <v>3</v>
      </c>
      <c r="D9816" s="7" t="n">
        <v>9</v>
      </c>
      <c r="E9816" s="7" t="s">
        <v>62</v>
      </c>
      <c r="F9816" s="7" t="s">
        <v>62</v>
      </c>
      <c r="G9816" s="7" t="s">
        <v>61</v>
      </c>
      <c r="H9816" s="7" t="s">
        <v>62</v>
      </c>
    </row>
    <row r="9817" spans="1:8">
      <c r="A9817" t="s">
        <v>4</v>
      </c>
      <c r="B9817" s="4" t="s">
        <v>5</v>
      </c>
      <c r="C9817" s="4" t="s">
        <v>8</v>
      </c>
      <c r="D9817" s="4" t="s">
        <v>8</v>
      </c>
    </row>
    <row r="9818" spans="1:8">
      <c r="A9818" t="n">
        <v>75899</v>
      </c>
      <c r="B9818" s="69" t="n">
        <v>70</v>
      </c>
      <c r="C9818" s="7" t="s">
        <v>27</v>
      </c>
      <c r="D9818" s="7" t="s">
        <v>412</v>
      </c>
    </row>
    <row r="9819" spans="1:8">
      <c r="A9819" t="s">
        <v>4</v>
      </c>
      <c r="B9819" s="4" t="s">
        <v>5</v>
      </c>
      <c r="C9819" s="4" t="s">
        <v>11</v>
      </c>
      <c r="D9819" s="4" t="s">
        <v>17</v>
      </c>
    </row>
    <row r="9820" spans="1:8">
      <c r="A9820" t="n">
        <v>75913</v>
      </c>
      <c r="B9820" s="41" t="n">
        <v>43</v>
      </c>
      <c r="C9820" s="7" t="n">
        <v>0</v>
      </c>
      <c r="D9820" s="7" t="n">
        <v>512</v>
      </c>
    </row>
    <row r="9821" spans="1:8">
      <c r="A9821" t="s">
        <v>4</v>
      </c>
      <c r="B9821" s="4" t="s">
        <v>5</v>
      </c>
      <c r="C9821" s="4" t="s">
        <v>11</v>
      </c>
      <c r="D9821" s="4" t="s">
        <v>17</v>
      </c>
    </row>
    <row r="9822" spans="1:8">
      <c r="A9822" t="n">
        <v>75920</v>
      </c>
      <c r="B9822" s="41" t="n">
        <v>43</v>
      </c>
      <c r="C9822" s="7" t="n">
        <v>1</v>
      </c>
      <c r="D9822" s="7" t="n">
        <v>512</v>
      </c>
    </row>
    <row r="9823" spans="1:8">
      <c r="A9823" t="s">
        <v>4</v>
      </c>
      <c r="B9823" s="4" t="s">
        <v>5</v>
      </c>
      <c r="C9823" s="4" t="s">
        <v>11</v>
      </c>
      <c r="D9823" s="4" t="s">
        <v>17</v>
      </c>
    </row>
    <row r="9824" spans="1:8">
      <c r="A9824" t="n">
        <v>75927</v>
      </c>
      <c r="B9824" s="41" t="n">
        <v>43</v>
      </c>
      <c r="C9824" s="7" t="n">
        <v>2</v>
      </c>
      <c r="D9824" s="7" t="n">
        <v>512</v>
      </c>
    </row>
    <row r="9825" spans="1:8">
      <c r="A9825" t="s">
        <v>4</v>
      </c>
      <c r="B9825" s="4" t="s">
        <v>5</v>
      </c>
      <c r="C9825" s="4" t="s">
        <v>11</v>
      </c>
      <c r="D9825" s="4" t="s">
        <v>17</v>
      </c>
    </row>
    <row r="9826" spans="1:8">
      <c r="A9826" t="n">
        <v>75934</v>
      </c>
      <c r="B9826" s="41" t="n">
        <v>43</v>
      </c>
      <c r="C9826" s="7" t="n">
        <v>3</v>
      </c>
      <c r="D9826" s="7" t="n">
        <v>512</v>
      </c>
    </row>
    <row r="9827" spans="1:8">
      <c r="A9827" t="s">
        <v>4</v>
      </c>
      <c r="B9827" s="4" t="s">
        <v>5</v>
      </c>
      <c r="C9827" s="4" t="s">
        <v>11</v>
      </c>
      <c r="D9827" s="4" t="s">
        <v>17</v>
      </c>
    </row>
    <row r="9828" spans="1:8">
      <c r="A9828" t="n">
        <v>75941</v>
      </c>
      <c r="B9828" s="41" t="n">
        <v>43</v>
      </c>
      <c r="C9828" s="7" t="n">
        <v>4</v>
      </c>
      <c r="D9828" s="7" t="n">
        <v>512</v>
      </c>
    </row>
    <row r="9829" spans="1:8">
      <c r="A9829" t="s">
        <v>4</v>
      </c>
      <c r="B9829" s="4" t="s">
        <v>5</v>
      </c>
      <c r="C9829" s="4" t="s">
        <v>11</v>
      </c>
      <c r="D9829" s="4" t="s">
        <v>17</v>
      </c>
    </row>
    <row r="9830" spans="1:8">
      <c r="A9830" t="n">
        <v>75948</v>
      </c>
      <c r="B9830" s="41" t="n">
        <v>43</v>
      </c>
      <c r="C9830" s="7" t="n">
        <v>5</v>
      </c>
      <c r="D9830" s="7" t="n">
        <v>512</v>
      </c>
    </row>
    <row r="9831" spans="1:8">
      <c r="A9831" t="s">
        <v>4</v>
      </c>
      <c r="B9831" s="4" t="s">
        <v>5</v>
      </c>
      <c r="C9831" s="4" t="s">
        <v>11</v>
      </c>
      <c r="D9831" s="4" t="s">
        <v>17</v>
      </c>
    </row>
    <row r="9832" spans="1:8">
      <c r="A9832" t="n">
        <v>75955</v>
      </c>
      <c r="B9832" s="41" t="n">
        <v>43</v>
      </c>
      <c r="C9832" s="7" t="n">
        <v>6</v>
      </c>
      <c r="D9832" s="7" t="n">
        <v>512</v>
      </c>
    </row>
    <row r="9833" spans="1:8">
      <c r="A9833" t="s">
        <v>4</v>
      </c>
      <c r="B9833" s="4" t="s">
        <v>5</v>
      </c>
      <c r="C9833" s="4" t="s">
        <v>11</v>
      </c>
      <c r="D9833" s="4" t="s">
        <v>17</v>
      </c>
    </row>
    <row r="9834" spans="1:8">
      <c r="A9834" t="n">
        <v>75962</v>
      </c>
      <c r="B9834" s="41" t="n">
        <v>43</v>
      </c>
      <c r="C9834" s="7" t="n">
        <v>7</v>
      </c>
      <c r="D9834" s="7" t="n">
        <v>512</v>
      </c>
    </row>
    <row r="9835" spans="1:8">
      <c r="A9835" t="s">
        <v>4</v>
      </c>
      <c r="B9835" s="4" t="s">
        <v>5</v>
      </c>
      <c r="C9835" s="4" t="s">
        <v>11</v>
      </c>
      <c r="D9835" s="4" t="s">
        <v>17</v>
      </c>
    </row>
    <row r="9836" spans="1:8">
      <c r="A9836" t="n">
        <v>75969</v>
      </c>
      <c r="B9836" s="41" t="n">
        <v>43</v>
      </c>
      <c r="C9836" s="7" t="n">
        <v>8</v>
      </c>
      <c r="D9836" s="7" t="n">
        <v>512</v>
      </c>
    </row>
    <row r="9837" spans="1:8">
      <c r="A9837" t="s">
        <v>4</v>
      </c>
      <c r="B9837" s="4" t="s">
        <v>5</v>
      </c>
      <c r="C9837" s="4" t="s">
        <v>11</v>
      </c>
      <c r="D9837" s="4" t="s">
        <v>17</v>
      </c>
    </row>
    <row r="9838" spans="1:8">
      <c r="A9838" t="n">
        <v>75976</v>
      </c>
      <c r="B9838" s="41" t="n">
        <v>43</v>
      </c>
      <c r="C9838" s="7" t="n">
        <v>9</v>
      </c>
      <c r="D9838" s="7" t="n">
        <v>512</v>
      </c>
    </row>
    <row r="9839" spans="1:8">
      <c r="A9839" t="s">
        <v>4</v>
      </c>
      <c r="B9839" s="4" t="s">
        <v>5</v>
      </c>
      <c r="C9839" s="4" t="s">
        <v>11</v>
      </c>
      <c r="D9839" s="4" t="s">
        <v>15</v>
      </c>
      <c r="E9839" s="4" t="s">
        <v>15</v>
      </c>
      <c r="F9839" s="4" t="s">
        <v>15</v>
      </c>
      <c r="G9839" s="4" t="s">
        <v>15</v>
      </c>
    </row>
    <row r="9840" spans="1:8">
      <c r="A9840" t="n">
        <v>75983</v>
      </c>
      <c r="B9840" s="37" t="n">
        <v>46</v>
      </c>
      <c r="C9840" s="7" t="n">
        <v>7</v>
      </c>
      <c r="D9840" s="7" t="n">
        <v>-25.2399997711182</v>
      </c>
      <c r="E9840" s="7" t="n">
        <v>0</v>
      </c>
      <c r="F9840" s="7" t="n">
        <v>-56.560001373291</v>
      </c>
      <c r="G9840" s="7" t="n">
        <v>89.5999984741211</v>
      </c>
    </row>
    <row r="9841" spans="1:7">
      <c r="A9841" t="s">
        <v>4</v>
      </c>
      <c r="B9841" s="4" t="s">
        <v>5</v>
      </c>
      <c r="C9841" s="4" t="s">
        <v>11</v>
      </c>
      <c r="D9841" s="4" t="s">
        <v>15</v>
      </c>
      <c r="E9841" s="4" t="s">
        <v>15</v>
      </c>
      <c r="F9841" s="4" t="s">
        <v>15</v>
      </c>
      <c r="G9841" s="4" t="s">
        <v>15</v>
      </c>
    </row>
    <row r="9842" spans="1:7">
      <c r="A9842" t="n">
        <v>76002</v>
      </c>
      <c r="B9842" s="37" t="n">
        <v>46</v>
      </c>
      <c r="C9842" s="7" t="n">
        <v>5</v>
      </c>
      <c r="D9842" s="7" t="n">
        <v>-25.8999996185303</v>
      </c>
      <c r="E9842" s="7" t="n">
        <v>0</v>
      </c>
      <c r="F9842" s="7" t="n">
        <v>-57.5</v>
      </c>
      <c r="G9842" s="7" t="n">
        <v>93.5999984741211</v>
      </c>
    </row>
    <row r="9843" spans="1:7">
      <c r="A9843" t="s">
        <v>4</v>
      </c>
      <c r="B9843" s="4" t="s">
        <v>5</v>
      </c>
      <c r="C9843" s="4" t="s">
        <v>11</v>
      </c>
      <c r="D9843" s="4" t="s">
        <v>15</v>
      </c>
      <c r="E9843" s="4" t="s">
        <v>15</v>
      </c>
      <c r="F9843" s="4" t="s">
        <v>15</v>
      </c>
      <c r="G9843" s="4" t="s">
        <v>15</v>
      </c>
    </row>
    <row r="9844" spans="1:7">
      <c r="A9844" t="n">
        <v>76021</v>
      </c>
      <c r="B9844" s="37" t="n">
        <v>46</v>
      </c>
      <c r="C9844" s="7" t="n">
        <v>8</v>
      </c>
      <c r="D9844" s="7" t="n">
        <v>-27.0599994659424</v>
      </c>
      <c r="E9844" s="7" t="n">
        <v>0</v>
      </c>
      <c r="F9844" s="7" t="n">
        <v>-57.0099983215332</v>
      </c>
      <c r="G9844" s="7" t="n">
        <v>89.5999984741211</v>
      </c>
    </row>
    <row r="9845" spans="1:7">
      <c r="A9845" t="s">
        <v>4</v>
      </c>
      <c r="B9845" s="4" t="s">
        <v>5</v>
      </c>
      <c r="C9845" s="4" t="s">
        <v>11</v>
      </c>
      <c r="D9845" s="4" t="s">
        <v>15</v>
      </c>
      <c r="E9845" s="4" t="s">
        <v>15</v>
      </c>
      <c r="F9845" s="4" t="s">
        <v>15</v>
      </c>
      <c r="G9845" s="4" t="s">
        <v>15</v>
      </c>
    </row>
    <row r="9846" spans="1:7">
      <c r="A9846" t="n">
        <v>76040</v>
      </c>
      <c r="B9846" s="37" t="n">
        <v>46</v>
      </c>
      <c r="C9846" s="7" t="n">
        <v>6</v>
      </c>
      <c r="D9846" s="7" t="n">
        <v>-27.8999996185303</v>
      </c>
      <c r="E9846" s="7" t="n">
        <v>0</v>
      </c>
      <c r="F9846" s="7" t="n">
        <v>-57.6699981689453</v>
      </c>
      <c r="G9846" s="7" t="n">
        <v>82.6999969482422</v>
      </c>
    </row>
    <row r="9847" spans="1:7">
      <c r="A9847" t="s">
        <v>4</v>
      </c>
      <c r="B9847" s="4" t="s">
        <v>5</v>
      </c>
      <c r="C9847" s="4" t="s">
        <v>11</v>
      </c>
      <c r="D9847" s="4" t="s">
        <v>15</v>
      </c>
      <c r="E9847" s="4" t="s">
        <v>15</v>
      </c>
      <c r="F9847" s="4" t="s">
        <v>15</v>
      </c>
      <c r="G9847" s="4" t="s">
        <v>15</v>
      </c>
    </row>
    <row r="9848" spans="1:7">
      <c r="A9848" t="n">
        <v>76059</v>
      </c>
      <c r="B9848" s="37" t="n">
        <v>46</v>
      </c>
      <c r="C9848" s="7" t="n">
        <v>9</v>
      </c>
      <c r="D9848" s="7" t="n">
        <v>-28.4500007629395</v>
      </c>
      <c r="E9848" s="7" t="n">
        <v>0</v>
      </c>
      <c r="F9848" s="7" t="n">
        <v>-56.3600006103516</v>
      </c>
      <c r="G9848" s="7" t="n">
        <v>93.9000015258789</v>
      </c>
    </row>
    <row r="9849" spans="1:7">
      <c r="A9849" t="s">
        <v>4</v>
      </c>
      <c r="B9849" s="4" t="s">
        <v>5</v>
      </c>
      <c r="C9849" s="4" t="s">
        <v>11</v>
      </c>
      <c r="D9849" s="4" t="s">
        <v>11</v>
      </c>
      <c r="E9849" s="4" t="s">
        <v>15</v>
      </c>
      <c r="F9849" s="4" t="s">
        <v>15</v>
      </c>
      <c r="G9849" s="4" t="s">
        <v>15</v>
      </c>
      <c r="H9849" s="4" t="s">
        <v>15</v>
      </c>
      <c r="I9849" s="4" t="s">
        <v>7</v>
      </c>
      <c r="J9849" s="4" t="s">
        <v>11</v>
      </c>
    </row>
    <row r="9850" spans="1:7">
      <c r="A9850" t="n">
        <v>76078</v>
      </c>
      <c r="B9850" s="44" t="n">
        <v>55</v>
      </c>
      <c r="C9850" s="7" t="n">
        <v>7</v>
      </c>
      <c r="D9850" s="7" t="n">
        <v>65533</v>
      </c>
      <c r="E9850" s="7" t="n">
        <v>-22.0699996948242</v>
      </c>
      <c r="F9850" s="7" t="n">
        <v>0</v>
      </c>
      <c r="G9850" s="7" t="n">
        <v>-56.9799995422363</v>
      </c>
      <c r="H9850" s="7" t="n">
        <v>1.20000004768372</v>
      </c>
      <c r="I9850" s="7" t="n">
        <v>1</v>
      </c>
      <c r="J9850" s="7" t="n">
        <v>0</v>
      </c>
    </row>
    <row r="9851" spans="1:7">
      <c r="A9851" t="s">
        <v>4</v>
      </c>
      <c r="B9851" s="4" t="s">
        <v>5</v>
      </c>
      <c r="C9851" s="4" t="s">
        <v>11</v>
      </c>
    </row>
    <row r="9852" spans="1:7">
      <c r="A9852" t="n">
        <v>76102</v>
      </c>
      <c r="B9852" s="26" t="n">
        <v>16</v>
      </c>
      <c r="C9852" s="7" t="n">
        <v>50</v>
      </c>
    </row>
    <row r="9853" spans="1:7">
      <c r="A9853" t="s">
        <v>4</v>
      </c>
      <c r="B9853" s="4" t="s">
        <v>5</v>
      </c>
      <c r="C9853" s="4" t="s">
        <v>11</v>
      </c>
      <c r="D9853" s="4" t="s">
        <v>11</v>
      </c>
      <c r="E9853" s="4" t="s">
        <v>15</v>
      </c>
      <c r="F9853" s="4" t="s">
        <v>15</v>
      </c>
      <c r="G9853" s="4" t="s">
        <v>15</v>
      </c>
      <c r="H9853" s="4" t="s">
        <v>15</v>
      </c>
      <c r="I9853" s="4" t="s">
        <v>7</v>
      </c>
      <c r="J9853" s="4" t="s">
        <v>11</v>
      </c>
    </row>
    <row r="9854" spans="1:7">
      <c r="A9854" t="n">
        <v>76105</v>
      </c>
      <c r="B9854" s="44" t="n">
        <v>55</v>
      </c>
      <c r="C9854" s="7" t="n">
        <v>5</v>
      </c>
      <c r="D9854" s="7" t="n">
        <v>65533</v>
      </c>
      <c r="E9854" s="7" t="n">
        <v>-22.0699996948242</v>
      </c>
      <c r="F9854" s="7" t="n">
        <v>0</v>
      </c>
      <c r="G9854" s="7" t="n">
        <v>-56.9799995422363</v>
      </c>
      <c r="H9854" s="7" t="n">
        <v>1.20000004768372</v>
      </c>
      <c r="I9854" s="7" t="n">
        <v>1</v>
      </c>
      <c r="J9854" s="7" t="n">
        <v>0</v>
      </c>
    </row>
    <row r="9855" spans="1:7">
      <c r="A9855" t="s">
        <v>4</v>
      </c>
      <c r="B9855" s="4" t="s">
        <v>5</v>
      </c>
      <c r="C9855" s="4" t="s">
        <v>11</v>
      </c>
    </row>
    <row r="9856" spans="1:7">
      <c r="A9856" t="n">
        <v>76129</v>
      </c>
      <c r="B9856" s="26" t="n">
        <v>16</v>
      </c>
      <c r="C9856" s="7" t="n">
        <v>50</v>
      </c>
    </row>
    <row r="9857" spans="1:10">
      <c r="A9857" t="s">
        <v>4</v>
      </c>
      <c r="B9857" s="4" t="s">
        <v>5</v>
      </c>
      <c r="C9857" s="4" t="s">
        <v>11</v>
      </c>
      <c r="D9857" s="4" t="s">
        <v>11</v>
      </c>
      <c r="E9857" s="4" t="s">
        <v>15</v>
      </c>
      <c r="F9857" s="4" t="s">
        <v>15</v>
      </c>
      <c r="G9857" s="4" t="s">
        <v>15</v>
      </c>
      <c r="H9857" s="4" t="s">
        <v>15</v>
      </c>
      <c r="I9857" s="4" t="s">
        <v>7</v>
      </c>
      <c r="J9857" s="4" t="s">
        <v>11</v>
      </c>
    </row>
    <row r="9858" spans="1:10">
      <c r="A9858" t="n">
        <v>76132</v>
      </c>
      <c r="B9858" s="44" t="n">
        <v>55</v>
      </c>
      <c r="C9858" s="7" t="n">
        <v>8</v>
      </c>
      <c r="D9858" s="7" t="n">
        <v>65533</v>
      </c>
      <c r="E9858" s="7" t="n">
        <v>-22.0699996948242</v>
      </c>
      <c r="F9858" s="7" t="n">
        <v>0</v>
      </c>
      <c r="G9858" s="7" t="n">
        <v>-56.9799995422363</v>
      </c>
      <c r="H9858" s="7" t="n">
        <v>1.20000004768372</v>
      </c>
      <c r="I9858" s="7" t="n">
        <v>1</v>
      </c>
      <c r="J9858" s="7" t="n">
        <v>0</v>
      </c>
    </row>
    <row r="9859" spans="1:10">
      <c r="A9859" t="s">
        <v>4</v>
      </c>
      <c r="B9859" s="4" t="s">
        <v>5</v>
      </c>
      <c r="C9859" s="4" t="s">
        <v>11</v>
      </c>
    </row>
    <row r="9860" spans="1:10">
      <c r="A9860" t="n">
        <v>76156</v>
      </c>
      <c r="B9860" s="26" t="n">
        <v>16</v>
      </c>
      <c r="C9860" s="7" t="n">
        <v>50</v>
      </c>
    </row>
    <row r="9861" spans="1:10">
      <c r="A9861" t="s">
        <v>4</v>
      </c>
      <c r="B9861" s="4" t="s">
        <v>5</v>
      </c>
      <c r="C9861" s="4" t="s">
        <v>11</v>
      </c>
      <c r="D9861" s="4" t="s">
        <v>11</v>
      </c>
      <c r="E9861" s="4" t="s">
        <v>15</v>
      </c>
      <c r="F9861" s="4" t="s">
        <v>15</v>
      </c>
      <c r="G9861" s="4" t="s">
        <v>15</v>
      </c>
      <c r="H9861" s="4" t="s">
        <v>15</v>
      </c>
      <c r="I9861" s="4" t="s">
        <v>7</v>
      </c>
      <c r="J9861" s="4" t="s">
        <v>11</v>
      </c>
    </row>
    <row r="9862" spans="1:10">
      <c r="A9862" t="n">
        <v>76159</v>
      </c>
      <c r="B9862" s="44" t="n">
        <v>55</v>
      </c>
      <c r="C9862" s="7" t="n">
        <v>6</v>
      </c>
      <c r="D9862" s="7" t="n">
        <v>65533</v>
      </c>
      <c r="E9862" s="7" t="n">
        <v>-22.0699996948242</v>
      </c>
      <c r="F9862" s="7" t="n">
        <v>0</v>
      </c>
      <c r="G9862" s="7" t="n">
        <v>-56.9799995422363</v>
      </c>
      <c r="H9862" s="7" t="n">
        <v>1.20000004768372</v>
      </c>
      <c r="I9862" s="7" t="n">
        <v>1</v>
      </c>
      <c r="J9862" s="7" t="n">
        <v>0</v>
      </c>
    </row>
    <row r="9863" spans="1:10">
      <c r="A9863" t="s">
        <v>4</v>
      </c>
      <c r="B9863" s="4" t="s">
        <v>5</v>
      </c>
      <c r="C9863" s="4" t="s">
        <v>11</v>
      </c>
    </row>
    <row r="9864" spans="1:10">
      <c r="A9864" t="n">
        <v>76183</v>
      </c>
      <c r="B9864" s="26" t="n">
        <v>16</v>
      </c>
      <c r="C9864" s="7" t="n">
        <v>100</v>
      </c>
    </row>
    <row r="9865" spans="1:10">
      <c r="A9865" t="s">
        <v>4</v>
      </c>
      <c r="B9865" s="4" t="s">
        <v>5</v>
      </c>
      <c r="C9865" s="4" t="s">
        <v>11</v>
      </c>
      <c r="D9865" s="4" t="s">
        <v>11</v>
      </c>
      <c r="E9865" s="4" t="s">
        <v>15</v>
      </c>
      <c r="F9865" s="4" t="s">
        <v>15</v>
      </c>
      <c r="G9865" s="4" t="s">
        <v>15</v>
      </c>
      <c r="H9865" s="4" t="s">
        <v>15</v>
      </c>
      <c r="I9865" s="4" t="s">
        <v>7</v>
      </c>
      <c r="J9865" s="4" t="s">
        <v>11</v>
      </c>
    </row>
    <row r="9866" spans="1:10">
      <c r="A9866" t="n">
        <v>76186</v>
      </c>
      <c r="B9866" s="44" t="n">
        <v>55</v>
      </c>
      <c r="C9866" s="7" t="n">
        <v>9</v>
      </c>
      <c r="D9866" s="7" t="n">
        <v>65533</v>
      </c>
      <c r="E9866" s="7" t="n">
        <v>-22.0699996948242</v>
      </c>
      <c r="F9866" s="7" t="n">
        <v>0</v>
      </c>
      <c r="G9866" s="7" t="n">
        <v>-56.9799995422363</v>
      </c>
      <c r="H9866" s="7" t="n">
        <v>1.20000004768372</v>
      </c>
      <c r="I9866" s="7" t="n">
        <v>1</v>
      </c>
      <c r="J9866" s="7" t="n">
        <v>0</v>
      </c>
    </row>
    <row r="9867" spans="1:10">
      <c r="A9867" t="s">
        <v>4</v>
      </c>
      <c r="B9867" s="4" t="s">
        <v>5</v>
      </c>
      <c r="C9867" s="4" t="s">
        <v>11</v>
      </c>
    </row>
    <row r="9868" spans="1:10">
      <c r="A9868" t="n">
        <v>76210</v>
      </c>
      <c r="B9868" s="26" t="n">
        <v>16</v>
      </c>
      <c r="C9868" s="7" t="n">
        <v>1000</v>
      </c>
    </row>
    <row r="9869" spans="1:10">
      <c r="A9869" t="s">
        <v>4</v>
      </c>
      <c r="B9869" s="4" t="s">
        <v>5</v>
      </c>
      <c r="C9869" s="4" t="s">
        <v>7</v>
      </c>
      <c r="D9869" s="4" t="s">
        <v>7</v>
      </c>
      <c r="E9869" s="4" t="s">
        <v>15</v>
      </c>
      <c r="F9869" s="4" t="s">
        <v>15</v>
      </c>
      <c r="G9869" s="4" t="s">
        <v>15</v>
      </c>
      <c r="H9869" s="4" t="s">
        <v>11</v>
      </c>
    </row>
    <row r="9870" spans="1:10">
      <c r="A9870" t="n">
        <v>76213</v>
      </c>
      <c r="B9870" s="61" t="n">
        <v>45</v>
      </c>
      <c r="C9870" s="7" t="n">
        <v>2</v>
      </c>
      <c r="D9870" s="7" t="n">
        <v>3</v>
      </c>
      <c r="E9870" s="7" t="n">
        <v>-26.5499992370605</v>
      </c>
      <c r="F9870" s="7" t="n">
        <v>1.20000004768372</v>
      </c>
      <c r="G9870" s="7" t="n">
        <v>-56.5299987792969</v>
      </c>
      <c r="H9870" s="7" t="n">
        <v>0</v>
      </c>
    </row>
    <row r="9871" spans="1:10">
      <c r="A9871" t="s">
        <v>4</v>
      </c>
      <c r="B9871" s="4" t="s">
        <v>5</v>
      </c>
      <c r="C9871" s="4" t="s">
        <v>7</v>
      </c>
      <c r="D9871" s="4" t="s">
        <v>7</v>
      </c>
      <c r="E9871" s="4" t="s">
        <v>15</v>
      </c>
      <c r="F9871" s="4" t="s">
        <v>15</v>
      </c>
      <c r="G9871" s="4" t="s">
        <v>15</v>
      </c>
      <c r="H9871" s="4" t="s">
        <v>11</v>
      </c>
      <c r="I9871" s="4" t="s">
        <v>7</v>
      </c>
    </row>
    <row r="9872" spans="1:10">
      <c r="A9872" t="n">
        <v>76230</v>
      </c>
      <c r="B9872" s="61" t="n">
        <v>45</v>
      </c>
      <c r="C9872" s="7" t="n">
        <v>4</v>
      </c>
      <c r="D9872" s="7" t="n">
        <v>3</v>
      </c>
      <c r="E9872" s="7" t="n">
        <v>8.38000011444092</v>
      </c>
      <c r="F9872" s="7" t="n">
        <v>349.859985351563</v>
      </c>
      <c r="G9872" s="7" t="n">
        <v>0</v>
      </c>
      <c r="H9872" s="7" t="n">
        <v>0</v>
      </c>
      <c r="I9872" s="7" t="n">
        <v>1</v>
      </c>
    </row>
    <row r="9873" spans="1:10">
      <c r="A9873" t="s">
        <v>4</v>
      </c>
      <c r="B9873" s="4" t="s">
        <v>5</v>
      </c>
      <c r="C9873" s="4" t="s">
        <v>7</v>
      </c>
      <c r="D9873" s="4" t="s">
        <v>7</v>
      </c>
      <c r="E9873" s="4" t="s">
        <v>15</v>
      </c>
      <c r="F9873" s="4" t="s">
        <v>11</v>
      </c>
    </row>
    <row r="9874" spans="1:10">
      <c r="A9874" t="n">
        <v>76248</v>
      </c>
      <c r="B9874" s="61" t="n">
        <v>45</v>
      </c>
      <c r="C9874" s="7" t="n">
        <v>5</v>
      </c>
      <c r="D9874" s="7" t="n">
        <v>3</v>
      </c>
      <c r="E9874" s="7" t="n">
        <v>5.19999980926514</v>
      </c>
      <c r="F9874" s="7" t="n">
        <v>0</v>
      </c>
    </row>
    <row r="9875" spans="1:10">
      <c r="A9875" t="s">
        <v>4</v>
      </c>
      <c r="B9875" s="4" t="s">
        <v>5</v>
      </c>
      <c r="C9875" s="4" t="s">
        <v>7</v>
      </c>
      <c r="D9875" s="4" t="s">
        <v>7</v>
      </c>
      <c r="E9875" s="4" t="s">
        <v>15</v>
      </c>
      <c r="F9875" s="4" t="s">
        <v>11</v>
      </c>
    </row>
    <row r="9876" spans="1:10">
      <c r="A9876" t="n">
        <v>76257</v>
      </c>
      <c r="B9876" s="61" t="n">
        <v>45</v>
      </c>
      <c r="C9876" s="7" t="n">
        <v>11</v>
      </c>
      <c r="D9876" s="7" t="n">
        <v>3</v>
      </c>
      <c r="E9876" s="7" t="n">
        <v>32.7000007629395</v>
      </c>
      <c r="F9876" s="7" t="n">
        <v>0</v>
      </c>
    </row>
    <row r="9877" spans="1:10">
      <c r="A9877" t="s">
        <v>4</v>
      </c>
      <c r="B9877" s="4" t="s">
        <v>5</v>
      </c>
      <c r="C9877" s="4" t="s">
        <v>7</v>
      </c>
      <c r="D9877" s="4" t="s">
        <v>7</v>
      </c>
      <c r="E9877" s="4" t="s">
        <v>15</v>
      </c>
      <c r="F9877" s="4" t="s">
        <v>15</v>
      </c>
      <c r="G9877" s="4" t="s">
        <v>15</v>
      </c>
      <c r="H9877" s="4" t="s">
        <v>11</v>
      </c>
    </row>
    <row r="9878" spans="1:10">
      <c r="A9878" t="n">
        <v>76266</v>
      </c>
      <c r="B9878" s="61" t="n">
        <v>45</v>
      </c>
      <c r="C9878" s="7" t="n">
        <v>2</v>
      </c>
      <c r="D9878" s="7" t="n">
        <v>3</v>
      </c>
      <c r="E9878" s="7" t="n">
        <v>-24.5</v>
      </c>
      <c r="F9878" s="7" t="n">
        <v>1.20000004768372</v>
      </c>
      <c r="G9878" s="7" t="n">
        <v>-56.6100006103516</v>
      </c>
      <c r="H9878" s="7" t="n">
        <v>5000</v>
      </c>
    </row>
    <row r="9879" spans="1:10">
      <c r="A9879" t="s">
        <v>4</v>
      </c>
      <c r="B9879" s="4" t="s">
        <v>5</v>
      </c>
      <c r="C9879" s="4" t="s">
        <v>7</v>
      </c>
      <c r="D9879" s="4" t="s">
        <v>7</v>
      </c>
      <c r="E9879" s="4" t="s">
        <v>15</v>
      </c>
      <c r="F9879" s="4" t="s">
        <v>15</v>
      </c>
      <c r="G9879" s="4" t="s">
        <v>15</v>
      </c>
      <c r="H9879" s="4" t="s">
        <v>11</v>
      </c>
      <c r="I9879" s="4" t="s">
        <v>7</v>
      </c>
    </row>
    <row r="9880" spans="1:10">
      <c r="A9880" t="n">
        <v>76283</v>
      </c>
      <c r="B9880" s="61" t="n">
        <v>45</v>
      </c>
      <c r="C9880" s="7" t="n">
        <v>4</v>
      </c>
      <c r="D9880" s="7" t="n">
        <v>3</v>
      </c>
      <c r="E9880" s="7" t="n">
        <v>8.10000038146973</v>
      </c>
      <c r="F9880" s="7" t="n">
        <v>322.920013427734</v>
      </c>
      <c r="G9880" s="7" t="n">
        <v>0</v>
      </c>
      <c r="H9880" s="7" t="n">
        <v>5000</v>
      </c>
      <c r="I9880" s="7" t="n">
        <v>1</v>
      </c>
    </row>
    <row r="9881" spans="1:10">
      <c r="A9881" t="s">
        <v>4</v>
      </c>
      <c r="B9881" s="4" t="s">
        <v>5</v>
      </c>
      <c r="C9881" s="4" t="s">
        <v>7</v>
      </c>
      <c r="D9881" s="4" t="s">
        <v>7</v>
      </c>
      <c r="E9881" s="4" t="s">
        <v>15</v>
      </c>
      <c r="F9881" s="4" t="s">
        <v>11</v>
      </c>
    </row>
    <row r="9882" spans="1:10">
      <c r="A9882" t="n">
        <v>76301</v>
      </c>
      <c r="B9882" s="61" t="n">
        <v>45</v>
      </c>
      <c r="C9882" s="7" t="n">
        <v>5</v>
      </c>
      <c r="D9882" s="7" t="n">
        <v>3</v>
      </c>
      <c r="E9882" s="7" t="n">
        <v>5.19999980926514</v>
      </c>
      <c r="F9882" s="7" t="n">
        <v>5000</v>
      </c>
    </row>
    <row r="9883" spans="1:10">
      <c r="A9883" t="s">
        <v>4</v>
      </c>
      <c r="B9883" s="4" t="s">
        <v>5</v>
      </c>
      <c r="C9883" s="4" t="s">
        <v>7</v>
      </c>
      <c r="D9883" s="4" t="s">
        <v>7</v>
      </c>
      <c r="E9883" s="4" t="s">
        <v>15</v>
      </c>
      <c r="F9883" s="4" t="s">
        <v>11</v>
      </c>
    </row>
    <row r="9884" spans="1:10">
      <c r="A9884" t="n">
        <v>76310</v>
      </c>
      <c r="B9884" s="61" t="n">
        <v>45</v>
      </c>
      <c r="C9884" s="7" t="n">
        <v>11</v>
      </c>
      <c r="D9884" s="7" t="n">
        <v>3</v>
      </c>
      <c r="E9884" s="7" t="n">
        <v>32.7000007629395</v>
      </c>
      <c r="F9884" s="7" t="n">
        <v>5000</v>
      </c>
    </row>
    <row r="9885" spans="1:10">
      <c r="A9885" t="s">
        <v>4</v>
      </c>
      <c r="B9885" s="4" t="s">
        <v>5</v>
      </c>
      <c r="C9885" s="4" t="s">
        <v>11</v>
      </c>
      <c r="D9885" s="4" t="s">
        <v>7</v>
      </c>
      <c r="E9885" s="4" t="s">
        <v>8</v>
      </c>
      <c r="F9885" s="4" t="s">
        <v>15</v>
      </c>
      <c r="G9885" s="4" t="s">
        <v>15</v>
      </c>
      <c r="H9885" s="4" t="s">
        <v>15</v>
      </c>
    </row>
    <row r="9886" spans="1:10">
      <c r="A9886" t="n">
        <v>76319</v>
      </c>
      <c r="B9886" s="40" t="n">
        <v>48</v>
      </c>
      <c r="C9886" s="7" t="n">
        <v>0</v>
      </c>
      <c r="D9886" s="7" t="n">
        <v>0</v>
      </c>
      <c r="E9886" s="7" t="s">
        <v>135</v>
      </c>
      <c r="F9886" s="7" t="n">
        <v>-1</v>
      </c>
      <c r="G9886" s="7" t="n">
        <v>1</v>
      </c>
      <c r="H9886" s="7" t="n">
        <v>0</v>
      </c>
    </row>
    <row r="9887" spans="1:10">
      <c r="A9887" t="s">
        <v>4</v>
      </c>
      <c r="B9887" s="4" t="s">
        <v>5</v>
      </c>
      <c r="C9887" s="4" t="s">
        <v>11</v>
      </c>
      <c r="D9887" s="4" t="s">
        <v>15</v>
      </c>
      <c r="E9887" s="4" t="s">
        <v>15</v>
      </c>
      <c r="F9887" s="4" t="s">
        <v>15</v>
      </c>
      <c r="G9887" s="4" t="s">
        <v>15</v>
      </c>
    </row>
    <row r="9888" spans="1:10">
      <c r="A9888" t="n">
        <v>76343</v>
      </c>
      <c r="B9888" s="37" t="n">
        <v>46</v>
      </c>
      <c r="C9888" s="7" t="n">
        <v>0</v>
      </c>
      <c r="D9888" s="7" t="n">
        <v>-29.8700008392334</v>
      </c>
      <c r="E9888" s="7" t="n">
        <v>0</v>
      </c>
      <c r="F9888" s="7" t="n">
        <v>-57.0299987792969</v>
      </c>
      <c r="G9888" s="7" t="n">
        <v>89.0999984741211</v>
      </c>
    </row>
    <row r="9889" spans="1:9">
      <c r="A9889" t="s">
        <v>4</v>
      </c>
      <c r="B9889" s="4" t="s">
        <v>5</v>
      </c>
      <c r="C9889" s="4" t="s">
        <v>7</v>
      </c>
      <c r="D9889" s="4" t="s">
        <v>11</v>
      </c>
      <c r="E9889" s="4" t="s">
        <v>15</v>
      </c>
    </row>
    <row r="9890" spans="1:9">
      <c r="A9890" t="n">
        <v>76362</v>
      </c>
      <c r="B9890" s="28" t="n">
        <v>58</v>
      </c>
      <c r="C9890" s="7" t="n">
        <v>100</v>
      </c>
      <c r="D9890" s="7" t="n">
        <v>1000</v>
      </c>
      <c r="E9890" s="7" t="n">
        <v>1</v>
      </c>
    </row>
    <row r="9891" spans="1:9">
      <c r="A9891" t="s">
        <v>4</v>
      </c>
      <c r="B9891" s="4" t="s">
        <v>5</v>
      </c>
      <c r="C9891" s="4" t="s">
        <v>7</v>
      </c>
      <c r="D9891" s="4" t="s">
        <v>11</v>
      </c>
    </row>
    <row r="9892" spans="1:9">
      <c r="A9892" t="n">
        <v>76370</v>
      </c>
      <c r="B9892" s="28" t="n">
        <v>58</v>
      </c>
      <c r="C9892" s="7" t="n">
        <v>255</v>
      </c>
      <c r="D9892" s="7" t="n">
        <v>0</v>
      </c>
    </row>
    <row r="9893" spans="1:9">
      <c r="A9893" t="s">
        <v>4</v>
      </c>
      <c r="B9893" s="4" t="s">
        <v>5</v>
      </c>
      <c r="C9893" s="4" t="s">
        <v>11</v>
      </c>
      <c r="D9893" s="4" t="s">
        <v>7</v>
      </c>
    </row>
    <row r="9894" spans="1:9">
      <c r="A9894" t="n">
        <v>76374</v>
      </c>
      <c r="B9894" s="45" t="n">
        <v>56</v>
      </c>
      <c r="C9894" s="7" t="n">
        <v>7</v>
      </c>
      <c r="D9894" s="7" t="n">
        <v>0</v>
      </c>
    </row>
    <row r="9895" spans="1:9">
      <c r="A9895" t="s">
        <v>4</v>
      </c>
      <c r="B9895" s="4" t="s">
        <v>5</v>
      </c>
      <c r="C9895" s="4" t="s">
        <v>11</v>
      </c>
      <c r="D9895" s="4" t="s">
        <v>7</v>
      </c>
    </row>
    <row r="9896" spans="1:9">
      <c r="A9896" t="n">
        <v>76378</v>
      </c>
      <c r="B9896" s="45" t="n">
        <v>56</v>
      </c>
      <c r="C9896" s="7" t="n">
        <v>5</v>
      </c>
      <c r="D9896" s="7" t="n">
        <v>0</v>
      </c>
    </row>
    <row r="9897" spans="1:9">
      <c r="A9897" t="s">
        <v>4</v>
      </c>
      <c r="B9897" s="4" t="s">
        <v>5</v>
      </c>
      <c r="C9897" s="4" t="s">
        <v>11</v>
      </c>
      <c r="D9897" s="4" t="s">
        <v>7</v>
      </c>
    </row>
    <row r="9898" spans="1:9">
      <c r="A9898" t="n">
        <v>76382</v>
      </c>
      <c r="B9898" s="45" t="n">
        <v>56</v>
      </c>
      <c r="C9898" s="7" t="n">
        <v>8</v>
      </c>
      <c r="D9898" s="7" t="n">
        <v>0</v>
      </c>
    </row>
    <row r="9899" spans="1:9">
      <c r="A9899" t="s">
        <v>4</v>
      </c>
      <c r="B9899" s="4" t="s">
        <v>5</v>
      </c>
      <c r="C9899" s="4" t="s">
        <v>11</v>
      </c>
      <c r="D9899" s="4" t="s">
        <v>7</v>
      </c>
    </row>
    <row r="9900" spans="1:9">
      <c r="A9900" t="n">
        <v>76386</v>
      </c>
      <c r="B9900" s="45" t="n">
        <v>56</v>
      </c>
      <c r="C9900" s="7" t="n">
        <v>6</v>
      </c>
      <c r="D9900" s="7" t="n">
        <v>0</v>
      </c>
    </row>
    <row r="9901" spans="1:9">
      <c r="A9901" t="s">
        <v>4</v>
      </c>
      <c r="B9901" s="4" t="s">
        <v>5</v>
      </c>
      <c r="C9901" s="4" t="s">
        <v>7</v>
      </c>
      <c r="D9901" s="4" t="s">
        <v>11</v>
      </c>
      <c r="E9901" s="4" t="s">
        <v>15</v>
      </c>
    </row>
    <row r="9902" spans="1:9">
      <c r="A9902" t="n">
        <v>76390</v>
      </c>
      <c r="B9902" s="28" t="n">
        <v>58</v>
      </c>
      <c r="C9902" s="7" t="n">
        <v>101</v>
      </c>
      <c r="D9902" s="7" t="n">
        <v>500</v>
      </c>
      <c r="E9902" s="7" t="n">
        <v>1</v>
      </c>
    </row>
    <row r="9903" spans="1:9">
      <c r="A9903" t="s">
        <v>4</v>
      </c>
      <c r="B9903" s="4" t="s">
        <v>5</v>
      </c>
      <c r="C9903" s="4" t="s">
        <v>7</v>
      </c>
      <c r="D9903" s="4" t="s">
        <v>11</v>
      </c>
    </row>
    <row r="9904" spans="1:9">
      <c r="A9904" t="n">
        <v>76398</v>
      </c>
      <c r="B9904" s="28" t="n">
        <v>58</v>
      </c>
      <c r="C9904" s="7" t="n">
        <v>254</v>
      </c>
      <c r="D9904" s="7" t="n">
        <v>0</v>
      </c>
    </row>
    <row r="9905" spans="1:5">
      <c r="A9905" t="s">
        <v>4</v>
      </c>
      <c r="B9905" s="4" t="s">
        <v>5</v>
      </c>
      <c r="C9905" s="4" t="s">
        <v>11</v>
      </c>
      <c r="D9905" s="4" t="s">
        <v>7</v>
      </c>
    </row>
    <row r="9906" spans="1:5">
      <c r="A9906" t="n">
        <v>76402</v>
      </c>
      <c r="B9906" s="45" t="n">
        <v>56</v>
      </c>
      <c r="C9906" s="7" t="n">
        <v>6</v>
      </c>
      <c r="D9906" s="7" t="n">
        <v>1</v>
      </c>
    </row>
    <row r="9907" spans="1:5">
      <c r="A9907" t="s">
        <v>4</v>
      </c>
      <c r="B9907" s="4" t="s">
        <v>5</v>
      </c>
      <c r="C9907" s="4" t="s">
        <v>11</v>
      </c>
      <c r="D9907" s="4" t="s">
        <v>7</v>
      </c>
    </row>
    <row r="9908" spans="1:5">
      <c r="A9908" t="n">
        <v>76406</v>
      </c>
      <c r="B9908" s="45" t="n">
        <v>56</v>
      </c>
      <c r="C9908" s="7" t="n">
        <v>9</v>
      </c>
      <c r="D9908" s="7" t="n">
        <v>1</v>
      </c>
    </row>
    <row r="9909" spans="1:5">
      <c r="A9909" t="s">
        <v>4</v>
      </c>
      <c r="B9909" s="4" t="s">
        <v>5</v>
      </c>
      <c r="C9909" s="4" t="s">
        <v>11</v>
      </c>
      <c r="D9909" s="4" t="s">
        <v>17</v>
      </c>
    </row>
    <row r="9910" spans="1:5">
      <c r="A9910" t="n">
        <v>76410</v>
      </c>
      <c r="B9910" s="41" t="n">
        <v>43</v>
      </c>
      <c r="C9910" s="7" t="n">
        <v>5</v>
      </c>
      <c r="D9910" s="7" t="n">
        <v>128</v>
      </c>
    </row>
    <row r="9911" spans="1:5">
      <c r="A9911" t="s">
        <v>4</v>
      </c>
      <c r="B9911" s="4" t="s">
        <v>5</v>
      </c>
      <c r="C9911" s="4" t="s">
        <v>11</v>
      </c>
      <c r="D9911" s="4" t="s">
        <v>17</v>
      </c>
    </row>
    <row r="9912" spans="1:5">
      <c r="A9912" t="n">
        <v>76417</v>
      </c>
      <c r="B9912" s="41" t="n">
        <v>43</v>
      </c>
      <c r="C9912" s="7" t="n">
        <v>5</v>
      </c>
      <c r="D9912" s="7" t="n">
        <v>32</v>
      </c>
    </row>
    <row r="9913" spans="1:5">
      <c r="A9913" t="s">
        <v>4</v>
      </c>
      <c r="B9913" s="4" t="s">
        <v>5</v>
      </c>
      <c r="C9913" s="4" t="s">
        <v>11</v>
      </c>
      <c r="D9913" s="4" t="s">
        <v>17</v>
      </c>
    </row>
    <row r="9914" spans="1:5">
      <c r="A9914" t="n">
        <v>76424</v>
      </c>
      <c r="B9914" s="41" t="n">
        <v>43</v>
      </c>
      <c r="C9914" s="7" t="n">
        <v>6</v>
      </c>
      <c r="D9914" s="7" t="n">
        <v>128</v>
      </c>
    </row>
    <row r="9915" spans="1:5">
      <c r="A9915" t="s">
        <v>4</v>
      </c>
      <c r="B9915" s="4" t="s">
        <v>5</v>
      </c>
      <c r="C9915" s="4" t="s">
        <v>11</v>
      </c>
      <c r="D9915" s="4" t="s">
        <v>17</v>
      </c>
    </row>
    <row r="9916" spans="1:5">
      <c r="A9916" t="n">
        <v>76431</v>
      </c>
      <c r="B9916" s="41" t="n">
        <v>43</v>
      </c>
      <c r="C9916" s="7" t="n">
        <v>6</v>
      </c>
      <c r="D9916" s="7" t="n">
        <v>32</v>
      </c>
    </row>
    <row r="9917" spans="1:5">
      <c r="A9917" t="s">
        <v>4</v>
      </c>
      <c r="B9917" s="4" t="s">
        <v>5</v>
      </c>
      <c r="C9917" s="4" t="s">
        <v>11</v>
      </c>
      <c r="D9917" s="4" t="s">
        <v>17</v>
      </c>
    </row>
    <row r="9918" spans="1:5">
      <c r="A9918" t="n">
        <v>76438</v>
      </c>
      <c r="B9918" s="41" t="n">
        <v>43</v>
      </c>
      <c r="C9918" s="7" t="n">
        <v>7</v>
      </c>
      <c r="D9918" s="7" t="n">
        <v>128</v>
      </c>
    </row>
    <row r="9919" spans="1:5">
      <c r="A9919" t="s">
        <v>4</v>
      </c>
      <c r="B9919" s="4" t="s">
        <v>5</v>
      </c>
      <c r="C9919" s="4" t="s">
        <v>11</v>
      </c>
      <c r="D9919" s="4" t="s">
        <v>17</v>
      </c>
    </row>
    <row r="9920" spans="1:5">
      <c r="A9920" t="n">
        <v>76445</v>
      </c>
      <c r="B9920" s="41" t="n">
        <v>43</v>
      </c>
      <c r="C9920" s="7" t="n">
        <v>7</v>
      </c>
      <c r="D9920" s="7" t="n">
        <v>32</v>
      </c>
    </row>
    <row r="9921" spans="1:4">
      <c r="A9921" t="s">
        <v>4</v>
      </c>
      <c r="B9921" s="4" t="s">
        <v>5</v>
      </c>
      <c r="C9921" s="4" t="s">
        <v>11</v>
      </c>
      <c r="D9921" s="4" t="s">
        <v>17</v>
      </c>
    </row>
    <row r="9922" spans="1:4">
      <c r="A9922" t="n">
        <v>76452</v>
      </c>
      <c r="B9922" s="41" t="n">
        <v>43</v>
      </c>
      <c r="C9922" s="7" t="n">
        <v>8</v>
      </c>
      <c r="D9922" s="7" t="n">
        <v>128</v>
      </c>
    </row>
    <row r="9923" spans="1:4">
      <c r="A9923" t="s">
        <v>4</v>
      </c>
      <c r="B9923" s="4" t="s">
        <v>5</v>
      </c>
      <c r="C9923" s="4" t="s">
        <v>11</v>
      </c>
      <c r="D9923" s="4" t="s">
        <v>17</v>
      </c>
    </row>
    <row r="9924" spans="1:4">
      <c r="A9924" t="n">
        <v>76459</v>
      </c>
      <c r="B9924" s="41" t="n">
        <v>43</v>
      </c>
      <c r="C9924" s="7" t="n">
        <v>8</v>
      </c>
      <c r="D9924" s="7" t="n">
        <v>32</v>
      </c>
    </row>
    <row r="9925" spans="1:4">
      <c r="A9925" t="s">
        <v>4</v>
      </c>
      <c r="B9925" s="4" t="s">
        <v>5</v>
      </c>
      <c r="C9925" s="4" t="s">
        <v>11</v>
      </c>
      <c r="D9925" s="4" t="s">
        <v>17</v>
      </c>
    </row>
    <row r="9926" spans="1:4">
      <c r="A9926" t="n">
        <v>76466</v>
      </c>
      <c r="B9926" s="41" t="n">
        <v>43</v>
      </c>
      <c r="C9926" s="7" t="n">
        <v>9</v>
      </c>
      <c r="D9926" s="7" t="n">
        <v>128</v>
      </c>
    </row>
    <row r="9927" spans="1:4">
      <c r="A9927" t="s">
        <v>4</v>
      </c>
      <c r="B9927" s="4" t="s">
        <v>5</v>
      </c>
      <c r="C9927" s="4" t="s">
        <v>11</v>
      </c>
      <c r="D9927" s="4" t="s">
        <v>17</v>
      </c>
    </row>
    <row r="9928" spans="1:4">
      <c r="A9928" t="n">
        <v>76473</v>
      </c>
      <c r="B9928" s="41" t="n">
        <v>43</v>
      </c>
      <c r="C9928" s="7" t="n">
        <v>9</v>
      </c>
      <c r="D9928" s="7" t="n">
        <v>32</v>
      </c>
    </row>
    <row r="9929" spans="1:4">
      <c r="A9929" t="s">
        <v>4</v>
      </c>
      <c r="B9929" s="4" t="s">
        <v>5</v>
      </c>
      <c r="C9929" s="4" t="s">
        <v>11</v>
      </c>
      <c r="D9929" s="4" t="s">
        <v>7</v>
      </c>
      <c r="E9929" s="4" t="s">
        <v>8</v>
      </c>
      <c r="F9929" s="4" t="s">
        <v>15</v>
      </c>
      <c r="G9929" s="4" t="s">
        <v>15</v>
      </c>
      <c r="H9929" s="4" t="s">
        <v>15</v>
      </c>
    </row>
    <row r="9930" spans="1:4">
      <c r="A9930" t="n">
        <v>76480</v>
      </c>
      <c r="B9930" s="40" t="n">
        <v>48</v>
      </c>
      <c r="C9930" s="7" t="n">
        <v>1</v>
      </c>
      <c r="D9930" s="7" t="n">
        <v>0</v>
      </c>
      <c r="E9930" s="7" t="s">
        <v>135</v>
      </c>
      <c r="F9930" s="7" t="n">
        <v>-1</v>
      </c>
      <c r="G9930" s="7" t="n">
        <v>1</v>
      </c>
      <c r="H9930" s="7" t="n">
        <v>0</v>
      </c>
    </row>
    <row r="9931" spans="1:4">
      <c r="A9931" t="s">
        <v>4</v>
      </c>
      <c r="B9931" s="4" t="s">
        <v>5</v>
      </c>
      <c r="C9931" s="4" t="s">
        <v>11</v>
      </c>
      <c r="D9931" s="4" t="s">
        <v>7</v>
      </c>
      <c r="E9931" s="4" t="s">
        <v>8</v>
      </c>
      <c r="F9931" s="4" t="s">
        <v>15</v>
      </c>
      <c r="G9931" s="4" t="s">
        <v>15</v>
      </c>
      <c r="H9931" s="4" t="s">
        <v>15</v>
      </c>
    </row>
    <row r="9932" spans="1:4">
      <c r="A9932" t="n">
        <v>76504</v>
      </c>
      <c r="B9932" s="40" t="n">
        <v>48</v>
      </c>
      <c r="C9932" s="7" t="n">
        <v>2</v>
      </c>
      <c r="D9932" s="7" t="n">
        <v>0</v>
      </c>
      <c r="E9932" s="7" t="s">
        <v>135</v>
      </c>
      <c r="F9932" s="7" t="n">
        <v>-1</v>
      </c>
      <c r="G9932" s="7" t="n">
        <v>1</v>
      </c>
      <c r="H9932" s="7" t="n">
        <v>0</v>
      </c>
    </row>
    <row r="9933" spans="1:4">
      <c r="A9933" t="s">
        <v>4</v>
      </c>
      <c r="B9933" s="4" t="s">
        <v>5</v>
      </c>
      <c r="C9933" s="4" t="s">
        <v>11</v>
      </c>
      <c r="D9933" s="4" t="s">
        <v>7</v>
      </c>
      <c r="E9933" s="4" t="s">
        <v>8</v>
      </c>
      <c r="F9933" s="4" t="s">
        <v>15</v>
      </c>
      <c r="G9933" s="4" t="s">
        <v>15</v>
      </c>
      <c r="H9933" s="4" t="s">
        <v>15</v>
      </c>
    </row>
    <row r="9934" spans="1:4">
      <c r="A9934" t="n">
        <v>76528</v>
      </c>
      <c r="B9934" s="40" t="n">
        <v>48</v>
      </c>
      <c r="C9934" s="7" t="n">
        <v>3</v>
      </c>
      <c r="D9934" s="7" t="n">
        <v>0</v>
      </c>
      <c r="E9934" s="7" t="s">
        <v>135</v>
      </c>
      <c r="F9934" s="7" t="n">
        <v>-1</v>
      </c>
      <c r="G9934" s="7" t="n">
        <v>1</v>
      </c>
      <c r="H9934" s="7" t="n">
        <v>0</v>
      </c>
    </row>
    <row r="9935" spans="1:4">
      <c r="A9935" t="s">
        <v>4</v>
      </c>
      <c r="B9935" s="4" t="s">
        <v>5</v>
      </c>
      <c r="C9935" s="4" t="s">
        <v>11</v>
      </c>
      <c r="D9935" s="4" t="s">
        <v>7</v>
      </c>
      <c r="E9935" s="4" t="s">
        <v>8</v>
      </c>
      <c r="F9935" s="4" t="s">
        <v>15</v>
      </c>
      <c r="G9935" s="4" t="s">
        <v>15</v>
      </c>
      <c r="H9935" s="4" t="s">
        <v>15</v>
      </c>
    </row>
    <row r="9936" spans="1:4">
      <c r="A9936" t="n">
        <v>76552</v>
      </c>
      <c r="B9936" s="40" t="n">
        <v>48</v>
      </c>
      <c r="C9936" s="7" t="n">
        <v>4</v>
      </c>
      <c r="D9936" s="7" t="n">
        <v>0</v>
      </c>
      <c r="E9936" s="7" t="s">
        <v>135</v>
      </c>
      <c r="F9936" s="7" t="n">
        <v>-1</v>
      </c>
      <c r="G9936" s="7" t="n">
        <v>1</v>
      </c>
      <c r="H9936" s="7" t="n">
        <v>0</v>
      </c>
    </row>
    <row r="9937" spans="1:8">
      <c r="A9937" t="s">
        <v>4</v>
      </c>
      <c r="B9937" s="4" t="s">
        <v>5</v>
      </c>
      <c r="C9937" s="4" t="s">
        <v>11</v>
      </c>
      <c r="D9937" s="4" t="s">
        <v>7</v>
      </c>
      <c r="E9937" s="4" t="s">
        <v>8</v>
      </c>
      <c r="F9937" s="4" t="s">
        <v>15</v>
      </c>
      <c r="G9937" s="4" t="s">
        <v>15</v>
      </c>
      <c r="H9937" s="4" t="s">
        <v>15</v>
      </c>
    </row>
    <row r="9938" spans="1:8">
      <c r="A9938" t="n">
        <v>76576</v>
      </c>
      <c r="B9938" s="40" t="n">
        <v>48</v>
      </c>
      <c r="C9938" s="7" t="n">
        <v>5</v>
      </c>
      <c r="D9938" s="7" t="n">
        <v>0</v>
      </c>
      <c r="E9938" s="7" t="s">
        <v>135</v>
      </c>
      <c r="F9938" s="7" t="n">
        <v>-1</v>
      </c>
      <c r="G9938" s="7" t="n">
        <v>1</v>
      </c>
      <c r="H9938" s="7" t="n">
        <v>0</v>
      </c>
    </row>
    <row r="9939" spans="1:8">
      <c r="A9939" t="s">
        <v>4</v>
      </c>
      <c r="B9939" s="4" t="s">
        <v>5</v>
      </c>
      <c r="C9939" s="4" t="s">
        <v>11</v>
      </c>
      <c r="D9939" s="4" t="s">
        <v>7</v>
      </c>
      <c r="E9939" s="4" t="s">
        <v>8</v>
      </c>
      <c r="F9939" s="4" t="s">
        <v>15</v>
      </c>
      <c r="G9939" s="4" t="s">
        <v>15</v>
      </c>
      <c r="H9939" s="4" t="s">
        <v>15</v>
      </c>
    </row>
    <row r="9940" spans="1:8">
      <c r="A9940" t="n">
        <v>76600</v>
      </c>
      <c r="B9940" s="40" t="n">
        <v>48</v>
      </c>
      <c r="C9940" s="7" t="n">
        <v>6</v>
      </c>
      <c r="D9940" s="7" t="n">
        <v>0</v>
      </c>
      <c r="E9940" s="7" t="s">
        <v>135</v>
      </c>
      <c r="F9940" s="7" t="n">
        <v>-1</v>
      </c>
      <c r="G9940" s="7" t="n">
        <v>1</v>
      </c>
      <c r="H9940" s="7" t="n">
        <v>0</v>
      </c>
    </row>
    <row r="9941" spans="1:8">
      <c r="A9941" t="s">
        <v>4</v>
      </c>
      <c r="B9941" s="4" t="s">
        <v>5</v>
      </c>
      <c r="C9941" s="4" t="s">
        <v>11</v>
      </c>
      <c r="D9941" s="4" t="s">
        <v>7</v>
      </c>
      <c r="E9941" s="4" t="s">
        <v>8</v>
      </c>
      <c r="F9941" s="4" t="s">
        <v>15</v>
      </c>
      <c r="G9941" s="4" t="s">
        <v>15</v>
      </c>
      <c r="H9941" s="4" t="s">
        <v>15</v>
      </c>
    </row>
    <row r="9942" spans="1:8">
      <c r="A9942" t="n">
        <v>76624</v>
      </c>
      <c r="B9942" s="40" t="n">
        <v>48</v>
      </c>
      <c r="C9942" s="7" t="n">
        <v>7</v>
      </c>
      <c r="D9942" s="7" t="n">
        <v>0</v>
      </c>
      <c r="E9942" s="7" t="s">
        <v>135</v>
      </c>
      <c r="F9942" s="7" t="n">
        <v>-1</v>
      </c>
      <c r="G9942" s="7" t="n">
        <v>1</v>
      </c>
      <c r="H9942" s="7" t="n">
        <v>0</v>
      </c>
    </row>
    <row r="9943" spans="1:8">
      <c r="A9943" t="s">
        <v>4</v>
      </c>
      <c r="B9943" s="4" t="s">
        <v>5</v>
      </c>
      <c r="C9943" s="4" t="s">
        <v>11</v>
      </c>
      <c r="D9943" s="4" t="s">
        <v>7</v>
      </c>
      <c r="E9943" s="4" t="s">
        <v>8</v>
      </c>
      <c r="F9943" s="4" t="s">
        <v>15</v>
      </c>
      <c r="G9943" s="4" t="s">
        <v>15</v>
      </c>
      <c r="H9943" s="4" t="s">
        <v>15</v>
      </c>
    </row>
    <row r="9944" spans="1:8">
      <c r="A9944" t="n">
        <v>76648</v>
      </c>
      <c r="B9944" s="40" t="n">
        <v>48</v>
      </c>
      <c r="C9944" s="7" t="n">
        <v>8</v>
      </c>
      <c r="D9944" s="7" t="n">
        <v>0</v>
      </c>
      <c r="E9944" s="7" t="s">
        <v>135</v>
      </c>
      <c r="F9944" s="7" t="n">
        <v>-1</v>
      </c>
      <c r="G9944" s="7" t="n">
        <v>1</v>
      </c>
      <c r="H9944" s="7" t="n">
        <v>0</v>
      </c>
    </row>
    <row r="9945" spans="1:8">
      <c r="A9945" t="s">
        <v>4</v>
      </c>
      <c r="B9945" s="4" t="s">
        <v>5</v>
      </c>
      <c r="C9945" s="4" t="s">
        <v>11</v>
      </c>
      <c r="D9945" s="4" t="s">
        <v>7</v>
      </c>
      <c r="E9945" s="4" t="s">
        <v>8</v>
      </c>
      <c r="F9945" s="4" t="s">
        <v>15</v>
      </c>
      <c r="G9945" s="4" t="s">
        <v>15</v>
      </c>
      <c r="H9945" s="4" t="s">
        <v>15</v>
      </c>
    </row>
    <row r="9946" spans="1:8">
      <c r="A9946" t="n">
        <v>76672</v>
      </c>
      <c r="B9946" s="40" t="n">
        <v>48</v>
      </c>
      <c r="C9946" s="7" t="n">
        <v>9</v>
      </c>
      <c r="D9946" s="7" t="n">
        <v>0</v>
      </c>
      <c r="E9946" s="7" t="s">
        <v>135</v>
      </c>
      <c r="F9946" s="7" t="n">
        <v>-1</v>
      </c>
      <c r="G9946" s="7" t="n">
        <v>1</v>
      </c>
      <c r="H9946" s="7" t="n">
        <v>0</v>
      </c>
    </row>
    <row r="9947" spans="1:8">
      <c r="A9947" t="s">
        <v>4</v>
      </c>
      <c r="B9947" s="4" t="s">
        <v>5</v>
      </c>
      <c r="C9947" s="4" t="s">
        <v>11</v>
      </c>
      <c r="D9947" s="4" t="s">
        <v>15</v>
      </c>
      <c r="E9947" s="4" t="s">
        <v>15</v>
      </c>
      <c r="F9947" s="4" t="s">
        <v>15</v>
      </c>
      <c r="G9947" s="4" t="s">
        <v>15</v>
      </c>
    </row>
    <row r="9948" spans="1:8">
      <c r="A9948" t="n">
        <v>76696</v>
      </c>
      <c r="B9948" s="37" t="n">
        <v>46</v>
      </c>
      <c r="C9948" s="7" t="n">
        <v>1</v>
      </c>
      <c r="D9948" s="7" t="n">
        <v>-22.8099994659424</v>
      </c>
      <c r="E9948" s="7" t="n">
        <v>0</v>
      </c>
      <c r="F9948" s="7" t="n">
        <v>-57</v>
      </c>
      <c r="G9948" s="7" t="n">
        <v>270</v>
      </c>
    </row>
    <row r="9949" spans="1:8">
      <c r="A9949" t="s">
        <v>4</v>
      </c>
      <c r="B9949" s="4" t="s">
        <v>5</v>
      </c>
      <c r="C9949" s="4" t="s">
        <v>11</v>
      </c>
      <c r="D9949" s="4" t="s">
        <v>15</v>
      </c>
      <c r="E9949" s="4" t="s">
        <v>15</v>
      </c>
      <c r="F9949" s="4" t="s">
        <v>15</v>
      </c>
      <c r="G9949" s="4" t="s">
        <v>15</v>
      </c>
    </row>
    <row r="9950" spans="1:8">
      <c r="A9950" t="n">
        <v>76715</v>
      </c>
      <c r="B9950" s="37" t="n">
        <v>46</v>
      </c>
      <c r="C9950" s="7" t="n">
        <v>2</v>
      </c>
      <c r="D9950" s="7" t="n">
        <v>-22.8099994659424</v>
      </c>
      <c r="E9950" s="7" t="n">
        <v>0</v>
      </c>
      <c r="F9950" s="7" t="n">
        <v>-57</v>
      </c>
      <c r="G9950" s="7" t="n">
        <v>270</v>
      </c>
    </row>
    <row r="9951" spans="1:8">
      <c r="A9951" t="s">
        <v>4</v>
      </c>
      <c r="B9951" s="4" t="s">
        <v>5</v>
      </c>
      <c r="C9951" s="4" t="s">
        <v>11</v>
      </c>
      <c r="D9951" s="4" t="s">
        <v>15</v>
      </c>
      <c r="E9951" s="4" t="s">
        <v>15</v>
      </c>
      <c r="F9951" s="4" t="s">
        <v>15</v>
      </c>
      <c r="G9951" s="4" t="s">
        <v>15</v>
      </c>
    </row>
    <row r="9952" spans="1:8">
      <c r="A9952" t="n">
        <v>76734</v>
      </c>
      <c r="B9952" s="37" t="n">
        <v>46</v>
      </c>
      <c r="C9952" s="7" t="n">
        <v>3</v>
      </c>
      <c r="D9952" s="7" t="n">
        <v>-22.8099994659424</v>
      </c>
      <c r="E9952" s="7" t="n">
        <v>0</v>
      </c>
      <c r="F9952" s="7" t="n">
        <v>-57</v>
      </c>
      <c r="G9952" s="7" t="n">
        <v>270</v>
      </c>
    </row>
    <row r="9953" spans="1:8">
      <c r="A9953" t="s">
        <v>4</v>
      </c>
      <c r="B9953" s="4" t="s">
        <v>5</v>
      </c>
      <c r="C9953" s="4" t="s">
        <v>11</v>
      </c>
      <c r="D9953" s="4" t="s">
        <v>15</v>
      </c>
      <c r="E9953" s="4" t="s">
        <v>15</v>
      </c>
      <c r="F9953" s="4" t="s">
        <v>15</v>
      </c>
      <c r="G9953" s="4" t="s">
        <v>15</v>
      </c>
    </row>
    <row r="9954" spans="1:8">
      <c r="A9954" t="n">
        <v>76753</v>
      </c>
      <c r="B9954" s="37" t="n">
        <v>46</v>
      </c>
      <c r="C9954" s="7" t="n">
        <v>4</v>
      </c>
      <c r="D9954" s="7" t="n">
        <v>-22.8099994659424</v>
      </c>
      <c r="E9954" s="7" t="n">
        <v>0</v>
      </c>
      <c r="F9954" s="7" t="n">
        <v>-57</v>
      </c>
      <c r="G9954" s="7" t="n">
        <v>270</v>
      </c>
    </row>
    <row r="9955" spans="1:8">
      <c r="A9955" t="s">
        <v>4</v>
      </c>
      <c r="B9955" s="4" t="s">
        <v>5</v>
      </c>
      <c r="C9955" s="4" t="s">
        <v>11</v>
      </c>
      <c r="D9955" s="4" t="s">
        <v>15</v>
      </c>
      <c r="E9955" s="4" t="s">
        <v>15</v>
      </c>
      <c r="F9955" s="4" t="s">
        <v>15</v>
      </c>
      <c r="G9955" s="4" t="s">
        <v>15</v>
      </c>
    </row>
    <row r="9956" spans="1:8">
      <c r="A9956" t="n">
        <v>76772</v>
      </c>
      <c r="B9956" s="37" t="n">
        <v>46</v>
      </c>
      <c r="C9956" s="7" t="n">
        <v>5</v>
      </c>
      <c r="D9956" s="7" t="n">
        <v>-22.8099994659424</v>
      </c>
      <c r="E9956" s="7" t="n">
        <v>0</v>
      </c>
      <c r="F9956" s="7" t="n">
        <v>-57</v>
      </c>
      <c r="G9956" s="7" t="n">
        <v>270</v>
      </c>
    </row>
    <row r="9957" spans="1:8">
      <c r="A9957" t="s">
        <v>4</v>
      </c>
      <c r="B9957" s="4" t="s">
        <v>5</v>
      </c>
      <c r="C9957" s="4" t="s">
        <v>11</v>
      </c>
      <c r="D9957" s="4" t="s">
        <v>15</v>
      </c>
      <c r="E9957" s="4" t="s">
        <v>15</v>
      </c>
      <c r="F9957" s="4" t="s">
        <v>15</v>
      </c>
      <c r="G9957" s="4" t="s">
        <v>15</v>
      </c>
    </row>
    <row r="9958" spans="1:8">
      <c r="A9958" t="n">
        <v>76791</v>
      </c>
      <c r="B9958" s="37" t="n">
        <v>46</v>
      </c>
      <c r="C9958" s="7" t="n">
        <v>6</v>
      </c>
      <c r="D9958" s="7" t="n">
        <v>-22.8099994659424</v>
      </c>
      <c r="E9958" s="7" t="n">
        <v>0</v>
      </c>
      <c r="F9958" s="7" t="n">
        <v>-57</v>
      </c>
      <c r="G9958" s="7" t="n">
        <v>270</v>
      </c>
    </row>
    <row r="9959" spans="1:8">
      <c r="A9959" t="s">
        <v>4</v>
      </c>
      <c r="B9959" s="4" t="s">
        <v>5</v>
      </c>
      <c r="C9959" s="4" t="s">
        <v>11</v>
      </c>
      <c r="D9959" s="4" t="s">
        <v>15</v>
      </c>
      <c r="E9959" s="4" t="s">
        <v>15</v>
      </c>
      <c r="F9959" s="4" t="s">
        <v>15</v>
      </c>
      <c r="G9959" s="4" t="s">
        <v>15</v>
      </c>
    </row>
    <row r="9960" spans="1:8">
      <c r="A9960" t="n">
        <v>76810</v>
      </c>
      <c r="B9960" s="37" t="n">
        <v>46</v>
      </c>
      <c r="C9960" s="7" t="n">
        <v>7</v>
      </c>
      <c r="D9960" s="7" t="n">
        <v>-22.8099994659424</v>
      </c>
      <c r="E9960" s="7" t="n">
        <v>0</v>
      </c>
      <c r="F9960" s="7" t="n">
        <v>-57</v>
      </c>
      <c r="G9960" s="7" t="n">
        <v>270</v>
      </c>
    </row>
    <row r="9961" spans="1:8">
      <c r="A9961" t="s">
        <v>4</v>
      </c>
      <c r="B9961" s="4" t="s">
        <v>5</v>
      </c>
      <c r="C9961" s="4" t="s">
        <v>11</v>
      </c>
      <c r="D9961" s="4" t="s">
        <v>15</v>
      </c>
      <c r="E9961" s="4" t="s">
        <v>15</v>
      </c>
      <c r="F9961" s="4" t="s">
        <v>15</v>
      </c>
      <c r="G9961" s="4" t="s">
        <v>15</v>
      </c>
    </row>
    <row r="9962" spans="1:8">
      <c r="A9962" t="n">
        <v>76829</v>
      </c>
      <c r="B9962" s="37" t="n">
        <v>46</v>
      </c>
      <c r="C9962" s="7" t="n">
        <v>8</v>
      </c>
      <c r="D9962" s="7" t="n">
        <v>-22.8099994659424</v>
      </c>
      <c r="E9962" s="7" t="n">
        <v>0</v>
      </c>
      <c r="F9962" s="7" t="n">
        <v>-57</v>
      </c>
      <c r="G9962" s="7" t="n">
        <v>270</v>
      </c>
    </row>
    <row r="9963" spans="1:8">
      <c r="A9963" t="s">
        <v>4</v>
      </c>
      <c r="B9963" s="4" t="s">
        <v>5</v>
      </c>
      <c r="C9963" s="4" t="s">
        <v>11</v>
      </c>
      <c r="D9963" s="4" t="s">
        <v>15</v>
      </c>
      <c r="E9963" s="4" t="s">
        <v>15</v>
      </c>
      <c r="F9963" s="4" t="s">
        <v>15</v>
      </c>
      <c r="G9963" s="4" t="s">
        <v>15</v>
      </c>
    </row>
    <row r="9964" spans="1:8">
      <c r="A9964" t="n">
        <v>76848</v>
      </c>
      <c r="B9964" s="37" t="n">
        <v>46</v>
      </c>
      <c r="C9964" s="7" t="n">
        <v>9</v>
      </c>
      <c r="D9964" s="7" t="n">
        <v>-22.8099994659424</v>
      </c>
      <c r="E9964" s="7" t="n">
        <v>0</v>
      </c>
      <c r="F9964" s="7" t="n">
        <v>-57</v>
      </c>
      <c r="G9964" s="7" t="n">
        <v>270</v>
      </c>
    </row>
    <row r="9965" spans="1:8">
      <c r="A9965" t="s">
        <v>4</v>
      </c>
      <c r="B9965" s="4" t="s">
        <v>5</v>
      </c>
      <c r="C9965" s="4" t="s">
        <v>11</v>
      </c>
      <c r="D9965" s="4" t="s">
        <v>15</v>
      </c>
      <c r="E9965" s="4" t="s">
        <v>15</v>
      </c>
      <c r="F9965" s="4" t="s">
        <v>15</v>
      </c>
      <c r="G9965" s="4" t="s">
        <v>15</v>
      </c>
    </row>
    <row r="9966" spans="1:8">
      <c r="A9966" t="n">
        <v>76867</v>
      </c>
      <c r="B9966" s="37" t="n">
        <v>46</v>
      </c>
      <c r="C9966" s="7" t="n">
        <v>0</v>
      </c>
      <c r="D9966" s="7" t="n">
        <v>-33</v>
      </c>
      <c r="E9966" s="7" t="n">
        <v>0</v>
      </c>
      <c r="F9966" s="7" t="n">
        <v>-57</v>
      </c>
      <c r="G9966" s="7" t="n">
        <v>90</v>
      </c>
    </row>
    <row r="9967" spans="1:8">
      <c r="A9967" t="s">
        <v>4</v>
      </c>
      <c r="B9967" s="4" t="s">
        <v>5</v>
      </c>
      <c r="C9967" s="4" t="s">
        <v>7</v>
      </c>
      <c r="D9967" s="4" t="s">
        <v>7</v>
      </c>
      <c r="E9967" s="4" t="s">
        <v>15</v>
      </c>
      <c r="F9967" s="4" t="s">
        <v>15</v>
      </c>
      <c r="G9967" s="4" t="s">
        <v>15</v>
      </c>
      <c r="H9967" s="4" t="s">
        <v>11</v>
      </c>
    </row>
    <row r="9968" spans="1:8">
      <c r="A9968" t="n">
        <v>76886</v>
      </c>
      <c r="B9968" s="61" t="n">
        <v>45</v>
      </c>
      <c r="C9968" s="7" t="n">
        <v>2</v>
      </c>
      <c r="D9968" s="7" t="n">
        <v>3</v>
      </c>
      <c r="E9968" s="7" t="n">
        <v>-32.9700012207031</v>
      </c>
      <c r="F9968" s="7" t="n">
        <v>1.47000002861023</v>
      </c>
      <c r="G9968" s="7" t="n">
        <v>-56.9500007629395</v>
      </c>
      <c r="H9968" s="7" t="n">
        <v>0</v>
      </c>
    </row>
    <row r="9969" spans="1:8">
      <c r="A9969" t="s">
        <v>4</v>
      </c>
      <c r="B9969" s="4" t="s">
        <v>5</v>
      </c>
      <c r="C9969" s="4" t="s">
        <v>7</v>
      </c>
      <c r="D9969" s="4" t="s">
        <v>7</v>
      </c>
      <c r="E9969" s="4" t="s">
        <v>15</v>
      </c>
      <c r="F9969" s="4" t="s">
        <v>15</v>
      </c>
      <c r="G9969" s="4" t="s">
        <v>15</v>
      </c>
      <c r="H9969" s="4" t="s">
        <v>11</v>
      </c>
      <c r="I9969" s="4" t="s">
        <v>7</v>
      </c>
    </row>
    <row r="9970" spans="1:8">
      <c r="A9970" t="n">
        <v>76903</v>
      </c>
      <c r="B9970" s="61" t="n">
        <v>45</v>
      </c>
      <c r="C9970" s="7" t="n">
        <v>4</v>
      </c>
      <c r="D9970" s="7" t="n">
        <v>3</v>
      </c>
      <c r="E9970" s="7" t="n">
        <v>357.179992675781</v>
      </c>
      <c r="F9970" s="7" t="n">
        <v>56.9199981689453</v>
      </c>
      <c r="G9970" s="7" t="n">
        <v>0</v>
      </c>
      <c r="H9970" s="7" t="n">
        <v>0</v>
      </c>
      <c r="I9970" s="7" t="n">
        <v>0</v>
      </c>
    </row>
    <row r="9971" spans="1:8">
      <c r="A9971" t="s">
        <v>4</v>
      </c>
      <c r="B9971" s="4" t="s">
        <v>5</v>
      </c>
      <c r="C9971" s="4" t="s">
        <v>7</v>
      </c>
      <c r="D9971" s="4" t="s">
        <v>7</v>
      </c>
      <c r="E9971" s="4" t="s">
        <v>15</v>
      </c>
      <c r="F9971" s="4" t="s">
        <v>11</v>
      </c>
    </row>
    <row r="9972" spans="1:8">
      <c r="A9972" t="n">
        <v>76921</v>
      </c>
      <c r="B9972" s="61" t="n">
        <v>45</v>
      </c>
      <c r="C9972" s="7" t="n">
        <v>5</v>
      </c>
      <c r="D9972" s="7" t="n">
        <v>3</v>
      </c>
      <c r="E9972" s="7" t="n">
        <v>1.39999997615814</v>
      </c>
      <c r="F9972" s="7" t="n">
        <v>0</v>
      </c>
    </row>
    <row r="9973" spans="1:8">
      <c r="A9973" t="s">
        <v>4</v>
      </c>
      <c r="B9973" s="4" t="s">
        <v>5</v>
      </c>
      <c r="C9973" s="4" t="s">
        <v>7</v>
      </c>
      <c r="D9973" s="4" t="s">
        <v>7</v>
      </c>
      <c r="E9973" s="4" t="s">
        <v>15</v>
      </c>
      <c r="F9973" s="4" t="s">
        <v>11</v>
      </c>
    </row>
    <row r="9974" spans="1:8">
      <c r="A9974" t="n">
        <v>76930</v>
      </c>
      <c r="B9974" s="61" t="n">
        <v>45</v>
      </c>
      <c r="C9974" s="7" t="n">
        <v>5</v>
      </c>
      <c r="D9974" s="7" t="n">
        <v>3</v>
      </c>
      <c r="E9974" s="7" t="n">
        <v>1.29999995231628</v>
      </c>
      <c r="F9974" s="7" t="n">
        <v>1500</v>
      </c>
    </row>
    <row r="9975" spans="1:8">
      <c r="A9975" t="s">
        <v>4</v>
      </c>
      <c r="B9975" s="4" t="s">
        <v>5</v>
      </c>
      <c r="C9975" s="4" t="s">
        <v>7</v>
      </c>
      <c r="D9975" s="4" t="s">
        <v>7</v>
      </c>
      <c r="E9975" s="4" t="s">
        <v>15</v>
      </c>
      <c r="F9975" s="4" t="s">
        <v>11</v>
      </c>
    </row>
    <row r="9976" spans="1:8">
      <c r="A9976" t="n">
        <v>76939</v>
      </c>
      <c r="B9976" s="61" t="n">
        <v>45</v>
      </c>
      <c r="C9976" s="7" t="n">
        <v>11</v>
      </c>
      <c r="D9976" s="7" t="n">
        <v>3</v>
      </c>
      <c r="E9976" s="7" t="n">
        <v>32.7000007629395</v>
      </c>
      <c r="F9976" s="7" t="n">
        <v>0</v>
      </c>
    </row>
    <row r="9977" spans="1:8">
      <c r="A9977" t="s">
        <v>4</v>
      </c>
      <c r="B9977" s="4" t="s">
        <v>5</v>
      </c>
      <c r="C9977" s="4" t="s">
        <v>7</v>
      </c>
      <c r="D9977" s="4" t="s">
        <v>11</v>
      </c>
      <c r="E9977" s="4" t="s">
        <v>8</v>
      </c>
      <c r="F9977" s="4" t="s">
        <v>8</v>
      </c>
      <c r="G9977" s="4" t="s">
        <v>8</v>
      </c>
      <c r="H9977" s="4" t="s">
        <v>8</v>
      </c>
    </row>
    <row r="9978" spans="1:8">
      <c r="A9978" t="n">
        <v>76948</v>
      </c>
      <c r="B9978" s="30" t="n">
        <v>51</v>
      </c>
      <c r="C9978" s="7" t="n">
        <v>3</v>
      </c>
      <c r="D9978" s="7" t="n">
        <v>0</v>
      </c>
      <c r="E9978" s="7" t="s">
        <v>286</v>
      </c>
      <c r="F9978" s="7" t="s">
        <v>287</v>
      </c>
      <c r="G9978" s="7" t="s">
        <v>61</v>
      </c>
      <c r="H9978" s="7" t="s">
        <v>62</v>
      </c>
    </row>
    <row r="9979" spans="1:8">
      <c r="A9979" t="s">
        <v>4</v>
      </c>
      <c r="B9979" s="4" t="s">
        <v>5</v>
      </c>
      <c r="C9979" s="4" t="s">
        <v>7</v>
      </c>
      <c r="D9979" s="4" t="s">
        <v>11</v>
      </c>
    </row>
    <row r="9980" spans="1:8">
      <c r="A9980" t="n">
        <v>76961</v>
      </c>
      <c r="B9980" s="28" t="n">
        <v>58</v>
      </c>
      <c r="C9980" s="7" t="n">
        <v>255</v>
      </c>
      <c r="D9980" s="7" t="n">
        <v>0</v>
      </c>
    </row>
    <row r="9981" spans="1:8">
      <c r="A9981" t="s">
        <v>4</v>
      </c>
      <c r="B9981" s="4" t="s">
        <v>5</v>
      </c>
      <c r="C9981" s="4" t="s">
        <v>7</v>
      </c>
      <c r="D9981" s="4" t="s">
        <v>11</v>
      </c>
    </row>
    <row r="9982" spans="1:8">
      <c r="A9982" t="n">
        <v>76965</v>
      </c>
      <c r="B9982" s="61" t="n">
        <v>45</v>
      </c>
      <c r="C9982" s="7" t="n">
        <v>7</v>
      </c>
      <c r="D9982" s="7" t="n">
        <v>255</v>
      </c>
    </row>
    <row r="9983" spans="1:8">
      <c r="A9983" t="s">
        <v>4</v>
      </c>
      <c r="B9983" s="4" t="s">
        <v>5</v>
      </c>
      <c r="C9983" s="4" t="s">
        <v>7</v>
      </c>
      <c r="D9983" s="4" t="s">
        <v>11</v>
      </c>
      <c r="E9983" s="4" t="s">
        <v>8</v>
      </c>
    </row>
    <row r="9984" spans="1:8">
      <c r="A9984" t="n">
        <v>76969</v>
      </c>
      <c r="B9984" s="30" t="n">
        <v>51</v>
      </c>
      <c r="C9984" s="7" t="n">
        <v>4</v>
      </c>
      <c r="D9984" s="7" t="n">
        <v>0</v>
      </c>
      <c r="E9984" s="7" t="s">
        <v>413</v>
      </c>
    </row>
    <row r="9985" spans="1:9">
      <c r="A9985" t="s">
        <v>4</v>
      </c>
      <c r="B9985" s="4" t="s">
        <v>5</v>
      </c>
      <c r="C9985" s="4" t="s">
        <v>11</v>
      </c>
    </row>
    <row r="9986" spans="1:9">
      <c r="A9986" t="n">
        <v>76984</v>
      </c>
      <c r="B9986" s="26" t="n">
        <v>16</v>
      </c>
      <c r="C9986" s="7" t="n">
        <v>0</v>
      </c>
    </row>
    <row r="9987" spans="1:9">
      <c r="A9987" t="s">
        <v>4</v>
      </c>
      <c r="B9987" s="4" t="s">
        <v>5</v>
      </c>
      <c r="C9987" s="4" t="s">
        <v>11</v>
      </c>
      <c r="D9987" s="4" t="s">
        <v>7</v>
      </c>
      <c r="E9987" s="4" t="s">
        <v>17</v>
      </c>
      <c r="F9987" s="4" t="s">
        <v>42</v>
      </c>
      <c r="G9987" s="4" t="s">
        <v>7</v>
      </c>
      <c r="H9987" s="4" t="s">
        <v>7</v>
      </c>
      <c r="I9987" s="4" t="s">
        <v>7</v>
      </c>
      <c r="J9987" s="4" t="s">
        <v>17</v>
      </c>
      <c r="K9987" s="4" t="s">
        <v>42</v>
      </c>
      <c r="L9987" s="4" t="s">
        <v>7</v>
      </c>
      <c r="M9987" s="4" t="s">
        <v>7</v>
      </c>
      <c r="N9987" s="4" t="s">
        <v>7</v>
      </c>
      <c r="O9987" s="4" t="s">
        <v>17</v>
      </c>
      <c r="P9987" s="4" t="s">
        <v>42</v>
      </c>
      <c r="Q9987" s="4" t="s">
        <v>7</v>
      </c>
      <c r="R9987" s="4" t="s">
        <v>7</v>
      </c>
    </row>
    <row r="9988" spans="1:9">
      <c r="A9988" t="n">
        <v>76987</v>
      </c>
      <c r="B9988" s="31" t="n">
        <v>26</v>
      </c>
      <c r="C9988" s="7" t="n">
        <v>0</v>
      </c>
      <c r="D9988" s="7" t="n">
        <v>17</v>
      </c>
      <c r="E9988" s="7" t="n">
        <v>65004</v>
      </c>
      <c r="F9988" s="7" t="s">
        <v>414</v>
      </c>
      <c r="G9988" s="7" t="n">
        <v>2</v>
      </c>
      <c r="H9988" s="7" t="n">
        <v>3</v>
      </c>
      <c r="I9988" s="7" t="n">
        <v>17</v>
      </c>
      <c r="J9988" s="7" t="n">
        <v>65005</v>
      </c>
      <c r="K9988" s="7" t="s">
        <v>415</v>
      </c>
      <c r="L9988" s="7" t="n">
        <v>2</v>
      </c>
      <c r="M9988" s="7" t="n">
        <v>3</v>
      </c>
      <c r="N9988" s="7" t="n">
        <v>17</v>
      </c>
      <c r="O9988" s="7" t="n">
        <v>65006</v>
      </c>
      <c r="P9988" s="7" t="s">
        <v>416</v>
      </c>
      <c r="Q9988" s="7" t="n">
        <v>2</v>
      </c>
      <c r="R9988" s="7" t="n">
        <v>0</v>
      </c>
    </row>
    <row r="9989" spans="1:9">
      <c r="A9989" t="s">
        <v>4</v>
      </c>
      <c r="B9989" s="4" t="s">
        <v>5</v>
      </c>
    </row>
    <row r="9990" spans="1:9">
      <c r="A9990" t="n">
        <v>77253</v>
      </c>
      <c r="B9990" s="24" t="n">
        <v>28</v>
      </c>
    </row>
    <row r="9991" spans="1:9">
      <c r="A9991" t="s">
        <v>4</v>
      </c>
      <c r="B9991" s="4" t="s">
        <v>5</v>
      </c>
      <c r="C9991" s="4" t="s">
        <v>11</v>
      </c>
      <c r="D9991" s="4" t="s">
        <v>7</v>
      </c>
    </row>
    <row r="9992" spans="1:9">
      <c r="A9992" t="n">
        <v>77254</v>
      </c>
      <c r="B9992" s="33" t="n">
        <v>89</v>
      </c>
      <c r="C9992" s="7" t="n">
        <v>65533</v>
      </c>
      <c r="D9992" s="7" t="n">
        <v>1</v>
      </c>
    </row>
    <row r="9993" spans="1:9">
      <c r="A9993" t="s">
        <v>4</v>
      </c>
      <c r="B9993" s="4" t="s">
        <v>5</v>
      </c>
      <c r="C9993" s="4" t="s">
        <v>7</v>
      </c>
      <c r="D9993" s="4" t="s">
        <v>11</v>
      </c>
      <c r="E9993" s="4" t="s">
        <v>11</v>
      </c>
      <c r="F9993" s="4" t="s">
        <v>7</v>
      </c>
    </row>
    <row r="9994" spans="1:9">
      <c r="A9994" t="n">
        <v>77258</v>
      </c>
      <c r="B9994" s="22" t="n">
        <v>25</v>
      </c>
      <c r="C9994" s="7" t="n">
        <v>1</v>
      </c>
      <c r="D9994" s="7" t="n">
        <v>60</v>
      </c>
      <c r="E9994" s="7" t="n">
        <v>420</v>
      </c>
      <c r="F9994" s="7" t="n">
        <v>2</v>
      </c>
    </row>
    <row r="9995" spans="1:9">
      <c r="A9995" t="s">
        <v>4</v>
      </c>
      <c r="B9995" s="4" t="s">
        <v>5</v>
      </c>
      <c r="C9995" s="4" t="s">
        <v>8</v>
      </c>
      <c r="D9995" s="4" t="s">
        <v>11</v>
      </c>
    </row>
    <row r="9996" spans="1:9">
      <c r="A9996" t="n">
        <v>77265</v>
      </c>
      <c r="B9996" s="65" t="n">
        <v>29</v>
      </c>
      <c r="C9996" s="7" t="s">
        <v>437</v>
      </c>
      <c r="D9996" s="7" t="n">
        <v>65533</v>
      </c>
    </row>
    <row r="9997" spans="1:9">
      <c r="A9997" t="s">
        <v>4</v>
      </c>
      <c r="B9997" s="4" t="s">
        <v>5</v>
      </c>
      <c r="C9997" s="4" t="s">
        <v>7</v>
      </c>
      <c r="D9997" s="4" t="s">
        <v>11</v>
      </c>
      <c r="E9997" s="4" t="s">
        <v>8</v>
      </c>
    </row>
    <row r="9998" spans="1:9">
      <c r="A9998" t="n">
        <v>77280</v>
      </c>
      <c r="B9998" s="30" t="n">
        <v>51</v>
      </c>
      <c r="C9998" s="7" t="n">
        <v>4</v>
      </c>
      <c r="D9998" s="7" t="n">
        <v>2</v>
      </c>
      <c r="E9998" s="7" t="s">
        <v>116</v>
      </c>
    </row>
    <row r="9999" spans="1:9">
      <c r="A9999" t="s">
        <v>4</v>
      </c>
      <c r="B9999" s="4" t="s">
        <v>5</v>
      </c>
      <c r="C9999" s="4" t="s">
        <v>11</v>
      </c>
    </row>
    <row r="10000" spans="1:9">
      <c r="A10000" t="n">
        <v>77293</v>
      </c>
      <c r="B10000" s="26" t="n">
        <v>16</v>
      </c>
      <c r="C10000" s="7" t="n">
        <v>0</v>
      </c>
    </row>
    <row r="10001" spans="1:18">
      <c r="A10001" t="s">
        <v>4</v>
      </c>
      <c r="B10001" s="4" t="s">
        <v>5</v>
      </c>
      <c r="C10001" s="4" t="s">
        <v>11</v>
      </c>
      <c r="D10001" s="4" t="s">
        <v>7</v>
      </c>
      <c r="E10001" s="4" t="s">
        <v>17</v>
      </c>
      <c r="F10001" s="4" t="s">
        <v>42</v>
      </c>
      <c r="G10001" s="4" t="s">
        <v>7</v>
      </c>
      <c r="H10001" s="4" t="s">
        <v>7</v>
      </c>
    </row>
    <row r="10002" spans="1:18">
      <c r="A10002" t="n">
        <v>77296</v>
      </c>
      <c r="B10002" s="31" t="n">
        <v>26</v>
      </c>
      <c r="C10002" s="7" t="n">
        <v>2</v>
      </c>
      <c r="D10002" s="7" t="n">
        <v>17</v>
      </c>
      <c r="E10002" s="7" t="n">
        <v>6501</v>
      </c>
      <c r="F10002" s="7" t="s">
        <v>438</v>
      </c>
      <c r="G10002" s="7" t="n">
        <v>2</v>
      </c>
      <c r="H10002" s="7" t="n">
        <v>0</v>
      </c>
    </row>
    <row r="10003" spans="1:18">
      <c r="A10003" t="s">
        <v>4</v>
      </c>
      <c r="B10003" s="4" t="s">
        <v>5</v>
      </c>
    </row>
    <row r="10004" spans="1:18">
      <c r="A10004" t="n">
        <v>77314</v>
      </c>
      <c r="B10004" s="24" t="n">
        <v>28</v>
      </c>
    </row>
    <row r="10005" spans="1:18">
      <c r="A10005" t="s">
        <v>4</v>
      </c>
      <c r="B10005" s="4" t="s">
        <v>5</v>
      </c>
      <c r="C10005" s="4" t="s">
        <v>8</v>
      </c>
      <c r="D10005" s="4" t="s">
        <v>11</v>
      </c>
    </row>
    <row r="10006" spans="1:18">
      <c r="A10006" t="n">
        <v>77315</v>
      </c>
      <c r="B10006" s="65" t="n">
        <v>29</v>
      </c>
      <c r="C10006" s="7" t="s">
        <v>18</v>
      </c>
      <c r="D10006" s="7" t="n">
        <v>65533</v>
      </c>
    </row>
    <row r="10007" spans="1:18">
      <c r="A10007" t="s">
        <v>4</v>
      </c>
      <c r="B10007" s="4" t="s">
        <v>5</v>
      </c>
      <c r="C10007" s="4" t="s">
        <v>7</v>
      </c>
      <c r="D10007" s="4" t="s">
        <v>11</v>
      </c>
      <c r="E10007" s="4" t="s">
        <v>11</v>
      </c>
      <c r="F10007" s="4" t="s">
        <v>7</v>
      </c>
    </row>
    <row r="10008" spans="1:18">
      <c r="A10008" t="n">
        <v>77319</v>
      </c>
      <c r="B10008" s="22" t="n">
        <v>25</v>
      </c>
      <c r="C10008" s="7" t="n">
        <v>1</v>
      </c>
      <c r="D10008" s="7" t="n">
        <v>65535</v>
      </c>
      <c r="E10008" s="7" t="n">
        <v>65535</v>
      </c>
      <c r="F10008" s="7" t="n">
        <v>0</v>
      </c>
    </row>
    <row r="10009" spans="1:18">
      <c r="A10009" t="s">
        <v>4</v>
      </c>
      <c r="B10009" s="4" t="s">
        <v>5</v>
      </c>
      <c r="C10009" s="4" t="s">
        <v>7</v>
      </c>
      <c r="D10009" s="4" t="s">
        <v>11</v>
      </c>
      <c r="E10009" s="4" t="s">
        <v>8</v>
      </c>
      <c r="F10009" s="4" t="s">
        <v>8</v>
      </c>
      <c r="G10009" s="4" t="s">
        <v>8</v>
      </c>
      <c r="H10009" s="4" t="s">
        <v>8</v>
      </c>
    </row>
    <row r="10010" spans="1:18">
      <c r="A10010" t="n">
        <v>77326</v>
      </c>
      <c r="B10010" s="30" t="n">
        <v>51</v>
      </c>
      <c r="C10010" s="7" t="n">
        <v>3</v>
      </c>
      <c r="D10010" s="7" t="n">
        <v>0</v>
      </c>
      <c r="E10010" s="7" t="s">
        <v>357</v>
      </c>
      <c r="F10010" s="7" t="s">
        <v>286</v>
      </c>
      <c r="G10010" s="7" t="s">
        <v>61</v>
      </c>
      <c r="H10010" s="7" t="s">
        <v>62</v>
      </c>
    </row>
    <row r="10011" spans="1:18">
      <c r="A10011" t="s">
        <v>4</v>
      </c>
      <c r="B10011" s="4" t="s">
        <v>5</v>
      </c>
      <c r="C10011" s="4" t="s">
        <v>11</v>
      </c>
      <c r="D10011" s="4" t="s">
        <v>7</v>
      </c>
      <c r="E10011" s="4" t="s">
        <v>15</v>
      </c>
      <c r="F10011" s="4" t="s">
        <v>11</v>
      </c>
    </row>
    <row r="10012" spans="1:18">
      <c r="A10012" t="n">
        <v>77339</v>
      </c>
      <c r="B10012" s="51" t="n">
        <v>59</v>
      </c>
      <c r="C10012" s="7" t="n">
        <v>0</v>
      </c>
      <c r="D10012" s="7" t="n">
        <v>13</v>
      </c>
      <c r="E10012" s="7" t="n">
        <v>0.150000005960464</v>
      </c>
      <c r="F10012" s="7" t="n">
        <v>0</v>
      </c>
    </row>
    <row r="10013" spans="1:18">
      <c r="A10013" t="s">
        <v>4</v>
      </c>
      <c r="B10013" s="4" t="s">
        <v>5</v>
      </c>
      <c r="C10013" s="4" t="s">
        <v>11</v>
      </c>
    </row>
    <row r="10014" spans="1:18">
      <c r="A10014" t="n">
        <v>77349</v>
      </c>
      <c r="B10014" s="26" t="n">
        <v>16</v>
      </c>
      <c r="C10014" s="7" t="n">
        <v>1300</v>
      </c>
    </row>
    <row r="10015" spans="1:18">
      <c r="A10015" t="s">
        <v>4</v>
      </c>
      <c r="B10015" s="4" t="s">
        <v>5</v>
      </c>
      <c r="C10015" s="4" t="s">
        <v>7</v>
      </c>
      <c r="D10015" s="4" t="s">
        <v>11</v>
      </c>
      <c r="E10015" s="4" t="s">
        <v>15</v>
      </c>
    </row>
    <row r="10016" spans="1:18">
      <c r="A10016" t="n">
        <v>77352</v>
      </c>
      <c r="B10016" s="28" t="n">
        <v>58</v>
      </c>
      <c r="C10016" s="7" t="n">
        <v>101</v>
      </c>
      <c r="D10016" s="7" t="n">
        <v>500</v>
      </c>
      <c r="E10016" s="7" t="n">
        <v>1</v>
      </c>
    </row>
    <row r="10017" spans="1:8">
      <c r="A10017" t="s">
        <v>4</v>
      </c>
      <c r="B10017" s="4" t="s">
        <v>5</v>
      </c>
      <c r="C10017" s="4" t="s">
        <v>7</v>
      </c>
      <c r="D10017" s="4" t="s">
        <v>11</v>
      </c>
    </row>
    <row r="10018" spans="1:8">
      <c r="A10018" t="n">
        <v>77360</v>
      </c>
      <c r="B10018" s="28" t="n">
        <v>58</v>
      </c>
      <c r="C10018" s="7" t="n">
        <v>254</v>
      </c>
      <c r="D10018" s="7" t="n">
        <v>0</v>
      </c>
    </row>
    <row r="10019" spans="1:8">
      <c r="A10019" t="s">
        <v>4</v>
      </c>
      <c r="B10019" s="4" t="s">
        <v>5</v>
      </c>
      <c r="C10019" s="4" t="s">
        <v>8</v>
      </c>
      <c r="D10019" s="4" t="s">
        <v>8</v>
      </c>
    </row>
    <row r="10020" spans="1:8">
      <c r="A10020" t="n">
        <v>77364</v>
      </c>
      <c r="B10020" s="69" t="n">
        <v>70</v>
      </c>
      <c r="C10020" s="7" t="s">
        <v>27</v>
      </c>
      <c r="D10020" s="7" t="s">
        <v>439</v>
      </c>
    </row>
    <row r="10021" spans="1:8">
      <c r="A10021" t="s">
        <v>4</v>
      </c>
      <c r="B10021" s="4" t="s">
        <v>5</v>
      </c>
      <c r="C10021" s="4" t="s">
        <v>7</v>
      </c>
    </row>
    <row r="10022" spans="1:8">
      <c r="A10022" t="n">
        <v>77380</v>
      </c>
      <c r="B10022" s="61" t="n">
        <v>45</v>
      </c>
      <c r="C10022" s="7" t="n">
        <v>0</v>
      </c>
    </row>
    <row r="10023" spans="1:8">
      <c r="A10023" t="s">
        <v>4</v>
      </c>
      <c r="B10023" s="4" t="s">
        <v>5</v>
      </c>
      <c r="C10023" s="4" t="s">
        <v>7</v>
      </c>
      <c r="D10023" s="4" t="s">
        <v>7</v>
      </c>
      <c r="E10023" s="4" t="s">
        <v>15</v>
      </c>
      <c r="F10023" s="4" t="s">
        <v>15</v>
      </c>
      <c r="G10023" s="4" t="s">
        <v>15</v>
      </c>
      <c r="H10023" s="4" t="s">
        <v>11</v>
      </c>
    </row>
    <row r="10024" spans="1:8">
      <c r="A10024" t="n">
        <v>77382</v>
      </c>
      <c r="B10024" s="61" t="n">
        <v>45</v>
      </c>
      <c r="C10024" s="7" t="n">
        <v>2</v>
      </c>
      <c r="D10024" s="7" t="n">
        <v>3</v>
      </c>
      <c r="E10024" s="7" t="n">
        <v>-24.1399993896484</v>
      </c>
      <c r="F10024" s="7" t="n">
        <v>1.20000004768372</v>
      </c>
      <c r="G10024" s="7" t="n">
        <v>-57.0499992370605</v>
      </c>
      <c r="H10024" s="7" t="n">
        <v>0</v>
      </c>
    </row>
    <row r="10025" spans="1:8">
      <c r="A10025" t="s">
        <v>4</v>
      </c>
      <c r="B10025" s="4" t="s">
        <v>5</v>
      </c>
      <c r="C10025" s="4" t="s">
        <v>7</v>
      </c>
      <c r="D10025" s="4" t="s">
        <v>7</v>
      </c>
      <c r="E10025" s="4" t="s">
        <v>15</v>
      </c>
      <c r="F10025" s="4" t="s">
        <v>15</v>
      </c>
      <c r="G10025" s="4" t="s">
        <v>15</v>
      </c>
      <c r="H10025" s="4" t="s">
        <v>11</v>
      </c>
      <c r="I10025" s="4" t="s">
        <v>7</v>
      </c>
    </row>
    <row r="10026" spans="1:8">
      <c r="A10026" t="n">
        <v>77399</v>
      </c>
      <c r="B10026" s="61" t="n">
        <v>45</v>
      </c>
      <c r="C10026" s="7" t="n">
        <v>4</v>
      </c>
      <c r="D10026" s="7" t="n">
        <v>3</v>
      </c>
      <c r="E10026" s="7" t="n">
        <v>6.5</v>
      </c>
      <c r="F10026" s="7" t="n">
        <v>283.880004882813</v>
      </c>
      <c r="G10026" s="7" t="n">
        <v>0</v>
      </c>
      <c r="H10026" s="7" t="n">
        <v>0</v>
      </c>
      <c r="I10026" s="7" t="n">
        <v>1</v>
      </c>
    </row>
    <row r="10027" spans="1:8">
      <c r="A10027" t="s">
        <v>4</v>
      </c>
      <c r="B10027" s="4" t="s">
        <v>5</v>
      </c>
      <c r="C10027" s="4" t="s">
        <v>7</v>
      </c>
      <c r="D10027" s="4" t="s">
        <v>7</v>
      </c>
      <c r="E10027" s="4" t="s">
        <v>15</v>
      </c>
      <c r="F10027" s="4" t="s">
        <v>11</v>
      </c>
    </row>
    <row r="10028" spans="1:8">
      <c r="A10028" t="n">
        <v>77417</v>
      </c>
      <c r="B10028" s="61" t="n">
        <v>45</v>
      </c>
      <c r="C10028" s="7" t="n">
        <v>5</v>
      </c>
      <c r="D10028" s="7" t="n">
        <v>3</v>
      </c>
      <c r="E10028" s="7" t="n">
        <v>4.40000009536743</v>
      </c>
      <c r="F10028" s="7" t="n">
        <v>0</v>
      </c>
    </row>
    <row r="10029" spans="1:8">
      <c r="A10029" t="s">
        <v>4</v>
      </c>
      <c r="B10029" s="4" t="s">
        <v>5</v>
      </c>
      <c r="C10029" s="4" t="s">
        <v>7</v>
      </c>
      <c r="D10029" s="4" t="s">
        <v>7</v>
      </c>
      <c r="E10029" s="4" t="s">
        <v>15</v>
      </c>
      <c r="F10029" s="4" t="s">
        <v>11</v>
      </c>
    </row>
    <row r="10030" spans="1:8">
      <c r="A10030" t="n">
        <v>77426</v>
      </c>
      <c r="B10030" s="61" t="n">
        <v>45</v>
      </c>
      <c r="C10030" s="7" t="n">
        <v>11</v>
      </c>
      <c r="D10030" s="7" t="n">
        <v>3</v>
      </c>
      <c r="E10030" s="7" t="n">
        <v>32.7000007629395</v>
      </c>
      <c r="F10030" s="7" t="n">
        <v>0</v>
      </c>
    </row>
    <row r="10031" spans="1:8">
      <c r="A10031" t="s">
        <v>4</v>
      </c>
      <c r="B10031" s="4" t="s">
        <v>5</v>
      </c>
      <c r="C10031" s="4" t="s">
        <v>11</v>
      </c>
      <c r="D10031" s="4" t="s">
        <v>17</v>
      </c>
    </row>
    <row r="10032" spans="1:8">
      <c r="A10032" t="n">
        <v>77435</v>
      </c>
      <c r="B10032" s="67" t="n">
        <v>44</v>
      </c>
      <c r="C10032" s="7" t="n">
        <v>2</v>
      </c>
      <c r="D10032" s="7" t="n">
        <v>128</v>
      </c>
    </row>
    <row r="10033" spans="1:9">
      <c r="A10033" t="s">
        <v>4</v>
      </c>
      <c r="B10033" s="4" t="s">
        <v>5</v>
      </c>
      <c r="C10033" s="4" t="s">
        <v>11</v>
      </c>
      <c r="D10033" s="4" t="s">
        <v>17</v>
      </c>
    </row>
    <row r="10034" spans="1:9">
      <c r="A10034" t="n">
        <v>77442</v>
      </c>
      <c r="B10034" s="67" t="n">
        <v>44</v>
      </c>
      <c r="C10034" s="7" t="n">
        <v>2</v>
      </c>
      <c r="D10034" s="7" t="n">
        <v>32</v>
      </c>
    </row>
    <row r="10035" spans="1:9">
      <c r="A10035" t="s">
        <v>4</v>
      </c>
      <c r="B10035" s="4" t="s">
        <v>5</v>
      </c>
      <c r="C10035" s="4" t="s">
        <v>11</v>
      </c>
      <c r="D10035" s="4" t="s">
        <v>11</v>
      </c>
      <c r="E10035" s="4" t="s">
        <v>15</v>
      </c>
      <c r="F10035" s="4" t="s">
        <v>15</v>
      </c>
      <c r="G10035" s="4" t="s">
        <v>15</v>
      </c>
      <c r="H10035" s="4" t="s">
        <v>15</v>
      </c>
      <c r="I10035" s="4" t="s">
        <v>7</v>
      </c>
      <c r="J10035" s="4" t="s">
        <v>11</v>
      </c>
    </row>
    <row r="10036" spans="1:9">
      <c r="A10036" t="n">
        <v>77449</v>
      </c>
      <c r="B10036" s="44" t="n">
        <v>55</v>
      </c>
      <c r="C10036" s="7" t="n">
        <v>2</v>
      </c>
      <c r="D10036" s="7" t="n">
        <v>65533</v>
      </c>
      <c r="E10036" s="7" t="n">
        <v>-29.1200008392334</v>
      </c>
      <c r="F10036" s="7" t="n">
        <v>0</v>
      </c>
      <c r="G10036" s="7" t="n">
        <v>-57</v>
      </c>
      <c r="H10036" s="7" t="n">
        <v>1.20000004768372</v>
      </c>
      <c r="I10036" s="7" t="n">
        <v>1</v>
      </c>
      <c r="J10036" s="7" t="n">
        <v>0</v>
      </c>
    </row>
    <row r="10037" spans="1:9">
      <c r="A10037" t="s">
        <v>4</v>
      </c>
      <c r="B10037" s="4" t="s">
        <v>5</v>
      </c>
      <c r="C10037" s="4" t="s">
        <v>7</v>
      </c>
      <c r="D10037" s="4" t="s">
        <v>7</v>
      </c>
      <c r="E10037" s="4" t="s">
        <v>15</v>
      </c>
      <c r="F10037" s="4" t="s">
        <v>15</v>
      </c>
      <c r="G10037" s="4" t="s">
        <v>15</v>
      </c>
      <c r="H10037" s="4" t="s">
        <v>11</v>
      </c>
    </row>
    <row r="10038" spans="1:9">
      <c r="A10038" t="n">
        <v>77473</v>
      </c>
      <c r="B10038" s="61" t="n">
        <v>45</v>
      </c>
      <c r="C10038" s="7" t="n">
        <v>2</v>
      </c>
      <c r="D10038" s="7" t="n">
        <v>3</v>
      </c>
      <c r="E10038" s="7" t="n">
        <v>-27.3600006103516</v>
      </c>
      <c r="F10038" s="7" t="n">
        <v>1.26999998092651</v>
      </c>
      <c r="G10038" s="7" t="n">
        <v>-56.9099998474121</v>
      </c>
      <c r="H10038" s="7" t="n">
        <v>4000</v>
      </c>
    </row>
    <row r="10039" spans="1:9">
      <c r="A10039" t="s">
        <v>4</v>
      </c>
      <c r="B10039" s="4" t="s">
        <v>5</v>
      </c>
      <c r="C10039" s="4" t="s">
        <v>7</v>
      </c>
      <c r="D10039" s="4" t="s">
        <v>7</v>
      </c>
      <c r="E10039" s="4" t="s">
        <v>15</v>
      </c>
      <c r="F10039" s="4" t="s">
        <v>15</v>
      </c>
      <c r="G10039" s="4" t="s">
        <v>15</v>
      </c>
      <c r="H10039" s="4" t="s">
        <v>11</v>
      </c>
      <c r="I10039" s="4" t="s">
        <v>7</v>
      </c>
    </row>
    <row r="10040" spans="1:9">
      <c r="A10040" t="n">
        <v>77490</v>
      </c>
      <c r="B10040" s="61" t="n">
        <v>45</v>
      </c>
      <c r="C10040" s="7" t="n">
        <v>4</v>
      </c>
      <c r="D10040" s="7" t="n">
        <v>3</v>
      </c>
      <c r="E10040" s="7" t="n">
        <v>7.67000007629395</v>
      </c>
      <c r="F10040" s="7" t="n">
        <v>-69.0800018310547</v>
      </c>
      <c r="G10040" s="7" t="n">
        <v>0</v>
      </c>
      <c r="H10040" s="7" t="n">
        <v>4000</v>
      </c>
      <c r="I10040" s="7" t="n">
        <v>1</v>
      </c>
    </row>
    <row r="10041" spans="1:9">
      <c r="A10041" t="s">
        <v>4</v>
      </c>
      <c r="B10041" s="4" t="s">
        <v>5</v>
      </c>
      <c r="C10041" s="4" t="s">
        <v>7</v>
      </c>
      <c r="D10041" s="4" t="s">
        <v>7</v>
      </c>
      <c r="E10041" s="4" t="s">
        <v>15</v>
      </c>
      <c r="F10041" s="4" t="s">
        <v>11</v>
      </c>
    </row>
    <row r="10042" spans="1:9">
      <c r="A10042" t="n">
        <v>77508</v>
      </c>
      <c r="B10042" s="61" t="n">
        <v>45</v>
      </c>
      <c r="C10042" s="7" t="n">
        <v>5</v>
      </c>
      <c r="D10042" s="7" t="n">
        <v>3</v>
      </c>
      <c r="E10042" s="7" t="n">
        <v>2.09999990463257</v>
      </c>
      <c r="F10042" s="7" t="n">
        <v>4000</v>
      </c>
    </row>
    <row r="10043" spans="1:9">
      <c r="A10043" t="s">
        <v>4</v>
      </c>
      <c r="B10043" s="4" t="s">
        <v>5</v>
      </c>
      <c r="C10043" s="4" t="s">
        <v>7</v>
      </c>
      <c r="D10043" s="4" t="s">
        <v>7</v>
      </c>
      <c r="E10043" s="4" t="s">
        <v>15</v>
      </c>
      <c r="F10043" s="4" t="s">
        <v>11</v>
      </c>
    </row>
    <row r="10044" spans="1:9">
      <c r="A10044" t="n">
        <v>77517</v>
      </c>
      <c r="B10044" s="61" t="n">
        <v>45</v>
      </c>
      <c r="C10044" s="7" t="n">
        <v>11</v>
      </c>
      <c r="D10044" s="7" t="n">
        <v>3</v>
      </c>
      <c r="E10044" s="7" t="n">
        <v>32.7000007629395</v>
      </c>
      <c r="F10044" s="7" t="n">
        <v>4000</v>
      </c>
    </row>
    <row r="10045" spans="1:9">
      <c r="A10045" t="s">
        <v>4</v>
      </c>
      <c r="B10045" s="4" t="s">
        <v>5</v>
      </c>
      <c r="C10045" s="4" t="s">
        <v>11</v>
      </c>
    </row>
    <row r="10046" spans="1:9">
      <c r="A10046" t="n">
        <v>77526</v>
      </c>
      <c r="B10046" s="26" t="n">
        <v>16</v>
      </c>
      <c r="C10046" s="7" t="n">
        <v>2500</v>
      </c>
    </row>
    <row r="10047" spans="1:9">
      <c r="A10047" t="s">
        <v>4</v>
      </c>
      <c r="B10047" s="4" t="s">
        <v>5</v>
      </c>
      <c r="C10047" s="4" t="s">
        <v>7</v>
      </c>
      <c r="D10047" s="4" t="s">
        <v>11</v>
      </c>
      <c r="E10047" s="4" t="s">
        <v>15</v>
      </c>
    </row>
    <row r="10048" spans="1:9">
      <c r="A10048" t="n">
        <v>77529</v>
      </c>
      <c r="B10048" s="28" t="n">
        <v>58</v>
      </c>
      <c r="C10048" s="7" t="n">
        <v>0</v>
      </c>
      <c r="D10048" s="7" t="n">
        <v>1000</v>
      </c>
      <c r="E10048" s="7" t="n">
        <v>1</v>
      </c>
    </row>
    <row r="10049" spans="1:10">
      <c r="A10049" t="s">
        <v>4</v>
      </c>
      <c r="B10049" s="4" t="s">
        <v>5</v>
      </c>
      <c r="C10049" s="4" t="s">
        <v>7</v>
      </c>
      <c r="D10049" s="4" t="s">
        <v>11</v>
      </c>
    </row>
    <row r="10050" spans="1:10">
      <c r="A10050" t="n">
        <v>77537</v>
      </c>
      <c r="B10050" s="28" t="n">
        <v>58</v>
      </c>
      <c r="C10050" s="7" t="n">
        <v>255</v>
      </c>
      <c r="D10050" s="7" t="n">
        <v>0</v>
      </c>
    </row>
    <row r="10051" spans="1:10">
      <c r="A10051" t="s">
        <v>4</v>
      </c>
      <c r="B10051" s="4" t="s">
        <v>5</v>
      </c>
      <c r="C10051" s="4" t="s">
        <v>7</v>
      </c>
    </row>
    <row r="10052" spans="1:10">
      <c r="A10052" t="n">
        <v>77541</v>
      </c>
      <c r="B10052" s="61" t="n">
        <v>45</v>
      </c>
      <c r="C10052" s="7" t="n">
        <v>0</v>
      </c>
    </row>
    <row r="10053" spans="1:10">
      <c r="A10053" t="s">
        <v>4</v>
      </c>
      <c r="B10053" s="4" t="s">
        <v>5</v>
      </c>
      <c r="C10053" s="4" t="s">
        <v>7</v>
      </c>
      <c r="D10053" s="4" t="s">
        <v>7</v>
      </c>
      <c r="E10053" s="4" t="s">
        <v>15</v>
      </c>
      <c r="F10053" s="4" t="s">
        <v>15</v>
      </c>
      <c r="G10053" s="4" t="s">
        <v>15</v>
      </c>
      <c r="H10053" s="4" t="s">
        <v>11</v>
      </c>
    </row>
    <row r="10054" spans="1:10">
      <c r="A10054" t="n">
        <v>77543</v>
      </c>
      <c r="B10054" s="61" t="n">
        <v>45</v>
      </c>
      <c r="C10054" s="7" t="n">
        <v>2</v>
      </c>
      <c r="D10054" s="7" t="n">
        <v>3</v>
      </c>
      <c r="E10054" s="7" t="n">
        <v>-32.4799995422363</v>
      </c>
      <c r="F10054" s="7" t="n">
        <v>1.3400000333786</v>
      </c>
      <c r="G10054" s="7" t="n">
        <v>-57.1500015258789</v>
      </c>
      <c r="H10054" s="7" t="n">
        <v>0</v>
      </c>
    </row>
    <row r="10055" spans="1:10">
      <c r="A10055" t="s">
        <v>4</v>
      </c>
      <c r="B10055" s="4" t="s">
        <v>5</v>
      </c>
      <c r="C10055" s="4" t="s">
        <v>7</v>
      </c>
      <c r="D10055" s="4" t="s">
        <v>7</v>
      </c>
      <c r="E10055" s="4" t="s">
        <v>15</v>
      </c>
      <c r="F10055" s="4" t="s">
        <v>15</v>
      </c>
      <c r="G10055" s="4" t="s">
        <v>15</v>
      </c>
      <c r="H10055" s="4" t="s">
        <v>11</v>
      </c>
      <c r="I10055" s="4" t="s">
        <v>7</v>
      </c>
    </row>
    <row r="10056" spans="1:10">
      <c r="A10056" t="n">
        <v>77560</v>
      </c>
      <c r="B10056" s="61" t="n">
        <v>45</v>
      </c>
      <c r="C10056" s="7" t="n">
        <v>4</v>
      </c>
      <c r="D10056" s="7" t="n">
        <v>3</v>
      </c>
      <c r="E10056" s="7" t="n">
        <v>12.7799997329712</v>
      </c>
      <c r="F10056" s="7" t="n">
        <v>324.119995117188</v>
      </c>
      <c r="G10056" s="7" t="n">
        <v>0</v>
      </c>
      <c r="H10056" s="7" t="n">
        <v>0</v>
      </c>
      <c r="I10056" s="7" t="n">
        <v>0</v>
      </c>
    </row>
    <row r="10057" spans="1:10">
      <c r="A10057" t="s">
        <v>4</v>
      </c>
      <c r="B10057" s="4" t="s">
        <v>5</v>
      </c>
      <c r="C10057" s="4" t="s">
        <v>7</v>
      </c>
      <c r="D10057" s="4" t="s">
        <v>7</v>
      </c>
      <c r="E10057" s="4" t="s">
        <v>15</v>
      </c>
      <c r="F10057" s="4" t="s">
        <v>11</v>
      </c>
    </row>
    <row r="10058" spans="1:10">
      <c r="A10058" t="n">
        <v>77578</v>
      </c>
      <c r="B10058" s="61" t="n">
        <v>45</v>
      </c>
      <c r="C10058" s="7" t="n">
        <v>5</v>
      </c>
      <c r="D10058" s="7" t="n">
        <v>3</v>
      </c>
      <c r="E10058" s="7" t="n">
        <v>1.70000004768372</v>
      </c>
      <c r="F10058" s="7" t="n">
        <v>0</v>
      </c>
    </row>
    <row r="10059" spans="1:10">
      <c r="A10059" t="s">
        <v>4</v>
      </c>
      <c r="B10059" s="4" t="s">
        <v>5</v>
      </c>
      <c r="C10059" s="4" t="s">
        <v>7</v>
      </c>
      <c r="D10059" s="4" t="s">
        <v>7</v>
      </c>
      <c r="E10059" s="4" t="s">
        <v>15</v>
      </c>
      <c r="F10059" s="4" t="s">
        <v>11</v>
      </c>
    </row>
    <row r="10060" spans="1:10">
      <c r="A10060" t="n">
        <v>77587</v>
      </c>
      <c r="B10060" s="61" t="n">
        <v>45</v>
      </c>
      <c r="C10060" s="7" t="n">
        <v>11</v>
      </c>
      <c r="D10060" s="7" t="n">
        <v>3</v>
      </c>
      <c r="E10060" s="7" t="n">
        <v>32.7000007629395</v>
      </c>
      <c r="F10060" s="7" t="n">
        <v>0</v>
      </c>
    </row>
    <row r="10061" spans="1:10">
      <c r="A10061" t="s">
        <v>4</v>
      </c>
      <c r="B10061" s="4" t="s">
        <v>5</v>
      </c>
      <c r="C10061" s="4" t="s">
        <v>7</v>
      </c>
      <c r="D10061" s="4" t="s">
        <v>7</v>
      </c>
      <c r="E10061" s="4" t="s">
        <v>15</v>
      </c>
      <c r="F10061" s="4" t="s">
        <v>15</v>
      </c>
      <c r="G10061" s="4" t="s">
        <v>15</v>
      </c>
      <c r="H10061" s="4" t="s">
        <v>11</v>
      </c>
    </row>
    <row r="10062" spans="1:10">
      <c r="A10062" t="n">
        <v>77596</v>
      </c>
      <c r="B10062" s="61" t="n">
        <v>45</v>
      </c>
      <c r="C10062" s="7" t="n">
        <v>2</v>
      </c>
      <c r="D10062" s="7" t="n">
        <v>3</v>
      </c>
      <c r="E10062" s="7" t="n">
        <v>-32.4799995422363</v>
      </c>
      <c r="F10062" s="7" t="n">
        <v>1.3400000333786</v>
      </c>
      <c r="G10062" s="7" t="n">
        <v>-57.1500015258789</v>
      </c>
      <c r="H10062" s="7" t="n">
        <v>20000</v>
      </c>
    </row>
    <row r="10063" spans="1:10">
      <c r="A10063" t="s">
        <v>4</v>
      </c>
      <c r="B10063" s="4" t="s">
        <v>5</v>
      </c>
      <c r="C10063" s="4" t="s">
        <v>7</v>
      </c>
      <c r="D10063" s="4" t="s">
        <v>7</v>
      </c>
      <c r="E10063" s="4" t="s">
        <v>15</v>
      </c>
      <c r="F10063" s="4" t="s">
        <v>15</v>
      </c>
      <c r="G10063" s="4" t="s">
        <v>15</v>
      </c>
      <c r="H10063" s="4" t="s">
        <v>11</v>
      </c>
      <c r="I10063" s="4" t="s">
        <v>7</v>
      </c>
    </row>
    <row r="10064" spans="1:10">
      <c r="A10064" t="n">
        <v>77613</v>
      </c>
      <c r="B10064" s="61" t="n">
        <v>45</v>
      </c>
      <c r="C10064" s="7" t="n">
        <v>4</v>
      </c>
      <c r="D10064" s="7" t="n">
        <v>3</v>
      </c>
      <c r="E10064" s="7" t="n">
        <v>14.1499996185303</v>
      </c>
      <c r="F10064" s="7" t="n">
        <v>315.720001220703</v>
      </c>
      <c r="G10064" s="7" t="n">
        <v>0</v>
      </c>
      <c r="H10064" s="7" t="n">
        <v>20000</v>
      </c>
      <c r="I10064" s="7" t="n">
        <v>0</v>
      </c>
    </row>
    <row r="10065" spans="1:9">
      <c r="A10065" t="s">
        <v>4</v>
      </c>
      <c r="B10065" s="4" t="s">
        <v>5</v>
      </c>
      <c r="C10065" s="4" t="s">
        <v>7</v>
      </c>
      <c r="D10065" s="4" t="s">
        <v>7</v>
      </c>
      <c r="E10065" s="4" t="s">
        <v>15</v>
      </c>
      <c r="F10065" s="4" t="s">
        <v>11</v>
      </c>
    </row>
    <row r="10066" spans="1:9">
      <c r="A10066" t="n">
        <v>77631</v>
      </c>
      <c r="B10066" s="61" t="n">
        <v>45</v>
      </c>
      <c r="C10066" s="7" t="n">
        <v>5</v>
      </c>
      <c r="D10066" s="7" t="n">
        <v>3</v>
      </c>
      <c r="E10066" s="7" t="n">
        <v>1.70000004768372</v>
      </c>
      <c r="F10066" s="7" t="n">
        <v>20000</v>
      </c>
    </row>
    <row r="10067" spans="1:9">
      <c r="A10067" t="s">
        <v>4</v>
      </c>
      <c r="B10067" s="4" t="s">
        <v>5</v>
      </c>
      <c r="C10067" s="4" t="s">
        <v>7</v>
      </c>
      <c r="D10067" s="4" t="s">
        <v>7</v>
      </c>
      <c r="E10067" s="4" t="s">
        <v>15</v>
      </c>
      <c r="F10067" s="4" t="s">
        <v>11</v>
      </c>
    </row>
    <row r="10068" spans="1:9">
      <c r="A10068" t="n">
        <v>77640</v>
      </c>
      <c r="B10068" s="61" t="n">
        <v>45</v>
      </c>
      <c r="C10068" s="7" t="n">
        <v>11</v>
      </c>
      <c r="D10068" s="7" t="n">
        <v>3</v>
      </c>
      <c r="E10068" s="7" t="n">
        <v>32.7000007629395</v>
      </c>
      <c r="F10068" s="7" t="n">
        <v>20000</v>
      </c>
    </row>
    <row r="10069" spans="1:9">
      <c r="A10069" t="s">
        <v>4</v>
      </c>
      <c r="B10069" s="4" t="s">
        <v>5</v>
      </c>
      <c r="C10069" s="4" t="s">
        <v>8</v>
      </c>
      <c r="D10069" s="4" t="s">
        <v>8</v>
      </c>
    </row>
    <row r="10070" spans="1:9">
      <c r="A10070" t="n">
        <v>77649</v>
      </c>
      <c r="B10070" s="69" t="n">
        <v>70</v>
      </c>
      <c r="C10070" s="7" t="s">
        <v>27</v>
      </c>
      <c r="D10070" s="7" t="s">
        <v>419</v>
      </c>
    </row>
    <row r="10071" spans="1:9">
      <c r="A10071" t="s">
        <v>4</v>
      </c>
      <c r="B10071" s="4" t="s">
        <v>5</v>
      </c>
      <c r="C10071" s="4" t="s">
        <v>11</v>
      </c>
      <c r="D10071" s="4" t="s">
        <v>7</v>
      </c>
    </row>
    <row r="10072" spans="1:9">
      <c r="A10072" t="n">
        <v>77662</v>
      </c>
      <c r="B10072" s="45" t="n">
        <v>56</v>
      </c>
      <c r="C10072" s="7" t="n">
        <v>2</v>
      </c>
      <c r="D10072" s="7" t="n">
        <v>1</v>
      </c>
    </row>
    <row r="10073" spans="1:9">
      <c r="A10073" t="s">
        <v>4</v>
      </c>
      <c r="B10073" s="4" t="s">
        <v>5</v>
      </c>
      <c r="C10073" s="4" t="s">
        <v>11</v>
      </c>
      <c r="D10073" s="4" t="s">
        <v>15</v>
      </c>
      <c r="E10073" s="4" t="s">
        <v>15</v>
      </c>
      <c r="F10073" s="4" t="s">
        <v>15</v>
      </c>
      <c r="G10073" s="4" t="s">
        <v>15</v>
      </c>
    </row>
    <row r="10074" spans="1:9">
      <c r="A10074" t="n">
        <v>77666</v>
      </c>
      <c r="B10074" s="37" t="n">
        <v>46</v>
      </c>
      <c r="C10074" s="7" t="n">
        <v>2</v>
      </c>
      <c r="D10074" s="7" t="n">
        <v>-32.2099990844727</v>
      </c>
      <c r="E10074" s="7" t="n">
        <v>0</v>
      </c>
      <c r="F10074" s="7" t="n">
        <v>-57</v>
      </c>
      <c r="G10074" s="7" t="n">
        <v>270</v>
      </c>
    </row>
    <row r="10075" spans="1:9">
      <c r="A10075" t="s">
        <v>4</v>
      </c>
      <c r="B10075" s="4" t="s">
        <v>5</v>
      </c>
      <c r="C10075" s="4" t="s">
        <v>11</v>
      </c>
      <c r="D10075" s="4" t="s">
        <v>7</v>
      </c>
      <c r="E10075" s="4" t="s">
        <v>8</v>
      </c>
      <c r="F10075" s="4" t="s">
        <v>15</v>
      </c>
      <c r="G10075" s="4" t="s">
        <v>15</v>
      </c>
      <c r="H10075" s="4" t="s">
        <v>15</v>
      </c>
    </row>
    <row r="10076" spans="1:9">
      <c r="A10076" t="n">
        <v>77685</v>
      </c>
      <c r="B10076" s="40" t="n">
        <v>48</v>
      </c>
      <c r="C10076" s="7" t="n">
        <v>2</v>
      </c>
      <c r="D10076" s="7" t="n">
        <v>0</v>
      </c>
      <c r="E10076" s="7" t="s">
        <v>431</v>
      </c>
      <c r="F10076" s="7" t="n">
        <v>-1</v>
      </c>
      <c r="G10076" s="7" t="n">
        <v>1</v>
      </c>
      <c r="H10076" s="7" t="n">
        <v>0</v>
      </c>
    </row>
    <row r="10077" spans="1:9">
      <c r="A10077" t="s">
        <v>4</v>
      </c>
      <c r="B10077" s="4" t="s">
        <v>5</v>
      </c>
      <c r="C10077" s="4" t="s">
        <v>11</v>
      </c>
    </row>
    <row r="10078" spans="1:9">
      <c r="A10078" t="n">
        <v>77711</v>
      </c>
      <c r="B10078" s="26" t="n">
        <v>16</v>
      </c>
      <c r="C10078" s="7" t="n">
        <v>0</v>
      </c>
    </row>
    <row r="10079" spans="1:9">
      <c r="A10079" t="s">
        <v>4</v>
      </c>
      <c r="B10079" s="4" t="s">
        <v>5</v>
      </c>
      <c r="C10079" s="4" t="s">
        <v>11</v>
      </c>
      <c r="D10079" s="4" t="s">
        <v>11</v>
      </c>
      <c r="E10079" s="4" t="s">
        <v>11</v>
      </c>
    </row>
    <row r="10080" spans="1:9">
      <c r="A10080" t="n">
        <v>77714</v>
      </c>
      <c r="B10080" s="42" t="n">
        <v>61</v>
      </c>
      <c r="C10080" s="7" t="n">
        <v>0</v>
      </c>
      <c r="D10080" s="7" t="n">
        <v>2</v>
      </c>
      <c r="E10080" s="7" t="n">
        <v>0</v>
      </c>
    </row>
    <row r="10081" spans="1:8">
      <c r="A10081" t="s">
        <v>4</v>
      </c>
      <c r="B10081" s="4" t="s">
        <v>5</v>
      </c>
      <c r="C10081" s="4" t="s">
        <v>11</v>
      </c>
      <c r="D10081" s="4" t="s">
        <v>11</v>
      </c>
      <c r="E10081" s="4" t="s">
        <v>11</v>
      </c>
    </row>
    <row r="10082" spans="1:8">
      <c r="A10082" t="n">
        <v>77721</v>
      </c>
      <c r="B10082" s="42" t="n">
        <v>61</v>
      </c>
      <c r="C10082" s="7" t="n">
        <v>2</v>
      </c>
      <c r="D10082" s="7" t="n">
        <v>0</v>
      </c>
      <c r="E10082" s="7" t="n">
        <v>0</v>
      </c>
    </row>
    <row r="10083" spans="1:8">
      <c r="A10083" t="s">
        <v>4</v>
      </c>
      <c r="B10083" s="4" t="s">
        <v>5</v>
      </c>
      <c r="C10083" s="4" t="s">
        <v>7</v>
      </c>
      <c r="D10083" s="4" t="s">
        <v>11</v>
      </c>
      <c r="E10083" s="4" t="s">
        <v>15</v>
      </c>
    </row>
    <row r="10084" spans="1:8">
      <c r="A10084" t="n">
        <v>77728</v>
      </c>
      <c r="B10084" s="28" t="n">
        <v>58</v>
      </c>
      <c r="C10084" s="7" t="n">
        <v>100</v>
      </c>
      <c r="D10084" s="7" t="n">
        <v>1000</v>
      </c>
      <c r="E10084" s="7" t="n">
        <v>1</v>
      </c>
    </row>
    <row r="10085" spans="1:8">
      <c r="A10085" t="s">
        <v>4</v>
      </c>
      <c r="B10085" s="4" t="s">
        <v>5</v>
      </c>
      <c r="C10085" s="4" t="s">
        <v>7</v>
      </c>
      <c r="D10085" s="4" t="s">
        <v>11</v>
      </c>
    </row>
    <row r="10086" spans="1:8">
      <c r="A10086" t="n">
        <v>77736</v>
      </c>
      <c r="B10086" s="28" t="n">
        <v>58</v>
      </c>
      <c r="C10086" s="7" t="n">
        <v>255</v>
      </c>
      <c r="D10086" s="7" t="n">
        <v>0</v>
      </c>
    </row>
    <row r="10087" spans="1:8">
      <c r="A10087" t="s">
        <v>4</v>
      </c>
      <c r="B10087" s="4" t="s">
        <v>5</v>
      </c>
      <c r="C10087" s="4" t="s">
        <v>11</v>
      </c>
      <c r="D10087" s="4" t="s">
        <v>7</v>
      </c>
      <c r="E10087" s="4" t="s">
        <v>8</v>
      </c>
      <c r="F10087" s="4" t="s">
        <v>15</v>
      </c>
      <c r="G10087" s="4" t="s">
        <v>15</v>
      </c>
      <c r="H10087" s="4" t="s">
        <v>15</v>
      </c>
    </row>
    <row r="10088" spans="1:8">
      <c r="A10088" t="n">
        <v>77740</v>
      </c>
      <c r="B10088" s="40" t="n">
        <v>48</v>
      </c>
      <c r="C10088" s="7" t="n">
        <v>0</v>
      </c>
      <c r="D10088" s="7" t="n">
        <v>0</v>
      </c>
      <c r="E10088" s="7" t="s">
        <v>189</v>
      </c>
      <c r="F10088" s="7" t="n">
        <v>-1</v>
      </c>
      <c r="G10088" s="7" t="n">
        <v>1</v>
      </c>
      <c r="H10088" s="7" t="n">
        <v>0</v>
      </c>
    </row>
    <row r="10089" spans="1:8">
      <c r="A10089" t="s">
        <v>4</v>
      </c>
      <c r="B10089" s="4" t="s">
        <v>5</v>
      </c>
      <c r="C10089" s="4" t="s">
        <v>7</v>
      </c>
      <c r="D10089" s="4" t="s">
        <v>11</v>
      </c>
      <c r="E10089" s="4" t="s">
        <v>8</v>
      </c>
    </row>
    <row r="10090" spans="1:8">
      <c r="A10090" t="n">
        <v>77768</v>
      </c>
      <c r="B10090" s="30" t="n">
        <v>51</v>
      </c>
      <c r="C10090" s="7" t="n">
        <v>4</v>
      </c>
      <c r="D10090" s="7" t="n">
        <v>0</v>
      </c>
      <c r="E10090" s="7" t="s">
        <v>420</v>
      </c>
    </row>
    <row r="10091" spans="1:8">
      <c r="A10091" t="s">
        <v>4</v>
      </c>
      <c r="B10091" s="4" t="s">
        <v>5</v>
      </c>
      <c r="C10091" s="4" t="s">
        <v>11</v>
      </c>
    </row>
    <row r="10092" spans="1:8">
      <c r="A10092" t="n">
        <v>77782</v>
      </c>
      <c r="B10092" s="26" t="n">
        <v>16</v>
      </c>
      <c r="C10092" s="7" t="n">
        <v>0</v>
      </c>
    </row>
    <row r="10093" spans="1:8">
      <c r="A10093" t="s">
        <v>4</v>
      </c>
      <c r="B10093" s="4" t="s">
        <v>5</v>
      </c>
      <c r="C10093" s="4" t="s">
        <v>11</v>
      </c>
      <c r="D10093" s="4" t="s">
        <v>7</v>
      </c>
      <c r="E10093" s="4" t="s">
        <v>17</v>
      </c>
      <c r="F10093" s="4" t="s">
        <v>42</v>
      </c>
      <c r="G10093" s="4" t="s">
        <v>7</v>
      </c>
      <c r="H10093" s="4" t="s">
        <v>7</v>
      </c>
    </row>
    <row r="10094" spans="1:8">
      <c r="A10094" t="n">
        <v>77785</v>
      </c>
      <c r="B10094" s="31" t="n">
        <v>26</v>
      </c>
      <c r="C10094" s="7" t="n">
        <v>0</v>
      </c>
      <c r="D10094" s="7" t="n">
        <v>17</v>
      </c>
      <c r="E10094" s="7" t="n">
        <v>65012</v>
      </c>
      <c r="F10094" s="7" t="s">
        <v>440</v>
      </c>
      <c r="G10094" s="7" t="n">
        <v>2</v>
      </c>
      <c r="H10094" s="7" t="n">
        <v>0</v>
      </c>
    </row>
    <row r="10095" spans="1:8">
      <c r="A10095" t="s">
        <v>4</v>
      </c>
      <c r="B10095" s="4" t="s">
        <v>5</v>
      </c>
    </row>
    <row r="10096" spans="1:8">
      <c r="A10096" t="n">
        <v>77847</v>
      </c>
      <c r="B10096" s="24" t="n">
        <v>28</v>
      </c>
    </row>
    <row r="10097" spans="1:8">
      <c r="A10097" t="s">
        <v>4</v>
      </c>
      <c r="B10097" s="4" t="s">
        <v>5</v>
      </c>
      <c r="C10097" s="4" t="s">
        <v>11</v>
      </c>
      <c r="D10097" s="4" t="s">
        <v>7</v>
      </c>
      <c r="E10097" s="4" t="s">
        <v>8</v>
      </c>
      <c r="F10097" s="4" t="s">
        <v>15</v>
      </c>
      <c r="G10097" s="4" t="s">
        <v>15</v>
      </c>
      <c r="H10097" s="4" t="s">
        <v>15</v>
      </c>
    </row>
    <row r="10098" spans="1:8">
      <c r="A10098" t="n">
        <v>77848</v>
      </c>
      <c r="B10098" s="40" t="n">
        <v>48</v>
      </c>
      <c r="C10098" s="7" t="n">
        <v>2</v>
      </c>
      <c r="D10098" s="7" t="n">
        <v>0</v>
      </c>
      <c r="E10098" s="7" t="s">
        <v>193</v>
      </c>
      <c r="F10098" s="7" t="n">
        <v>-1</v>
      </c>
      <c r="G10098" s="7" t="n">
        <v>1</v>
      </c>
      <c r="H10098" s="7" t="n">
        <v>0</v>
      </c>
    </row>
    <row r="10099" spans="1:8">
      <c r="A10099" t="s">
        <v>4</v>
      </c>
      <c r="B10099" s="4" t="s">
        <v>5</v>
      </c>
      <c r="C10099" s="4" t="s">
        <v>11</v>
      </c>
    </row>
    <row r="10100" spans="1:8">
      <c r="A10100" t="n">
        <v>77877</v>
      </c>
      <c r="B10100" s="26" t="n">
        <v>16</v>
      </c>
      <c r="C10100" s="7" t="n">
        <v>500</v>
      </c>
    </row>
    <row r="10101" spans="1:8">
      <c r="A10101" t="s">
        <v>4</v>
      </c>
      <c r="B10101" s="4" t="s">
        <v>5</v>
      </c>
      <c r="C10101" s="4" t="s">
        <v>7</v>
      </c>
      <c r="D10101" s="4" t="s">
        <v>11</v>
      </c>
      <c r="E10101" s="4" t="s">
        <v>8</v>
      </c>
    </row>
    <row r="10102" spans="1:8">
      <c r="A10102" t="n">
        <v>77880</v>
      </c>
      <c r="B10102" s="30" t="n">
        <v>51</v>
      </c>
      <c r="C10102" s="7" t="n">
        <v>4</v>
      </c>
      <c r="D10102" s="7" t="n">
        <v>2</v>
      </c>
      <c r="E10102" s="7" t="s">
        <v>271</v>
      </c>
    </row>
    <row r="10103" spans="1:8">
      <c r="A10103" t="s">
        <v>4</v>
      </c>
      <c r="B10103" s="4" t="s">
        <v>5</v>
      </c>
      <c r="C10103" s="4" t="s">
        <v>11</v>
      </c>
    </row>
    <row r="10104" spans="1:8">
      <c r="A10104" t="n">
        <v>77894</v>
      </c>
      <c r="B10104" s="26" t="n">
        <v>16</v>
      </c>
      <c r="C10104" s="7" t="n">
        <v>0</v>
      </c>
    </row>
    <row r="10105" spans="1:8">
      <c r="A10105" t="s">
        <v>4</v>
      </c>
      <c r="B10105" s="4" t="s">
        <v>5</v>
      </c>
      <c r="C10105" s="4" t="s">
        <v>11</v>
      </c>
      <c r="D10105" s="4" t="s">
        <v>7</v>
      </c>
      <c r="E10105" s="4" t="s">
        <v>17</v>
      </c>
      <c r="F10105" s="4" t="s">
        <v>42</v>
      </c>
      <c r="G10105" s="4" t="s">
        <v>7</v>
      </c>
      <c r="H10105" s="4" t="s">
        <v>7</v>
      </c>
      <c r="I10105" s="4" t="s">
        <v>7</v>
      </c>
      <c r="J10105" s="4" t="s">
        <v>17</v>
      </c>
      <c r="K10105" s="4" t="s">
        <v>42</v>
      </c>
      <c r="L10105" s="4" t="s">
        <v>7</v>
      </c>
      <c r="M10105" s="4" t="s">
        <v>7</v>
      </c>
    </row>
    <row r="10106" spans="1:8">
      <c r="A10106" t="n">
        <v>77897</v>
      </c>
      <c r="B10106" s="31" t="n">
        <v>26</v>
      </c>
      <c r="C10106" s="7" t="n">
        <v>2</v>
      </c>
      <c r="D10106" s="7" t="n">
        <v>17</v>
      </c>
      <c r="E10106" s="7" t="n">
        <v>6502</v>
      </c>
      <c r="F10106" s="7" t="s">
        <v>441</v>
      </c>
      <c r="G10106" s="7" t="n">
        <v>2</v>
      </c>
      <c r="H10106" s="7" t="n">
        <v>3</v>
      </c>
      <c r="I10106" s="7" t="n">
        <v>17</v>
      </c>
      <c r="J10106" s="7" t="n">
        <v>6503</v>
      </c>
      <c r="K10106" s="7" t="s">
        <v>442</v>
      </c>
      <c r="L10106" s="7" t="n">
        <v>2</v>
      </c>
      <c r="M10106" s="7" t="n">
        <v>0</v>
      </c>
    </row>
    <row r="10107" spans="1:8">
      <c r="A10107" t="s">
        <v>4</v>
      </c>
      <c r="B10107" s="4" t="s">
        <v>5</v>
      </c>
    </row>
    <row r="10108" spans="1:8">
      <c r="A10108" t="n">
        <v>77988</v>
      </c>
      <c r="B10108" s="24" t="n">
        <v>28</v>
      </c>
    </row>
    <row r="10109" spans="1:8">
      <c r="A10109" t="s">
        <v>4</v>
      </c>
      <c r="B10109" s="4" t="s">
        <v>5</v>
      </c>
      <c r="C10109" s="4" t="s">
        <v>7</v>
      </c>
      <c r="D10109" s="4" t="s">
        <v>11</v>
      </c>
      <c r="E10109" s="4" t="s">
        <v>8</v>
      </c>
    </row>
    <row r="10110" spans="1:8">
      <c r="A10110" t="n">
        <v>77989</v>
      </c>
      <c r="B10110" s="30" t="n">
        <v>51</v>
      </c>
      <c r="C10110" s="7" t="n">
        <v>4</v>
      </c>
      <c r="D10110" s="7" t="n">
        <v>0</v>
      </c>
      <c r="E10110" s="7" t="s">
        <v>336</v>
      </c>
    </row>
    <row r="10111" spans="1:8">
      <c r="A10111" t="s">
        <v>4</v>
      </c>
      <c r="B10111" s="4" t="s">
        <v>5</v>
      </c>
      <c r="C10111" s="4" t="s">
        <v>11</v>
      </c>
    </row>
    <row r="10112" spans="1:8">
      <c r="A10112" t="n">
        <v>78002</v>
      </c>
      <c r="B10112" s="26" t="n">
        <v>16</v>
      </c>
      <c r="C10112" s="7" t="n">
        <v>0</v>
      </c>
    </row>
    <row r="10113" spans="1:13">
      <c r="A10113" t="s">
        <v>4</v>
      </c>
      <c r="B10113" s="4" t="s">
        <v>5</v>
      </c>
      <c r="C10113" s="4" t="s">
        <v>11</v>
      </c>
      <c r="D10113" s="4" t="s">
        <v>7</v>
      </c>
      <c r="E10113" s="4" t="s">
        <v>17</v>
      </c>
      <c r="F10113" s="4" t="s">
        <v>42</v>
      </c>
      <c r="G10113" s="4" t="s">
        <v>7</v>
      </c>
      <c r="H10113" s="4" t="s">
        <v>7</v>
      </c>
    </row>
    <row r="10114" spans="1:13">
      <c r="A10114" t="n">
        <v>78005</v>
      </c>
      <c r="B10114" s="31" t="n">
        <v>26</v>
      </c>
      <c r="C10114" s="7" t="n">
        <v>0</v>
      </c>
      <c r="D10114" s="7" t="n">
        <v>17</v>
      </c>
      <c r="E10114" s="7" t="n">
        <v>65013</v>
      </c>
      <c r="F10114" s="7" t="s">
        <v>443</v>
      </c>
      <c r="G10114" s="7" t="n">
        <v>2</v>
      </c>
      <c r="H10114" s="7" t="n">
        <v>0</v>
      </c>
    </row>
    <row r="10115" spans="1:13">
      <c r="A10115" t="s">
        <v>4</v>
      </c>
      <c r="B10115" s="4" t="s">
        <v>5</v>
      </c>
    </row>
    <row r="10116" spans="1:13">
      <c r="A10116" t="n">
        <v>78025</v>
      </c>
      <c r="B10116" s="24" t="n">
        <v>28</v>
      </c>
    </row>
    <row r="10117" spans="1:13">
      <c r="A10117" t="s">
        <v>4</v>
      </c>
      <c r="B10117" s="4" t="s">
        <v>5</v>
      </c>
      <c r="C10117" s="4" t="s">
        <v>7</v>
      </c>
      <c r="D10117" s="4" t="s">
        <v>11</v>
      </c>
      <c r="E10117" s="4" t="s">
        <v>8</v>
      </c>
    </row>
    <row r="10118" spans="1:13">
      <c r="A10118" t="n">
        <v>78026</v>
      </c>
      <c r="B10118" s="30" t="n">
        <v>51</v>
      </c>
      <c r="C10118" s="7" t="n">
        <v>4</v>
      </c>
      <c r="D10118" s="7" t="n">
        <v>2</v>
      </c>
      <c r="E10118" s="7" t="s">
        <v>276</v>
      </c>
    </row>
    <row r="10119" spans="1:13">
      <c r="A10119" t="s">
        <v>4</v>
      </c>
      <c r="B10119" s="4" t="s">
        <v>5</v>
      </c>
      <c r="C10119" s="4" t="s">
        <v>11</v>
      </c>
    </row>
    <row r="10120" spans="1:13">
      <c r="A10120" t="n">
        <v>78039</v>
      </c>
      <c r="B10120" s="26" t="n">
        <v>16</v>
      </c>
      <c r="C10120" s="7" t="n">
        <v>0</v>
      </c>
    </row>
    <row r="10121" spans="1:13">
      <c r="A10121" t="s">
        <v>4</v>
      </c>
      <c r="B10121" s="4" t="s">
        <v>5</v>
      </c>
      <c r="C10121" s="4" t="s">
        <v>11</v>
      </c>
      <c r="D10121" s="4" t="s">
        <v>7</v>
      </c>
      <c r="E10121" s="4" t="s">
        <v>17</v>
      </c>
      <c r="F10121" s="4" t="s">
        <v>42</v>
      </c>
      <c r="G10121" s="4" t="s">
        <v>7</v>
      </c>
      <c r="H10121" s="4" t="s">
        <v>7</v>
      </c>
      <c r="I10121" s="4" t="s">
        <v>7</v>
      </c>
      <c r="J10121" s="4" t="s">
        <v>17</v>
      </c>
      <c r="K10121" s="4" t="s">
        <v>42</v>
      </c>
      <c r="L10121" s="4" t="s">
        <v>7</v>
      </c>
      <c r="M10121" s="4" t="s">
        <v>7</v>
      </c>
      <c r="N10121" s="4" t="s">
        <v>7</v>
      </c>
      <c r="O10121" s="4" t="s">
        <v>17</v>
      </c>
      <c r="P10121" s="4" t="s">
        <v>42</v>
      </c>
      <c r="Q10121" s="4" t="s">
        <v>7</v>
      </c>
      <c r="R10121" s="4" t="s">
        <v>7</v>
      </c>
    </row>
    <row r="10122" spans="1:13">
      <c r="A10122" t="n">
        <v>78042</v>
      </c>
      <c r="B10122" s="31" t="n">
        <v>26</v>
      </c>
      <c r="C10122" s="7" t="n">
        <v>2</v>
      </c>
      <c r="D10122" s="7" t="n">
        <v>17</v>
      </c>
      <c r="E10122" s="7" t="n">
        <v>6504</v>
      </c>
      <c r="F10122" s="7" t="s">
        <v>444</v>
      </c>
      <c r="G10122" s="7" t="n">
        <v>2</v>
      </c>
      <c r="H10122" s="7" t="n">
        <v>3</v>
      </c>
      <c r="I10122" s="7" t="n">
        <v>17</v>
      </c>
      <c r="J10122" s="7" t="n">
        <v>6505</v>
      </c>
      <c r="K10122" s="7" t="s">
        <v>445</v>
      </c>
      <c r="L10122" s="7" t="n">
        <v>2</v>
      </c>
      <c r="M10122" s="7" t="n">
        <v>3</v>
      </c>
      <c r="N10122" s="7" t="n">
        <v>17</v>
      </c>
      <c r="O10122" s="7" t="n">
        <v>6506</v>
      </c>
      <c r="P10122" s="7" t="s">
        <v>446</v>
      </c>
      <c r="Q10122" s="7" t="n">
        <v>2</v>
      </c>
      <c r="R10122" s="7" t="n">
        <v>0</v>
      </c>
    </row>
    <row r="10123" spans="1:13">
      <c r="A10123" t="s">
        <v>4</v>
      </c>
      <c r="B10123" s="4" t="s">
        <v>5</v>
      </c>
    </row>
    <row r="10124" spans="1:13">
      <c r="A10124" t="n">
        <v>78225</v>
      </c>
      <c r="B10124" s="24" t="n">
        <v>28</v>
      </c>
    </row>
    <row r="10125" spans="1:13">
      <c r="A10125" t="s">
        <v>4</v>
      </c>
      <c r="B10125" s="4" t="s">
        <v>5</v>
      </c>
      <c r="C10125" s="4" t="s">
        <v>7</v>
      </c>
      <c r="D10125" s="4" t="s">
        <v>11</v>
      </c>
      <c r="E10125" s="4" t="s">
        <v>8</v>
      </c>
    </row>
    <row r="10126" spans="1:13">
      <c r="A10126" t="n">
        <v>78226</v>
      </c>
      <c r="B10126" s="30" t="n">
        <v>51</v>
      </c>
      <c r="C10126" s="7" t="n">
        <v>4</v>
      </c>
      <c r="D10126" s="7" t="n">
        <v>0</v>
      </c>
      <c r="E10126" s="7" t="s">
        <v>284</v>
      </c>
    </row>
    <row r="10127" spans="1:13">
      <c r="A10127" t="s">
        <v>4</v>
      </c>
      <c r="B10127" s="4" t="s">
        <v>5</v>
      </c>
      <c r="C10127" s="4" t="s">
        <v>11</v>
      </c>
    </row>
    <row r="10128" spans="1:13">
      <c r="A10128" t="n">
        <v>78240</v>
      </c>
      <c r="B10128" s="26" t="n">
        <v>16</v>
      </c>
      <c r="C10128" s="7" t="n">
        <v>0</v>
      </c>
    </row>
    <row r="10129" spans="1:18">
      <c r="A10129" t="s">
        <v>4</v>
      </c>
      <c r="B10129" s="4" t="s">
        <v>5</v>
      </c>
      <c r="C10129" s="4" t="s">
        <v>11</v>
      </c>
      <c r="D10129" s="4" t="s">
        <v>7</v>
      </c>
      <c r="E10129" s="4" t="s">
        <v>17</v>
      </c>
      <c r="F10129" s="4" t="s">
        <v>42</v>
      </c>
      <c r="G10129" s="4" t="s">
        <v>7</v>
      </c>
      <c r="H10129" s="4" t="s">
        <v>7</v>
      </c>
    </row>
    <row r="10130" spans="1:18">
      <c r="A10130" t="n">
        <v>78243</v>
      </c>
      <c r="B10130" s="31" t="n">
        <v>26</v>
      </c>
      <c r="C10130" s="7" t="n">
        <v>0</v>
      </c>
      <c r="D10130" s="7" t="n">
        <v>17</v>
      </c>
      <c r="E10130" s="7" t="n">
        <v>65014</v>
      </c>
      <c r="F10130" s="7" t="s">
        <v>447</v>
      </c>
      <c r="G10130" s="7" t="n">
        <v>2</v>
      </c>
      <c r="H10130" s="7" t="n">
        <v>0</v>
      </c>
    </row>
    <row r="10131" spans="1:18">
      <c r="A10131" t="s">
        <v>4</v>
      </c>
      <c r="B10131" s="4" t="s">
        <v>5</v>
      </c>
    </row>
    <row r="10132" spans="1:18">
      <c r="A10132" t="n">
        <v>78309</v>
      </c>
      <c r="B10132" s="24" t="n">
        <v>28</v>
      </c>
    </row>
    <row r="10133" spans="1:18">
      <c r="A10133" t="s">
        <v>4</v>
      </c>
      <c r="B10133" s="4" t="s">
        <v>5</v>
      </c>
      <c r="C10133" s="4" t="s">
        <v>11</v>
      </c>
      <c r="D10133" s="4" t="s">
        <v>15</v>
      </c>
      <c r="E10133" s="4" t="s">
        <v>15</v>
      </c>
      <c r="F10133" s="4" t="s">
        <v>7</v>
      </c>
    </row>
    <row r="10134" spans="1:18">
      <c r="A10134" t="n">
        <v>78310</v>
      </c>
      <c r="B10134" s="47" t="n">
        <v>52</v>
      </c>
      <c r="C10134" s="7" t="n">
        <v>0</v>
      </c>
      <c r="D10134" s="7" t="n">
        <v>15.5</v>
      </c>
      <c r="E10134" s="7" t="n">
        <v>10</v>
      </c>
      <c r="F10134" s="7" t="n">
        <v>0</v>
      </c>
    </row>
    <row r="10135" spans="1:18">
      <c r="A10135" t="s">
        <v>4</v>
      </c>
      <c r="B10135" s="4" t="s">
        <v>5</v>
      </c>
      <c r="C10135" s="4" t="s">
        <v>11</v>
      </c>
    </row>
    <row r="10136" spans="1:18">
      <c r="A10136" t="n">
        <v>78322</v>
      </c>
      <c r="B10136" s="48" t="n">
        <v>54</v>
      </c>
      <c r="C10136" s="7" t="n">
        <v>0</v>
      </c>
    </row>
    <row r="10137" spans="1:18">
      <c r="A10137" t="s">
        <v>4</v>
      </c>
      <c r="B10137" s="4" t="s">
        <v>5</v>
      </c>
      <c r="C10137" s="4" t="s">
        <v>11</v>
      </c>
      <c r="D10137" s="4" t="s">
        <v>11</v>
      </c>
      <c r="E10137" s="4" t="s">
        <v>15</v>
      </c>
      <c r="F10137" s="4" t="s">
        <v>15</v>
      </c>
      <c r="G10137" s="4" t="s">
        <v>15</v>
      </c>
      <c r="H10137" s="4" t="s">
        <v>15</v>
      </c>
      <c r="I10137" s="4" t="s">
        <v>7</v>
      </c>
      <c r="J10137" s="4" t="s">
        <v>11</v>
      </c>
    </row>
    <row r="10138" spans="1:18">
      <c r="A10138" t="n">
        <v>78325</v>
      </c>
      <c r="B10138" s="44" t="n">
        <v>55</v>
      </c>
      <c r="C10138" s="7" t="n">
        <v>0</v>
      </c>
      <c r="D10138" s="7" t="n">
        <v>65533</v>
      </c>
      <c r="E10138" s="7" t="n">
        <v>-32.689998626709</v>
      </c>
      <c r="F10138" s="7" t="n">
        <v>0</v>
      </c>
      <c r="G10138" s="7" t="n">
        <v>-55.8800010681152</v>
      </c>
      <c r="H10138" s="7" t="n">
        <v>1.20000004768372</v>
      </c>
      <c r="I10138" s="7" t="n">
        <v>1</v>
      </c>
      <c r="J10138" s="7" t="n">
        <v>0</v>
      </c>
    </row>
    <row r="10139" spans="1:18">
      <c r="A10139" t="s">
        <v>4</v>
      </c>
      <c r="B10139" s="4" t="s">
        <v>5</v>
      </c>
      <c r="C10139" s="4" t="s">
        <v>7</v>
      </c>
    </row>
    <row r="10140" spans="1:18">
      <c r="A10140" t="n">
        <v>78349</v>
      </c>
      <c r="B10140" s="61" t="n">
        <v>45</v>
      </c>
      <c r="C10140" s="7" t="n">
        <v>0</v>
      </c>
    </row>
    <row r="10141" spans="1:18">
      <c r="A10141" t="s">
        <v>4</v>
      </c>
      <c r="B10141" s="4" t="s">
        <v>5</v>
      </c>
      <c r="C10141" s="4" t="s">
        <v>7</v>
      </c>
      <c r="D10141" s="4" t="s">
        <v>7</v>
      </c>
      <c r="E10141" s="4" t="s">
        <v>15</v>
      </c>
      <c r="F10141" s="4" t="s">
        <v>15</v>
      </c>
      <c r="G10141" s="4" t="s">
        <v>15</v>
      </c>
      <c r="H10141" s="4" t="s">
        <v>11</v>
      </c>
    </row>
    <row r="10142" spans="1:18">
      <c r="A10142" t="n">
        <v>78351</v>
      </c>
      <c r="B10142" s="61" t="n">
        <v>45</v>
      </c>
      <c r="C10142" s="7" t="n">
        <v>2</v>
      </c>
      <c r="D10142" s="7" t="n">
        <v>3</v>
      </c>
      <c r="E10142" s="7" t="n">
        <v>-32.8400001525879</v>
      </c>
      <c r="F10142" s="7" t="n">
        <v>1.3400000333786</v>
      </c>
      <c r="G10142" s="7" t="n">
        <v>-56.4500007629395</v>
      </c>
      <c r="H10142" s="7" t="n">
        <v>3000</v>
      </c>
    </row>
    <row r="10143" spans="1:18">
      <c r="A10143" t="s">
        <v>4</v>
      </c>
      <c r="B10143" s="4" t="s">
        <v>5</v>
      </c>
      <c r="C10143" s="4" t="s">
        <v>7</v>
      </c>
      <c r="D10143" s="4" t="s">
        <v>7</v>
      </c>
      <c r="E10143" s="4" t="s">
        <v>15</v>
      </c>
      <c r="F10143" s="4" t="s">
        <v>15</v>
      </c>
      <c r="G10143" s="4" t="s">
        <v>15</v>
      </c>
      <c r="H10143" s="4" t="s">
        <v>11</v>
      </c>
      <c r="I10143" s="4" t="s">
        <v>7</v>
      </c>
    </row>
    <row r="10144" spans="1:18">
      <c r="A10144" t="n">
        <v>78368</v>
      </c>
      <c r="B10144" s="61" t="n">
        <v>45</v>
      </c>
      <c r="C10144" s="7" t="n">
        <v>4</v>
      </c>
      <c r="D10144" s="7" t="n">
        <v>3</v>
      </c>
      <c r="E10144" s="7" t="n">
        <v>13.3800001144409</v>
      </c>
      <c r="F10144" s="7" t="n">
        <v>312.019989013672</v>
      </c>
      <c r="G10144" s="7" t="n">
        <v>0</v>
      </c>
      <c r="H10144" s="7" t="n">
        <v>3000</v>
      </c>
      <c r="I10144" s="7" t="n">
        <v>1</v>
      </c>
    </row>
    <row r="10145" spans="1:10">
      <c r="A10145" t="s">
        <v>4</v>
      </c>
      <c r="B10145" s="4" t="s">
        <v>5</v>
      </c>
      <c r="C10145" s="4" t="s">
        <v>7</v>
      </c>
      <c r="D10145" s="4" t="s">
        <v>7</v>
      </c>
      <c r="E10145" s="4" t="s">
        <v>15</v>
      </c>
      <c r="F10145" s="4" t="s">
        <v>11</v>
      </c>
    </row>
    <row r="10146" spans="1:10">
      <c r="A10146" t="n">
        <v>78386</v>
      </c>
      <c r="B10146" s="61" t="n">
        <v>45</v>
      </c>
      <c r="C10146" s="7" t="n">
        <v>5</v>
      </c>
      <c r="D10146" s="7" t="n">
        <v>3</v>
      </c>
      <c r="E10146" s="7" t="n">
        <v>1.70000004768372</v>
      </c>
      <c r="F10146" s="7" t="n">
        <v>3000</v>
      </c>
    </row>
    <row r="10147" spans="1:10">
      <c r="A10147" t="s">
        <v>4</v>
      </c>
      <c r="B10147" s="4" t="s">
        <v>5</v>
      </c>
      <c r="C10147" s="4" t="s">
        <v>7</v>
      </c>
      <c r="D10147" s="4" t="s">
        <v>7</v>
      </c>
      <c r="E10147" s="4" t="s">
        <v>15</v>
      </c>
      <c r="F10147" s="4" t="s">
        <v>11</v>
      </c>
    </row>
    <row r="10148" spans="1:10">
      <c r="A10148" t="n">
        <v>78395</v>
      </c>
      <c r="B10148" s="61" t="n">
        <v>45</v>
      </c>
      <c r="C10148" s="7" t="n">
        <v>11</v>
      </c>
      <c r="D10148" s="7" t="n">
        <v>3</v>
      </c>
      <c r="E10148" s="7" t="n">
        <v>32.7000007629395</v>
      </c>
      <c r="F10148" s="7" t="n">
        <v>3000</v>
      </c>
    </row>
    <row r="10149" spans="1:10">
      <c r="A10149" t="s">
        <v>4</v>
      </c>
      <c r="B10149" s="4" t="s">
        <v>5</v>
      </c>
      <c r="C10149" s="4" t="s">
        <v>11</v>
      </c>
    </row>
    <row r="10150" spans="1:10">
      <c r="A10150" t="n">
        <v>78404</v>
      </c>
      <c r="B10150" s="26" t="n">
        <v>16</v>
      </c>
      <c r="C10150" s="7" t="n">
        <v>500</v>
      </c>
    </row>
    <row r="10151" spans="1:10">
      <c r="A10151" t="s">
        <v>4</v>
      </c>
      <c r="B10151" s="4" t="s">
        <v>5</v>
      </c>
      <c r="C10151" s="4" t="s">
        <v>7</v>
      </c>
      <c r="D10151" s="4" t="s">
        <v>11</v>
      </c>
      <c r="E10151" s="4" t="s">
        <v>15</v>
      </c>
    </row>
    <row r="10152" spans="1:10">
      <c r="A10152" t="n">
        <v>78407</v>
      </c>
      <c r="B10152" s="28" t="n">
        <v>58</v>
      </c>
      <c r="C10152" s="7" t="n">
        <v>0</v>
      </c>
      <c r="D10152" s="7" t="n">
        <v>1000</v>
      </c>
      <c r="E10152" s="7" t="n">
        <v>1</v>
      </c>
    </row>
    <row r="10153" spans="1:10">
      <c r="A10153" t="s">
        <v>4</v>
      </c>
      <c r="B10153" s="4" t="s">
        <v>5</v>
      </c>
      <c r="C10153" s="4" t="s">
        <v>7</v>
      </c>
      <c r="D10153" s="4" t="s">
        <v>11</v>
      </c>
    </row>
    <row r="10154" spans="1:10">
      <c r="A10154" t="n">
        <v>78415</v>
      </c>
      <c r="B10154" s="28" t="n">
        <v>58</v>
      </c>
      <c r="C10154" s="7" t="n">
        <v>255</v>
      </c>
      <c r="D10154" s="7" t="n">
        <v>0</v>
      </c>
    </row>
    <row r="10155" spans="1:10">
      <c r="A10155" t="s">
        <v>4</v>
      </c>
      <c r="B10155" s="4" t="s">
        <v>5</v>
      </c>
      <c r="C10155" s="4" t="s">
        <v>11</v>
      </c>
      <c r="D10155" s="4" t="s">
        <v>7</v>
      </c>
    </row>
    <row r="10156" spans="1:10">
      <c r="A10156" t="n">
        <v>78419</v>
      </c>
      <c r="B10156" s="45" t="n">
        <v>56</v>
      </c>
      <c r="C10156" s="7" t="n">
        <v>0</v>
      </c>
      <c r="D10156" s="7" t="n">
        <v>1</v>
      </c>
    </row>
    <row r="10157" spans="1:10">
      <c r="A10157" t="s">
        <v>4</v>
      </c>
      <c r="B10157" s="4" t="s">
        <v>5</v>
      </c>
      <c r="C10157" s="4" t="s">
        <v>11</v>
      </c>
      <c r="D10157" s="4" t="s">
        <v>15</v>
      </c>
      <c r="E10157" s="4" t="s">
        <v>15</v>
      </c>
      <c r="F10157" s="4" t="s">
        <v>15</v>
      </c>
      <c r="G10157" s="4" t="s">
        <v>15</v>
      </c>
    </row>
    <row r="10158" spans="1:10">
      <c r="A10158" t="n">
        <v>78423</v>
      </c>
      <c r="B10158" s="37" t="n">
        <v>46</v>
      </c>
      <c r="C10158" s="7" t="n">
        <v>0</v>
      </c>
      <c r="D10158" s="7" t="n">
        <v>-33.4000015258789</v>
      </c>
      <c r="E10158" s="7" t="n">
        <v>0.0399999991059303</v>
      </c>
      <c r="F10158" s="7" t="n">
        <v>-54.2999992370605</v>
      </c>
      <c r="G10158" s="7" t="n">
        <v>180</v>
      </c>
    </row>
    <row r="10159" spans="1:10">
      <c r="A10159" t="s">
        <v>4</v>
      </c>
      <c r="B10159" s="4" t="s">
        <v>5</v>
      </c>
      <c r="C10159" s="4" t="s">
        <v>11</v>
      </c>
      <c r="D10159" s="4" t="s">
        <v>7</v>
      </c>
      <c r="E10159" s="4" t="s">
        <v>8</v>
      </c>
      <c r="F10159" s="4" t="s">
        <v>15</v>
      </c>
      <c r="G10159" s="4" t="s">
        <v>15</v>
      </c>
      <c r="H10159" s="4" t="s">
        <v>15</v>
      </c>
    </row>
    <row r="10160" spans="1:10">
      <c r="A10160" t="n">
        <v>78442</v>
      </c>
      <c r="B10160" s="40" t="n">
        <v>48</v>
      </c>
      <c r="C10160" s="7" t="n">
        <v>0</v>
      </c>
      <c r="D10160" s="7" t="n">
        <v>0</v>
      </c>
      <c r="E10160" s="7" t="s">
        <v>101</v>
      </c>
      <c r="F10160" s="7" t="n">
        <v>-1</v>
      </c>
      <c r="G10160" s="7" t="n">
        <v>1</v>
      </c>
      <c r="H10160" s="7" t="n">
        <v>0</v>
      </c>
    </row>
    <row r="10161" spans="1:8">
      <c r="A10161" t="s">
        <v>4</v>
      </c>
      <c r="B10161" s="4" t="s">
        <v>5</v>
      </c>
      <c r="C10161" s="4" t="s">
        <v>11</v>
      </c>
      <c r="D10161" s="4" t="s">
        <v>15</v>
      </c>
      <c r="E10161" s="4" t="s">
        <v>15</v>
      </c>
      <c r="F10161" s="4" t="s">
        <v>15</v>
      </c>
      <c r="G10161" s="4" t="s">
        <v>15</v>
      </c>
    </row>
    <row r="10162" spans="1:8">
      <c r="A10162" t="n">
        <v>78469</v>
      </c>
      <c r="B10162" s="37" t="n">
        <v>46</v>
      </c>
      <c r="C10162" s="7" t="n">
        <v>2</v>
      </c>
      <c r="D10162" s="7" t="n">
        <v>-32.6300010681152</v>
      </c>
      <c r="E10162" s="7" t="n">
        <v>0</v>
      </c>
      <c r="F10162" s="7" t="n">
        <v>-56.0400009155273</v>
      </c>
      <c r="G10162" s="7" t="n">
        <v>295.799987792969</v>
      </c>
    </row>
    <row r="10163" spans="1:8">
      <c r="A10163" t="s">
        <v>4</v>
      </c>
      <c r="B10163" s="4" t="s">
        <v>5</v>
      </c>
      <c r="C10163" s="4" t="s">
        <v>11</v>
      </c>
    </row>
    <row r="10164" spans="1:8">
      <c r="A10164" t="n">
        <v>78488</v>
      </c>
      <c r="B10164" s="26" t="n">
        <v>16</v>
      </c>
      <c r="C10164" s="7" t="n">
        <v>0</v>
      </c>
    </row>
    <row r="10165" spans="1:8">
      <c r="A10165" t="s">
        <v>4</v>
      </c>
      <c r="B10165" s="4" t="s">
        <v>5</v>
      </c>
      <c r="C10165" s="4" t="s">
        <v>11</v>
      </c>
      <c r="D10165" s="4" t="s">
        <v>11</v>
      </c>
      <c r="E10165" s="4" t="s">
        <v>11</v>
      </c>
    </row>
    <row r="10166" spans="1:8">
      <c r="A10166" t="n">
        <v>78491</v>
      </c>
      <c r="B10166" s="42" t="n">
        <v>61</v>
      </c>
      <c r="C10166" s="7" t="n">
        <v>0</v>
      </c>
      <c r="D10166" s="7" t="n">
        <v>2</v>
      </c>
      <c r="E10166" s="7" t="n">
        <v>0</v>
      </c>
    </row>
    <row r="10167" spans="1:8">
      <c r="A10167" t="s">
        <v>4</v>
      </c>
      <c r="B10167" s="4" t="s">
        <v>5</v>
      </c>
      <c r="C10167" s="4" t="s">
        <v>11</v>
      </c>
      <c r="D10167" s="4" t="s">
        <v>11</v>
      </c>
      <c r="E10167" s="4" t="s">
        <v>11</v>
      </c>
    </row>
    <row r="10168" spans="1:8">
      <c r="A10168" t="n">
        <v>78498</v>
      </c>
      <c r="B10168" s="42" t="n">
        <v>61</v>
      </c>
      <c r="C10168" s="7" t="n">
        <v>2</v>
      </c>
      <c r="D10168" s="7" t="n">
        <v>0</v>
      </c>
      <c r="E10168" s="7" t="n">
        <v>0</v>
      </c>
    </row>
    <row r="10169" spans="1:8">
      <c r="A10169" t="s">
        <v>4</v>
      </c>
      <c r="B10169" s="4" t="s">
        <v>5</v>
      </c>
      <c r="C10169" s="4" t="s">
        <v>7</v>
      </c>
      <c r="D10169" s="4" t="s">
        <v>11</v>
      </c>
      <c r="E10169" s="4" t="s">
        <v>8</v>
      </c>
      <c r="F10169" s="4" t="s">
        <v>8</v>
      </c>
      <c r="G10169" s="4" t="s">
        <v>8</v>
      </c>
      <c r="H10169" s="4" t="s">
        <v>8</v>
      </c>
    </row>
    <row r="10170" spans="1:8">
      <c r="A10170" t="n">
        <v>78505</v>
      </c>
      <c r="B10170" s="30" t="n">
        <v>51</v>
      </c>
      <c r="C10170" s="7" t="n">
        <v>3</v>
      </c>
      <c r="D10170" s="7" t="n">
        <v>0</v>
      </c>
      <c r="E10170" s="7" t="s">
        <v>346</v>
      </c>
      <c r="F10170" s="7" t="s">
        <v>287</v>
      </c>
      <c r="G10170" s="7" t="s">
        <v>61</v>
      </c>
      <c r="H10170" s="7" t="s">
        <v>62</v>
      </c>
    </row>
    <row r="10171" spans="1:8">
      <c r="A10171" t="s">
        <v>4</v>
      </c>
      <c r="B10171" s="4" t="s">
        <v>5</v>
      </c>
      <c r="C10171" s="4" t="s">
        <v>7</v>
      </c>
      <c r="D10171" s="4" t="s">
        <v>11</v>
      </c>
      <c r="E10171" s="4" t="s">
        <v>8</v>
      </c>
      <c r="F10171" s="4" t="s">
        <v>8</v>
      </c>
      <c r="G10171" s="4" t="s">
        <v>8</v>
      </c>
      <c r="H10171" s="4" t="s">
        <v>8</v>
      </c>
    </row>
    <row r="10172" spans="1:8">
      <c r="A10172" t="n">
        <v>78518</v>
      </c>
      <c r="B10172" s="30" t="n">
        <v>51</v>
      </c>
      <c r="C10172" s="7" t="n">
        <v>3</v>
      </c>
      <c r="D10172" s="7" t="n">
        <v>2</v>
      </c>
      <c r="E10172" s="7" t="s">
        <v>346</v>
      </c>
      <c r="F10172" s="7" t="s">
        <v>287</v>
      </c>
      <c r="G10172" s="7" t="s">
        <v>61</v>
      </c>
      <c r="H10172" s="7" t="s">
        <v>62</v>
      </c>
    </row>
    <row r="10173" spans="1:8">
      <c r="A10173" t="s">
        <v>4</v>
      </c>
      <c r="B10173" s="4" t="s">
        <v>5</v>
      </c>
      <c r="C10173" s="4" t="s">
        <v>7</v>
      </c>
      <c r="D10173" s="4" t="s">
        <v>7</v>
      </c>
      <c r="E10173" s="4" t="s">
        <v>15</v>
      </c>
      <c r="F10173" s="4" t="s">
        <v>15</v>
      </c>
      <c r="G10173" s="4" t="s">
        <v>15</v>
      </c>
      <c r="H10173" s="4" t="s">
        <v>11</v>
      </c>
    </row>
    <row r="10174" spans="1:8">
      <c r="A10174" t="n">
        <v>78531</v>
      </c>
      <c r="B10174" s="61" t="n">
        <v>45</v>
      </c>
      <c r="C10174" s="7" t="n">
        <v>2</v>
      </c>
      <c r="D10174" s="7" t="n">
        <v>3</v>
      </c>
      <c r="E10174" s="7" t="n">
        <v>-32.9799995422363</v>
      </c>
      <c r="F10174" s="7" t="n">
        <v>1.37000000476837</v>
      </c>
      <c r="G10174" s="7" t="n">
        <v>-55.6599998474121</v>
      </c>
      <c r="H10174" s="7" t="n">
        <v>0</v>
      </c>
    </row>
    <row r="10175" spans="1:8">
      <c r="A10175" t="s">
        <v>4</v>
      </c>
      <c r="B10175" s="4" t="s">
        <v>5</v>
      </c>
      <c r="C10175" s="4" t="s">
        <v>7</v>
      </c>
      <c r="D10175" s="4" t="s">
        <v>7</v>
      </c>
      <c r="E10175" s="4" t="s">
        <v>15</v>
      </c>
      <c r="F10175" s="4" t="s">
        <v>15</v>
      </c>
      <c r="G10175" s="4" t="s">
        <v>15</v>
      </c>
      <c r="H10175" s="4" t="s">
        <v>11</v>
      </c>
      <c r="I10175" s="4" t="s">
        <v>7</v>
      </c>
    </row>
    <row r="10176" spans="1:8">
      <c r="A10176" t="n">
        <v>78548</v>
      </c>
      <c r="B10176" s="61" t="n">
        <v>45</v>
      </c>
      <c r="C10176" s="7" t="n">
        <v>4</v>
      </c>
      <c r="D10176" s="7" t="n">
        <v>3</v>
      </c>
      <c r="E10176" s="7" t="n">
        <v>4.59000015258789</v>
      </c>
      <c r="F10176" s="7" t="n">
        <v>181.770004272461</v>
      </c>
      <c r="G10176" s="7" t="n">
        <v>0</v>
      </c>
      <c r="H10176" s="7" t="n">
        <v>0</v>
      </c>
      <c r="I10176" s="7" t="n">
        <v>0</v>
      </c>
    </row>
    <row r="10177" spans="1:9">
      <c r="A10177" t="s">
        <v>4</v>
      </c>
      <c r="B10177" s="4" t="s">
        <v>5</v>
      </c>
      <c r="C10177" s="4" t="s">
        <v>7</v>
      </c>
      <c r="D10177" s="4" t="s">
        <v>7</v>
      </c>
      <c r="E10177" s="4" t="s">
        <v>15</v>
      </c>
      <c r="F10177" s="4" t="s">
        <v>11</v>
      </c>
    </row>
    <row r="10178" spans="1:9">
      <c r="A10178" t="n">
        <v>78566</v>
      </c>
      <c r="B10178" s="61" t="n">
        <v>45</v>
      </c>
      <c r="C10178" s="7" t="n">
        <v>5</v>
      </c>
      <c r="D10178" s="7" t="n">
        <v>3</v>
      </c>
      <c r="E10178" s="7" t="n">
        <v>1.89999997615814</v>
      </c>
      <c r="F10178" s="7" t="n">
        <v>0</v>
      </c>
    </row>
    <row r="10179" spans="1:9">
      <c r="A10179" t="s">
        <v>4</v>
      </c>
      <c r="B10179" s="4" t="s">
        <v>5</v>
      </c>
      <c r="C10179" s="4" t="s">
        <v>7</v>
      </c>
      <c r="D10179" s="4" t="s">
        <v>7</v>
      </c>
      <c r="E10179" s="4" t="s">
        <v>15</v>
      </c>
      <c r="F10179" s="4" t="s">
        <v>11</v>
      </c>
    </row>
    <row r="10180" spans="1:9">
      <c r="A10180" t="n">
        <v>78575</v>
      </c>
      <c r="B10180" s="61" t="n">
        <v>45</v>
      </c>
      <c r="C10180" s="7" t="n">
        <v>11</v>
      </c>
      <c r="D10180" s="7" t="n">
        <v>3</v>
      </c>
      <c r="E10180" s="7" t="n">
        <v>32.7000007629395</v>
      </c>
      <c r="F10180" s="7" t="n">
        <v>0</v>
      </c>
    </row>
    <row r="10181" spans="1:9">
      <c r="A10181" t="s">
        <v>4</v>
      </c>
      <c r="B10181" s="4" t="s">
        <v>5</v>
      </c>
      <c r="C10181" s="4" t="s">
        <v>7</v>
      </c>
      <c r="D10181" s="4" t="s">
        <v>11</v>
      </c>
      <c r="E10181" s="4" t="s">
        <v>15</v>
      </c>
    </row>
    <row r="10182" spans="1:9">
      <c r="A10182" t="n">
        <v>78584</v>
      </c>
      <c r="B10182" s="28" t="n">
        <v>58</v>
      </c>
      <c r="C10182" s="7" t="n">
        <v>100</v>
      </c>
      <c r="D10182" s="7" t="n">
        <v>1000</v>
      </c>
      <c r="E10182" s="7" t="n">
        <v>1</v>
      </c>
    </row>
    <row r="10183" spans="1:9">
      <c r="A10183" t="s">
        <v>4</v>
      </c>
      <c r="B10183" s="4" t="s">
        <v>5</v>
      </c>
      <c r="C10183" s="4" t="s">
        <v>7</v>
      </c>
      <c r="D10183" s="4" t="s">
        <v>11</v>
      </c>
    </row>
    <row r="10184" spans="1:9">
      <c r="A10184" t="n">
        <v>78592</v>
      </c>
      <c r="B10184" s="28" t="n">
        <v>58</v>
      </c>
      <c r="C10184" s="7" t="n">
        <v>255</v>
      </c>
      <c r="D10184" s="7" t="n">
        <v>0</v>
      </c>
    </row>
    <row r="10185" spans="1:9">
      <c r="A10185" t="s">
        <v>4</v>
      </c>
      <c r="B10185" s="4" t="s">
        <v>5</v>
      </c>
      <c r="C10185" s="4" t="s">
        <v>7</v>
      </c>
      <c r="D10185" s="4" t="s">
        <v>11</v>
      </c>
      <c r="E10185" s="4" t="s">
        <v>8</v>
      </c>
    </row>
    <row r="10186" spans="1:9">
      <c r="A10186" t="n">
        <v>78596</v>
      </c>
      <c r="B10186" s="30" t="n">
        <v>51</v>
      </c>
      <c r="C10186" s="7" t="n">
        <v>4</v>
      </c>
      <c r="D10186" s="7" t="n">
        <v>0</v>
      </c>
      <c r="E10186" s="7" t="s">
        <v>336</v>
      </c>
    </row>
    <row r="10187" spans="1:9">
      <c r="A10187" t="s">
        <v>4</v>
      </c>
      <c r="B10187" s="4" t="s">
        <v>5</v>
      </c>
      <c r="C10187" s="4" t="s">
        <v>11</v>
      </c>
    </row>
    <row r="10188" spans="1:9">
      <c r="A10188" t="n">
        <v>78609</v>
      </c>
      <c r="B10188" s="26" t="n">
        <v>16</v>
      </c>
      <c r="C10188" s="7" t="n">
        <v>0</v>
      </c>
    </row>
    <row r="10189" spans="1:9">
      <c r="A10189" t="s">
        <v>4</v>
      </c>
      <c r="B10189" s="4" t="s">
        <v>5</v>
      </c>
      <c r="C10189" s="4" t="s">
        <v>11</v>
      </c>
      <c r="D10189" s="4" t="s">
        <v>7</v>
      </c>
      <c r="E10189" s="4" t="s">
        <v>17</v>
      </c>
      <c r="F10189" s="4" t="s">
        <v>42</v>
      </c>
      <c r="G10189" s="4" t="s">
        <v>7</v>
      </c>
      <c r="H10189" s="4" t="s">
        <v>7</v>
      </c>
    </row>
    <row r="10190" spans="1:9">
      <c r="A10190" t="n">
        <v>78612</v>
      </c>
      <c r="B10190" s="31" t="n">
        <v>26</v>
      </c>
      <c r="C10190" s="7" t="n">
        <v>0</v>
      </c>
      <c r="D10190" s="7" t="n">
        <v>17</v>
      </c>
      <c r="E10190" s="7" t="n">
        <v>65015</v>
      </c>
      <c r="F10190" s="7" t="s">
        <v>448</v>
      </c>
      <c r="G10190" s="7" t="n">
        <v>2</v>
      </c>
      <c r="H10190" s="7" t="n">
        <v>0</v>
      </c>
    </row>
    <row r="10191" spans="1:9">
      <c r="A10191" t="s">
        <v>4</v>
      </c>
      <c r="B10191" s="4" t="s">
        <v>5</v>
      </c>
    </row>
    <row r="10192" spans="1:9">
      <c r="A10192" t="n">
        <v>78657</v>
      </c>
      <c r="B10192" s="24" t="n">
        <v>28</v>
      </c>
    </row>
    <row r="10193" spans="1:8">
      <c r="A10193" t="s">
        <v>4</v>
      </c>
      <c r="B10193" s="4" t="s">
        <v>5</v>
      </c>
      <c r="C10193" s="4" t="s">
        <v>11</v>
      </c>
      <c r="D10193" s="4" t="s">
        <v>7</v>
      </c>
      <c r="E10193" s="4" t="s">
        <v>7</v>
      </c>
      <c r="F10193" s="4" t="s">
        <v>8</v>
      </c>
    </row>
    <row r="10194" spans="1:8">
      <c r="A10194" t="n">
        <v>78658</v>
      </c>
      <c r="B10194" s="50" t="n">
        <v>20</v>
      </c>
      <c r="C10194" s="7" t="n">
        <v>2</v>
      </c>
      <c r="D10194" s="7" t="n">
        <v>2</v>
      </c>
      <c r="E10194" s="7" t="n">
        <v>10</v>
      </c>
      <c r="F10194" s="7" t="s">
        <v>395</v>
      </c>
    </row>
    <row r="10195" spans="1:8">
      <c r="A10195" t="s">
        <v>4</v>
      </c>
      <c r="B10195" s="4" t="s">
        <v>5</v>
      </c>
      <c r="C10195" s="4" t="s">
        <v>11</v>
      </c>
    </row>
    <row r="10196" spans="1:8">
      <c r="A10196" t="n">
        <v>78679</v>
      </c>
      <c r="B10196" s="26" t="n">
        <v>16</v>
      </c>
      <c r="C10196" s="7" t="n">
        <v>500</v>
      </c>
    </row>
    <row r="10197" spans="1:8">
      <c r="A10197" t="s">
        <v>4</v>
      </c>
      <c r="B10197" s="4" t="s">
        <v>5</v>
      </c>
      <c r="C10197" s="4" t="s">
        <v>7</v>
      </c>
      <c r="D10197" s="4" t="s">
        <v>11</v>
      </c>
      <c r="E10197" s="4" t="s">
        <v>11</v>
      </c>
      <c r="F10197" s="4" t="s">
        <v>7</v>
      </c>
    </row>
    <row r="10198" spans="1:8">
      <c r="A10198" t="n">
        <v>78682</v>
      </c>
      <c r="B10198" s="22" t="n">
        <v>25</v>
      </c>
      <c r="C10198" s="7" t="n">
        <v>1</v>
      </c>
      <c r="D10198" s="7" t="n">
        <v>160</v>
      </c>
      <c r="E10198" s="7" t="n">
        <v>570</v>
      </c>
      <c r="F10198" s="7" t="n">
        <v>1</v>
      </c>
    </row>
    <row r="10199" spans="1:8">
      <c r="A10199" t="s">
        <v>4</v>
      </c>
      <c r="B10199" s="4" t="s">
        <v>5</v>
      </c>
      <c r="C10199" s="4" t="s">
        <v>7</v>
      </c>
      <c r="D10199" s="4" t="s">
        <v>11</v>
      </c>
      <c r="E10199" s="4" t="s">
        <v>8</v>
      </c>
    </row>
    <row r="10200" spans="1:8">
      <c r="A10200" t="n">
        <v>78689</v>
      </c>
      <c r="B10200" s="30" t="n">
        <v>51</v>
      </c>
      <c r="C10200" s="7" t="n">
        <v>4</v>
      </c>
      <c r="D10200" s="7" t="n">
        <v>2</v>
      </c>
      <c r="E10200" s="7" t="s">
        <v>284</v>
      </c>
    </row>
    <row r="10201" spans="1:8">
      <c r="A10201" t="s">
        <v>4</v>
      </c>
      <c r="B10201" s="4" t="s">
        <v>5</v>
      </c>
      <c r="C10201" s="4" t="s">
        <v>11</v>
      </c>
    </row>
    <row r="10202" spans="1:8">
      <c r="A10202" t="n">
        <v>78703</v>
      </c>
      <c r="B10202" s="26" t="n">
        <v>16</v>
      </c>
      <c r="C10202" s="7" t="n">
        <v>0</v>
      </c>
    </row>
    <row r="10203" spans="1:8">
      <c r="A10203" t="s">
        <v>4</v>
      </c>
      <c r="B10203" s="4" t="s">
        <v>5</v>
      </c>
      <c r="C10203" s="4" t="s">
        <v>11</v>
      </c>
      <c r="D10203" s="4" t="s">
        <v>7</v>
      </c>
      <c r="E10203" s="4" t="s">
        <v>17</v>
      </c>
      <c r="F10203" s="4" t="s">
        <v>42</v>
      </c>
      <c r="G10203" s="4" t="s">
        <v>7</v>
      </c>
      <c r="H10203" s="4" t="s">
        <v>7</v>
      </c>
    </row>
    <row r="10204" spans="1:8">
      <c r="A10204" t="n">
        <v>78706</v>
      </c>
      <c r="B10204" s="31" t="n">
        <v>26</v>
      </c>
      <c r="C10204" s="7" t="n">
        <v>2</v>
      </c>
      <c r="D10204" s="7" t="n">
        <v>17</v>
      </c>
      <c r="E10204" s="7" t="n">
        <v>6507</v>
      </c>
      <c r="F10204" s="7" t="s">
        <v>449</v>
      </c>
      <c r="G10204" s="7" t="n">
        <v>2</v>
      </c>
      <c r="H10204" s="7" t="n">
        <v>0</v>
      </c>
    </row>
    <row r="10205" spans="1:8">
      <c r="A10205" t="s">
        <v>4</v>
      </c>
      <c r="B10205" s="4" t="s">
        <v>5</v>
      </c>
    </row>
    <row r="10206" spans="1:8">
      <c r="A10206" t="n">
        <v>78726</v>
      </c>
      <c r="B10206" s="24" t="n">
        <v>28</v>
      </c>
    </row>
    <row r="10207" spans="1:8">
      <c r="A10207" t="s">
        <v>4</v>
      </c>
      <c r="B10207" s="4" t="s">
        <v>5</v>
      </c>
      <c r="C10207" s="4" t="s">
        <v>7</v>
      </c>
      <c r="D10207" s="4" t="s">
        <v>11</v>
      </c>
      <c r="E10207" s="4" t="s">
        <v>11</v>
      </c>
      <c r="F10207" s="4" t="s">
        <v>7</v>
      </c>
    </row>
    <row r="10208" spans="1:8">
      <c r="A10208" t="n">
        <v>78727</v>
      </c>
      <c r="B10208" s="22" t="n">
        <v>25</v>
      </c>
      <c r="C10208" s="7" t="n">
        <v>1</v>
      </c>
      <c r="D10208" s="7" t="n">
        <v>65535</v>
      </c>
      <c r="E10208" s="7" t="n">
        <v>65535</v>
      </c>
      <c r="F10208" s="7" t="n">
        <v>0</v>
      </c>
    </row>
    <row r="10209" spans="1:8">
      <c r="A10209" t="s">
        <v>4</v>
      </c>
      <c r="B10209" s="4" t="s">
        <v>5</v>
      </c>
      <c r="C10209" s="4" t="s">
        <v>11</v>
      </c>
      <c r="D10209" s="4" t="s">
        <v>7</v>
      </c>
    </row>
    <row r="10210" spans="1:8">
      <c r="A10210" t="n">
        <v>78734</v>
      </c>
      <c r="B10210" s="33" t="n">
        <v>89</v>
      </c>
      <c r="C10210" s="7" t="n">
        <v>2</v>
      </c>
      <c r="D10210" s="7" t="n">
        <v>1</v>
      </c>
    </row>
    <row r="10211" spans="1:8">
      <c r="A10211" t="s">
        <v>4</v>
      </c>
      <c r="B10211" s="4" t="s">
        <v>5</v>
      </c>
      <c r="C10211" s="4" t="s">
        <v>7</v>
      </c>
      <c r="D10211" s="4" t="s">
        <v>11</v>
      </c>
      <c r="E10211" s="4" t="s">
        <v>15</v>
      </c>
    </row>
    <row r="10212" spans="1:8">
      <c r="A10212" t="n">
        <v>78738</v>
      </c>
      <c r="B10212" s="28" t="n">
        <v>58</v>
      </c>
      <c r="C10212" s="7" t="n">
        <v>101</v>
      </c>
      <c r="D10212" s="7" t="n">
        <v>500</v>
      </c>
      <c r="E10212" s="7" t="n">
        <v>1</v>
      </c>
    </row>
    <row r="10213" spans="1:8">
      <c r="A10213" t="s">
        <v>4</v>
      </c>
      <c r="B10213" s="4" t="s">
        <v>5</v>
      </c>
      <c r="C10213" s="4" t="s">
        <v>7</v>
      </c>
      <c r="D10213" s="4" t="s">
        <v>11</v>
      </c>
    </row>
    <row r="10214" spans="1:8">
      <c r="A10214" t="n">
        <v>78746</v>
      </c>
      <c r="B10214" s="28" t="n">
        <v>58</v>
      </c>
      <c r="C10214" s="7" t="n">
        <v>254</v>
      </c>
      <c r="D10214" s="7" t="n">
        <v>0</v>
      </c>
    </row>
    <row r="10215" spans="1:8">
      <c r="A10215" t="s">
        <v>4</v>
      </c>
      <c r="B10215" s="4" t="s">
        <v>5</v>
      </c>
      <c r="C10215" s="4" t="s">
        <v>11</v>
      </c>
      <c r="D10215" s="4" t="s">
        <v>11</v>
      </c>
      <c r="E10215" s="4" t="s">
        <v>11</v>
      </c>
    </row>
    <row r="10216" spans="1:8">
      <c r="A10216" t="n">
        <v>78750</v>
      </c>
      <c r="B10216" s="42" t="n">
        <v>61</v>
      </c>
      <c r="C10216" s="7" t="n">
        <v>2</v>
      </c>
      <c r="D10216" s="7" t="n">
        <v>65533</v>
      </c>
      <c r="E10216" s="7" t="n">
        <v>0</v>
      </c>
    </row>
    <row r="10217" spans="1:8">
      <c r="A10217" t="s">
        <v>4</v>
      </c>
      <c r="B10217" s="4" t="s">
        <v>5</v>
      </c>
      <c r="C10217" s="4" t="s">
        <v>7</v>
      </c>
      <c r="D10217" s="4" t="s">
        <v>7</v>
      </c>
      <c r="E10217" s="4" t="s">
        <v>15</v>
      </c>
      <c r="F10217" s="4" t="s">
        <v>15</v>
      </c>
      <c r="G10217" s="4" t="s">
        <v>15</v>
      </c>
      <c r="H10217" s="4" t="s">
        <v>11</v>
      </c>
    </row>
    <row r="10218" spans="1:8">
      <c r="A10218" t="n">
        <v>78757</v>
      </c>
      <c r="B10218" s="61" t="n">
        <v>45</v>
      </c>
      <c r="C10218" s="7" t="n">
        <v>2</v>
      </c>
      <c r="D10218" s="7" t="n">
        <v>3</v>
      </c>
      <c r="E10218" s="7" t="n">
        <v>-32.689998626709</v>
      </c>
      <c r="F10218" s="7" t="n">
        <v>1.25</v>
      </c>
      <c r="G10218" s="7" t="n">
        <v>-56.0400009155273</v>
      </c>
      <c r="H10218" s="7" t="n">
        <v>0</v>
      </c>
    </row>
    <row r="10219" spans="1:8">
      <c r="A10219" t="s">
        <v>4</v>
      </c>
      <c r="B10219" s="4" t="s">
        <v>5</v>
      </c>
      <c r="C10219" s="4" t="s">
        <v>7</v>
      </c>
      <c r="D10219" s="4" t="s">
        <v>7</v>
      </c>
      <c r="E10219" s="4" t="s">
        <v>15</v>
      </c>
      <c r="F10219" s="4" t="s">
        <v>15</v>
      </c>
      <c r="G10219" s="4" t="s">
        <v>15</v>
      </c>
      <c r="H10219" s="4" t="s">
        <v>11</v>
      </c>
      <c r="I10219" s="4" t="s">
        <v>7</v>
      </c>
    </row>
    <row r="10220" spans="1:8">
      <c r="A10220" t="n">
        <v>78774</v>
      </c>
      <c r="B10220" s="61" t="n">
        <v>45</v>
      </c>
      <c r="C10220" s="7" t="n">
        <v>4</v>
      </c>
      <c r="D10220" s="7" t="n">
        <v>3</v>
      </c>
      <c r="E10220" s="7" t="n">
        <v>2.78999996185303</v>
      </c>
      <c r="F10220" s="7" t="n">
        <v>265.179992675781</v>
      </c>
      <c r="G10220" s="7" t="n">
        <v>0</v>
      </c>
      <c r="H10220" s="7" t="n">
        <v>0</v>
      </c>
      <c r="I10220" s="7" t="n">
        <v>0</v>
      </c>
    </row>
    <row r="10221" spans="1:8">
      <c r="A10221" t="s">
        <v>4</v>
      </c>
      <c r="B10221" s="4" t="s">
        <v>5</v>
      </c>
      <c r="C10221" s="4" t="s">
        <v>7</v>
      </c>
      <c r="D10221" s="4" t="s">
        <v>7</v>
      </c>
      <c r="E10221" s="4" t="s">
        <v>15</v>
      </c>
      <c r="F10221" s="4" t="s">
        <v>11</v>
      </c>
    </row>
    <row r="10222" spans="1:8">
      <c r="A10222" t="n">
        <v>78792</v>
      </c>
      <c r="B10222" s="61" t="n">
        <v>45</v>
      </c>
      <c r="C10222" s="7" t="n">
        <v>5</v>
      </c>
      <c r="D10222" s="7" t="n">
        <v>3</v>
      </c>
      <c r="E10222" s="7" t="n">
        <v>1.5</v>
      </c>
      <c r="F10222" s="7" t="n">
        <v>0</v>
      </c>
    </row>
    <row r="10223" spans="1:8">
      <c r="A10223" t="s">
        <v>4</v>
      </c>
      <c r="B10223" s="4" t="s">
        <v>5</v>
      </c>
      <c r="C10223" s="4" t="s">
        <v>7</v>
      </c>
      <c r="D10223" s="4" t="s">
        <v>7</v>
      </c>
      <c r="E10223" s="4" t="s">
        <v>15</v>
      </c>
      <c r="F10223" s="4" t="s">
        <v>11</v>
      </c>
    </row>
    <row r="10224" spans="1:8">
      <c r="A10224" t="n">
        <v>78801</v>
      </c>
      <c r="B10224" s="61" t="n">
        <v>45</v>
      </c>
      <c r="C10224" s="7" t="n">
        <v>11</v>
      </c>
      <c r="D10224" s="7" t="n">
        <v>3</v>
      </c>
      <c r="E10224" s="7" t="n">
        <v>32.7000007629395</v>
      </c>
      <c r="F10224" s="7" t="n">
        <v>0</v>
      </c>
    </row>
    <row r="10225" spans="1:9">
      <c r="A10225" t="s">
        <v>4</v>
      </c>
      <c r="B10225" s="4" t="s">
        <v>5</v>
      </c>
      <c r="C10225" s="4" t="s">
        <v>7</v>
      </c>
      <c r="D10225" s="4" t="s">
        <v>11</v>
      </c>
      <c r="E10225" s="4" t="s">
        <v>8</v>
      </c>
      <c r="F10225" s="4" t="s">
        <v>8</v>
      </c>
      <c r="G10225" s="4" t="s">
        <v>8</v>
      </c>
      <c r="H10225" s="4" t="s">
        <v>8</v>
      </c>
    </row>
    <row r="10226" spans="1:9">
      <c r="A10226" t="n">
        <v>78810</v>
      </c>
      <c r="B10226" s="30" t="n">
        <v>51</v>
      </c>
      <c r="C10226" s="7" t="n">
        <v>3</v>
      </c>
      <c r="D10226" s="7" t="n">
        <v>2</v>
      </c>
      <c r="E10226" s="7" t="s">
        <v>346</v>
      </c>
      <c r="F10226" s="7" t="s">
        <v>287</v>
      </c>
      <c r="G10226" s="7" t="s">
        <v>61</v>
      </c>
      <c r="H10226" s="7" t="s">
        <v>62</v>
      </c>
    </row>
    <row r="10227" spans="1:9">
      <c r="A10227" t="s">
        <v>4</v>
      </c>
      <c r="B10227" s="4" t="s">
        <v>5</v>
      </c>
      <c r="C10227" s="4" t="s">
        <v>11</v>
      </c>
      <c r="D10227" s="4" t="s">
        <v>7</v>
      </c>
      <c r="E10227" s="4" t="s">
        <v>8</v>
      </c>
      <c r="F10227" s="4" t="s">
        <v>15</v>
      </c>
      <c r="G10227" s="4" t="s">
        <v>15</v>
      </c>
      <c r="H10227" s="4" t="s">
        <v>15</v>
      </c>
    </row>
    <row r="10228" spans="1:9">
      <c r="A10228" t="n">
        <v>78823</v>
      </c>
      <c r="B10228" s="40" t="n">
        <v>48</v>
      </c>
      <c r="C10228" s="7" t="n">
        <v>2</v>
      </c>
      <c r="D10228" s="7" t="n">
        <v>0</v>
      </c>
      <c r="E10228" s="7" t="s">
        <v>99</v>
      </c>
      <c r="F10228" s="7" t="n">
        <v>-1</v>
      </c>
      <c r="G10228" s="7" t="n">
        <v>1</v>
      </c>
      <c r="H10228" s="7" t="n">
        <v>0</v>
      </c>
    </row>
    <row r="10229" spans="1:9">
      <c r="A10229" t="s">
        <v>4</v>
      </c>
      <c r="B10229" s="4" t="s">
        <v>5</v>
      </c>
      <c r="C10229" s="4" t="s">
        <v>11</v>
      </c>
      <c r="D10229" s="4" t="s">
        <v>7</v>
      </c>
      <c r="E10229" s="4" t="s">
        <v>8</v>
      </c>
      <c r="F10229" s="4" t="s">
        <v>15</v>
      </c>
      <c r="G10229" s="4" t="s">
        <v>15</v>
      </c>
      <c r="H10229" s="4" t="s">
        <v>15</v>
      </c>
    </row>
    <row r="10230" spans="1:9">
      <c r="A10230" t="n">
        <v>78855</v>
      </c>
      <c r="B10230" s="40" t="n">
        <v>48</v>
      </c>
      <c r="C10230" s="7" t="n">
        <v>2</v>
      </c>
      <c r="D10230" s="7" t="n">
        <v>0</v>
      </c>
      <c r="E10230" s="7" t="s">
        <v>204</v>
      </c>
      <c r="F10230" s="7" t="n">
        <v>-1</v>
      </c>
      <c r="G10230" s="7" t="n">
        <v>1</v>
      </c>
      <c r="H10230" s="7" t="n">
        <v>0</v>
      </c>
    </row>
    <row r="10231" spans="1:9">
      <c r="A10231" t="s">
        <v>4</v>
      </c>
      <c r="B10231" s="4" t="s">
        <v>5</v>
      </c>
      <c r="C10231" s="4" t="s">
        <v>7</v>
      </c>
      <c r="D10231" s="4" t="s">
        <v>11</v>
      </c>
      <c r="E10231" s="4" t="s">
        <v>15</v>
      </c>
      <c r="F10231" s="4" t="s">
        <v>11</v>
      </c>
      <c r="G10231" s="4" t="s">
        <v>17</v>
      </c>
      <c r="H10231" s="4" t="s">
        <v>17</v>
      </c>
      <c r="I10231" s="4" t="s">
        <v>11</v>
      </c>
      <c r="J10231" s="4" t="s">
        <v>11</v>
      </c>
      <c r="K10231" s="4" t="s">
        <v>17</v>
      </c>
      <c r="L10231" s="4" t="s">
        <v>17</v>
      </c>
      <c r="M10231" s="4" t="s">
        <v>17</v>
      </c>
      <c r="N10231" s="4" t="s">
        <v>17</v>
      </c>
      <c r="O10231" s="4" t="s">
        <v>8</v>
      </c>
    </row>
    <row r="10232" spans="1:9">
      <c r="A10232" t="n">
        <v>78881</v>
      </c>
      <c r="B10232" s="34" t="n">
        <v>50</v>
      </c>
      <c r="C10232" s="7" t="n">
        <v>0</v>
      </c>
      <c r="D10232" s="7" t="n">
        <v>2004</v>
      </c>
      <c r="E10232" s="7" t="n">
        <v>0.5</v>
      </c>
      <c r="F10232" s="7" t="n">
        <v>200</v>
      </c>
      <c r="G10232" s="7" t="n">
        <v>0</v>
      </c>
      <c r="H10232" s="7" t="n">
        <v>1065353216</v>
      </c>
      <c r="I10232" s="7" t="n">
        <v>0</v>
      </c>
      <c r="J10232" s="7" t="n">
        <v>65533</v>
      </c>
      <c r="K10232" s="7" t="n">
        <v>0</v>
      </c>
      <c r="L10232" s="7" t="n">
        <v>0</v>
      </c>
      <c r="M10232" s="7" t="n">
        <v>0</v>
      </c>
      <c r="N10232" s="7" t="n">
        <v>0</v>
      </c>
      <c r="O10232" s="7" t="s">
        <v>18</v>
      </c>
    </row>
    <row r="10233" spans="1:9">
      <c r="A10233" t="s">
        <v>4</v>
      </c>
      <c r="B10233" s="4" t="s">
        <v>5</v>
      </c>
      <c r="C10233" s="4" t="s">
        <v>11</v>
      </c>
    </row>
    <row r="10234" spans="1:9">
      <c r="A10234" t="n">
        <v>78920</v>
      </c>
      <c r="B10234" s="26" t="n">
        <v>16</v>
      </c>
      <c r="C10234" s="7" t="n">
        <v>2400</v>
      </c>
    </row>
    <row r="10235" spans="1:9">
      <c r="A10235" t="s">
        <v>4</v>
      </c>
      <c r="B10235" s="4" t="s">
        <v>5</v>
      </c>
      <c r="C10235" s="4" t="s">
        <v>7</v>
      </c>
      <c r="D10235" s="4" t="s">
        <v>11</v>
      </c>
      <c r="E10235" s="4" t="s">
        <v>8</v>
      </c>
      <c r="F10235" s="4" t="s">
        <v>8</v>
      </c>
      <c r="G10235" s="4" t="s">
        <v>8</v>
      </c>
      <c r="H10235" s="4" t="s">
        <v>8</v>
      </c>
    </row>
    <row r="10236" spans="1:9">
      <c r="A10236" t="n">
        <v>78923</v>
      </c>
      <c r="B10236" s="30" t="n">
        <v>51</v>
      </c>
      <c r="C10236" s="7" t="n">
        <v>3</v>
      </c>
      <c r="D10236" s="7" t="n">
        <v>2</v>
      </c>
      <c r="E10236" s="7" t="s">
        <v>450</v>
      </c>
      <c r="F10236" s="7" t="s">
        <v>287</v>
      </c>
      <c r="G10236" s="7" t="s">
        <v>61</v>
      </c>
      <c r="H10236" s="7" t="s">
        <v>62</v>
      </c>
    </row>
    <row r="10237" spans="1:9">
      <c r="A10237" t="s">
        <v>4</v>
      </c>
      <c r="B10237" s="4" t="s">
        <v>5</v>
      </c>
      <c r="C10237" s="4" t="s">
        <v>11</v>
      </c>
      <c r="D10237" s="4" t="s">
        <v>7</v>
      </c>
      <c r="E10237" s="4" t="s">
        <v>8</v>
      </c>
      <c r="F10237" s="4" t="s">
        <v>15</v>
      </c>
      <c r="G10237" s="4" t="s">
        <v>15</v>
      </c>
      <c r="H10237" s="4" t="s">
        <v>15</v>
      </c>
    </row>
    <row r="10238" spans="1:9">
      <c r="A10238" t="n">
        <v>78936</v>
      </c>
      <c r="B10238" s="40" t="n">
        <v>48</v>
      </c>
      <c r="C10238" s="7" t="n">
        <v>2</v>
      </c>
      <c r="D10238" s="7" t="n">
        <v>0</v>
      </c>
      <c r="E10238" s="7" t="s">
        <v>98</v>
      </c>
      <c r="F10238" s="7" t="n">
        <v>-1</v>
      </c>
      <c r="G10238" s="7" t="n">
        <v>1</v>
      </c>
      <c r="H10238" s="7" t="n">
        <v>0</v>
      </c>
    </row>
    <row r="10239" spans="1:9">
      <c r="A10239" t="s">
        <v>4</v>
      </c>
      <c r="B10239" s="4" t="s">
        <v>5</v>
      </c>
      <c r="C10239" s="4" t="s">
        <v>7</v>
      </c>
      <c r="D10239" s="4" t="s">
        <v>7</v>
      </c>
      <c r="E10239" s="4" t="s">
        <v>15</v>
      </c>
      <c r="F10239" s="4" t="s">
        <v>11</v>
      </c>
    </row>
    <row r="10240" spans="1:9">
      <c r="A10240" t="n">
        <v>78962</v>
      </c>
      <c r="B10240" s="61" t="n">
        <v>45</v>
      </c>
      <c r="C10240" s="7" t="n">
        <v>5</v>
      </c>
      <c r="D10240" s="7" t="n">
        <v>3</v>
      </c>
      <c r="E10240" s="7" t="n">
        <v>2.90000009536743</v>
      </c>
      <c r="F10240" s="7" t="n">
        <v>7000</v>
      </c>
    </row>
    <row r="10241" spans="1:15">
      <c r="A10241" t="s">
        <v>4</v>
      </c>
      <c r="B10241" s="4" t="s">
        <v>5</v>
      </c>
      <c r="C10241" s="4" t="s">
        <v>11</v>
      </c>
    </row>
    <row r="10242" spans="1:15">
      <c r="A10242" t="n">
        <v>78971</v>
      </c>
      <c r="B10242" s="26" t="n">
        <v>16</v>
      </c>
      <c r="C10242" s="7" t="n">
        <v>5000</v>
      </c>
    </row>
    <row r="10243" spans="1:15">
      <c r="A10243" t="s">
        <v>4</v>
      </c>
      <c r="B10243" s="4" t="s">
        <v>5</v>
      </c>
      <c r="C10243" s="4" t="s">
        <v>7</v>
      </c>
      <c r="D10243" s="4" t="s">
        <v>11</v>
      </c>
      <c r="E10243" s="4" t="s">
        <v>7</v>
      </c>
    </row>
    <row r="10244" spans="1:15">
      <c r="A10244" t="n">
        <v>78974</v>
      </c>
      <c r="B10244" s="15" t="n">
        <v>49</v>
      </c>
      <c r="C10244" s="7" t="n">
        <v>1</v>
      </c>
      <c r="D10244" s="7" t="n">
        <v>4000</v>
      </c>
      <c r="E10244" s="7" t="n">
        <v>0</v>
      </c>
    </row>
    <row r="10245" spans="1:15">
      <c r="A10245" t="s">
        <v>4</v>
      </c>
      <c r="B10245" s="4" t="s">
        <v>5</v>
      </c>
      <c r="C10245" s="4" t="s">
        <v>7</v>
      </c>
      <c r="D10245" s="4" t="s">
        <v>11</v>
      </c>
      <c r="E10245" s="4" t="s">
        <v>15</v>
      </c>
    </row>
    <row r="10246" spans="1:15">
      <c r="A10246" t="n">
        <v>78979</v>
      </c>
      <c r="B10246" s="28" t="n">
        <v>58</v>
      </c>
      <c r="C10246" s="7" t="n">
        <v>0</v>
      </c>
      <c r="D10246" s="7" t="n">
        <v>2000</v>
      </c>
      <c r="E10246" s="7" t="n">
        <v>1</v>
      </c>
    </row>
    <row r="10247" spans="1:15">
      <c r="A10247" t="s">
        <v>4</v>
      </c>
      <c r="B10247" s="4" t="s">
        <v>5</v>
      </c>
      <c r="C10247" s="4" t="s">
        <v>7</v>
      </c>
      <c r="D10247" s="4" t="s">
        <v>11</v>
      </c>
    </row>
    <row r="10248" spans="1:15">
      <c r="A10248" t="n">
        <v>78987</v>
      </c>
      <c r="B10248" s="28" t="n">
        <v>58</v>
      </c>
      <c r="C10248" s="7" t="n">
        <v>255</v>
      </c>
      <c r="D10248" s="7" t="n">
        <v>0</v>
      </c>
    </row>
    <row r="10249" spans="1:15">
      <c r="A10249" t="s">
        <v>4</v>
      </c>
      <c r="B10249" s="4" t="s">
        <v>5</v>
      </c>
      <c r="C10249" s="4" t="s">
        <v>11</v>
      </c>
      <c r="D10249" s="4" t="s">
        <v>7</v>
      </c>
      <c r="E10249" s="4" t="s">
        <v>8</v>
      </c>
      <c r="F10249" s="4" t="s">
        <v>15</v>
      </c>
      <c r="G10249" s="4" t="s">
        <v>15</v>
      </c>
      <c r="H10249" s="4" t="s">
        <v>15</v>
      </c>
    </row>
    <row r="10250" spans="1:15">
      <c r="A10250" t="n">
        <v>78991</v>
      </c>
      <c r="B10250" s="40" t="n">
        <v>48</v>
      </c>
      <c r="C10250" s="7" t="n">
        <v>2</v>
      </c>
      <c r="D10250" s="7" t="n">
        <v>0</v>
      </c>
      <c r="E10250" s="7" t="s">
        <v>451</v>
      </c>
      <c r="F10250" s="7" t="n">
        <v>-1</v>
      </c>
      <c r="G10250" s="7" t="n">
        <v>1</v>
      </c>
      <c r="H10250" s="7" t="n">
        <v>0</v>
      </c>
    </row>
    <row r="10251" spans="1:15">
      <c r="A10251" t="s">
        <v>4</v>
      </c>
      <c r="B10251" s="4" t="s">
        <v>5</v>
      </c>
      <c r="C10251" s="4" t="s">
        <v>11</v>
      </c>
      <c r="D10251" s="4" t="s">
        <v>11</v>
      </c>
      <c r="E10251" s="4" t="s">
        <v>11</v>
      </c>
    </row>
    <row r="10252" spans="1:15">
      <c r="A10252" t="n">
        <v>79023</v>
      </c>
      <c r="B10252" s="42" t="n">
        <v>61</v>
      </c>
      <c r="C10252" s="7" t="n">
        <v>2</v>
      </c>
      <c r="D10252" s="7" t="n">
        <v>65533</v>
      </c>
      <c r="E10252" s="7" t="n">
        <v>0</v>
      </c>
    </row>
    <row r="10253" spans="1:15">
      <c r="A10253" t="s">
        <v>4</v>
      </c>
      <c r="B10253" s="4" t="s">
        <v>5</v>
      </c>
      <c r="C10253" s="4" t="s">
        <v>11</v>
      </c>
      <c r="D10253" s="4" t="s">
        <v>17</v>
      </c>
    </row>
    <row r="10254" spans="1:15">
      <c r="A10254" t="n">
        <v>79030</v>
      </c>
      <c r="B10254" s="41" t="n">
        <v>43</v>
      </c>
      <c r="C10254" s="7" t="n">
        <v>2</v>
      </c>
      <c r="D10254" s="7" t="n">
        <v>128</v>
      </c>
    </row>
    <row r="10255" spans="1:15">
      <c r="A10255" t="s">
        <v>4</v>
      </c>
      <c r="B10255" s="4" t="s">
        <v>5</v>
      </c>
      <c r="C10255" s="4" t="s">
        <v>11</v>
      </c>
      <c r="D10255" s="4" t="s">
        <v>17</v>
      </c>
    </row>
    <row r="10256" spans="1:15">
      <c r="A10256" t="n">
        <v>79037</v>
      </c>
      <c r="B10256" s="41" t="n">
        <v>43</v>
      </c>
      <c r="C10256" s="7" t="n">
        <v>2</v>
      </c>
      <c r="D10256" s="7" t="n">
        <v>32</v>
      </c>
    </row>
    <row r="10257" spans="1:8">
      <c r="A10257" t="s">
        <v>4</v>
      </c>
      <c r="B10257" s="4" t="s">
        <v>5</v>
      </c>
      <c r="C10257" s="4" t="s">
        <v>7</v>
      </c>
    </row>
    <row r="10258" spans="1:8">
      <c r="A10258" t="n">
        <v>79044</v>
      </c>
      <c r="B10258" s="61" t="n">
        <v>45</v>
      </c>
      <c r="C10258" s="7" t="n">
        <v>0</v>
      </c>
    </row>
    <row r="10259" spans="1:8">
      <c r="A10259" t="s">
        <v>4</v>
      </c>
      <c r="B10259" s="4" t="s">
        <v>5</v>
      </c>
      <c r="C10259" s="4" t="s">
        <v>11</v>
      </c>
    </row>
    <row r="10260" spans="1:8">
      <c r="A10260" t="n">
        <v>79046</v>
      </c>
      <c r="B10260" s="26" t="n">
        <v>16</v>
      </c>
      <c r="C10260" s="7" t="n">
        <v>2000</v>
      </c>
    </row>
    <row r="10261" spans="1:8">
      <c r="A10261" t="s">
        <v>4</v>
      </c>
      <c r="B10261" s="4" t="s">
        <v>5</v>
      </c>
      <c r="C10261" s="4" t="s">
        <v>7</v>
      </c>
      <c r="D10261" s="4" t="s">
        <v>11</v>
      </c>
      <c r="E10261" s="4" t="s">
        <v>11</v>
      </c>
      <c r="F10261" s="4" t="s">
        <v>11</v>
      </c>
      <c r="G10261" s="4" t="s">
        <v>11</v>
      </c>
      <c r="H10261" s="4" t="s">
        <v>7</v>
      </c>
    </row>
    <row r="10262" spans="1:8">
      <c r="A10262" t="n">
        <v>79049</v>
      </c>
      <c r="B10262" s="22" t="n">
        <v>25</v>
      </c>
      <c r="C10262" s="7" t="n">
        <v>5</v>
      </c>
      <c r="D10262" s="7" t="n">
        <v>65535</v>
      </c>
      <c r="E10262" s="7" t="n">
        <v>500</v>
      </c>
      <c r="F10262" s="7" t="n">
        <v>800</v>
      </c>
      <c r="G10262" s="7" t="n">
        <v>140</v>
      </c>
      <c r="H10262" s="7" t="n">
        <v>0</v>
      </c>
    </row>
    <row r="10263" spans="1:8">
      <c r="A10263" t="s">
        <v>4</v>
      </c>
      <c r="B10263" s="4" t="s">
        <v>5</v>
      </c>
      <c r="C10263" s="4" t="s">
        <v>11</v>
      </c>
      <c r="D10263" s="4" t="s">
        <v>7</v>
      </c>
      <c r="E10263" s="4" t="s">
        <v>42</v>
      </c>
      <c r="F10263" s="4" t="s">
        <v>7</v>
      </c>
      <c r="G10263" s="4" t="s">
        <v>7</v>
      </c>
    </row>
    <row r="10264" spans="1:8">
      <c r="A10264" t="n">
        <v>79060</v>
      </c>
      <c r="B10264" s="23" t="n">
        <v>24</v>
      </c>
      <c r="C10264" s="7" t="n">
        <v>65533</v>
      </c>
      <c r="D10264" s="7" t="n">
        <v>11</v>
      </c>
      <c r="E10264" s="7" t="s">
        <v>553</v>
      </c>
      <c r="F10264" s="7" t="n">
        <v>2</v>
      </c>
      <c r="G10264" s="7" t="n">
        <v>0</v>
      </c>
    </row>
    <row r="10265" spans="1:8">
      <c r="A10265" t="s">
        <v>4</v>
      </c>
      <c r="B10265" s="4" t="s">
        <v>5</v>
      </c>
    </row>
    <row r="10266" spans="1:8">
      <c r="A10266" t="n">
        <v>79150</v>
      </c>
      <c r="B10266" s="24" t="n">
        <v>28</v>
      </c>
    </row>
    <row r="10267" spans="1:8">
      <c r="A10267" t="s">
        <v>4</v>
      </c>
      <c r="B10267" s="4" t="s">
        <v>5</v>
      </c>
      <c r="C10267" s="4" t="s">
        <v>11</v>
      </c>
      <c r="D10267" s="4" t="s">
        <v>7</v>
      </c>
      <c r="E10267" s="4" t="s">
        <v>42</v>
      </c>
      <c r="F10267" s="4" t="s">
        <v>7</v>
      </c>
      <c r="G10267" s="4" t="s">
        <v>7</v>
      </c>
    </row>
    <row r="10268" spans="1:8">
      <c r="A10268" t="n">
        <v>79151</v>
      </c>
      <c r="B10268" s="23" t="n">
        <v>24</v>
      </c>
      <c r="C10268" s="7" t="n">
        <v>65533</v>
      </c>
      <c r="D10268" s="7" t="n">
        <v>11</v>
      </c>
      <c r="E10268" s="7" t="s">
        <v>554</v>
      </c>
      <c r="F10268" s="7" t="n">
        <v>2</v>
      </c>
      <c r="G10268" s="7" t="n">
        <v>0</v>
      </c>
    </row>
    <row r="10269" spans="1:8">
      <c r="A10269" t="s">
        <v>4</v>
      </c>
      <c r="B10269" s="4" t="s">
        <v>5</v>
      </c>
    </row>
    <row r="10270" spans="1:8">
      <c r="A10270" t="n">
        <v>79244</v>
      </c>
      <c r="B10270" s="24" t="n">
        <v>28</v>
      </c>
    </row>
    <row r="10271" spans="1:8">
      <c r="A10271" t="s">
        <v>4</v>
      </c>
      <c r="B10271" s="4" t="s">
        <v>5</v>
      </c>
      <c r="C10271" s="4" t="s">
        <v>7</v>
      </c>
    </row>
    <row r="10272" spans="1:8">
      <c r="A10272" t="n">
        <v>79245</v>
      </c>
      <c r="B10272" s="25" t="n">
        <v>27</v>
      </c>
      <c r="C10272" s="7" t="n">
        <v>0</v>
      </c>
    </row>
    <row r="10273" spans="1:8">
      <c r="A10273" t="s">
        <v>4</v>
      </c>
      <c r="B10273" s="4" t="s">
        <v>5</v>
      </c>
      <c r="C10273" s="4" t="s">
        <v>7</v>
      </c>
    </row>
    <row r="10274" spans="1:8">
      <c r="A10274" t="n">
        <v>79247</v>
      </c>
      <c r="B10274" s="25" t="n">
        <v>27</v>
      </c>
      <c r="C10274" s="7" t="n">
        <v>1</v>
      </c>
    </row>
    <row r="10275" spans="1:8">
      <c r="A10275" t="s">
        <v>4</v>
      </c>
      <c r="B10275" s="4" t="s">
        <v>5</v>
      </c>
      <c r="C10275" s="4" t="s">
        <v>7</v>
      </c>
      <c r="D10275" s="4" t="s">
        <v>11</v>
      </c>
      <c r="E10275" s="4" t="s">
        <v>11</v>
      </c>
      <c r="F10275" s="4" t="s">
        <v>11</v>
      </c>
      <c r="G10275" s="4" t="s">
        <v>11</v>
      </c>
      <c r="H10275" s="4" t="s">
        <v>7</v>
      </c>
    </row>
    <row r="10276" spans="1:8">
      <c r="A10276" t="n">
        <v>79249</v>
      </c>
      <c r="B10276" s="22" t="n">
        <v>25</v>
      </c>
      <c r="C10276" s="7" t="n">
        <v>5</v>
      </c>
      <c r="D10276" s="7" t="n">
        <v>65535</v>
      </c>
      <c r="E10276" s="7" t="n">
        <v>65535</v>
      </c>
      <c r="F10276" s="7" t="n">
        <v>65535</v>
      </c>
      <c r="G10276" s="7" t="n">
        <v>65535</v>
      </c>
      <c r="H10276" s="7" t="n">
        <v>0</v>
      </c>
    </row>
    <row r="10277" spans="1:8">
      <c r="A10277" t="s">
        <v>4</v>
      </c>
      <c r="B10277" s="4" t="s">
        <v>5</v>
      </c>
      <c r="C10277" s="4" t="s">
        <v>7</v>
      </c>
      <c r="D10277" s="4" t="s">
        <v>7</v>
      </c>
    </row>
    <row r="10278" spans="1:8">
      <c r="A10278" t="n">
        <v>79260</v>
      </c>
      <c r="B10278" s="15" t="n">
        <v>49</v>
      </c>
      <c r="C10278" s="7" t="n">
        <v>2</v>
      </c>
      <c r="D10278" s="7" t="n">
        <v>0</v>
      </c>
    </row>
    <row r="10279" spans="1:8">
      <c r="A10279" t="s">
        <v>4</v>
      </c>
      <c r="B10279" s="4" t="s">
        <v>5</v>
      </c>
      <c r="C10279" s="4" t="s">
        <v>11</v>
      </c>
      <c r="D10279" s="4" t="s">
        <v>11</v>
      </c>
      <c r="E10279" s="4" t="s">
        <v>11</v>
      </c>
    </row>
    <row r="10280" spans="1:8">
      <c r="A10280" t="n">
        <v>79263</v>
      </c>
      <c r="B10280" s="42" t="n">
        <v>61</v>
      </c>
      <c r="C10280" s="7" t="n">
        <v>0</v>
      </c>
      <c r="D10280" s="7" t="n">
        <v>65533</v>
      </c>
      <c r="E10280" s="7" t="n">
        <v>0</v>
      </c>
    </row>
    <row r="10281" spans="1:8">
      <c r="A10281" t="s">
        <v>4</v>
      </c>
      <c r="B10281" s="4" t="s">
        <v>5</v>
      </c>
      <c r="C10281" s="4" t="s">
        <v>11</v>
      </c>
      <c r="D10281" s="4" t="s">
        <v>7</v>
      </c>
      <c r="E10281" s="4" t="s">
        <v>8</v>
      </c>
      <c r="F10281" s="4" t="s">
        <v>15</v>
      </c>
      <c r="G10281" s="4" t="s">
        <v>15</v>
      </c>
      <c r="H10281" s="4" t="s">
        <v>15</v>
      </c>
    </row>
    <row r="10282" spans="1:8">
      <c r="A10282" t="n">
        <v>79270</v>
      </c>
      <c r="B10282" s="40" t="n">
        <v>48</v>
      </c>
      <c r="C10282" s="7" t="n">
        <v>0</v>
      </c>
      <c r="D10282" s="7" t="n">
        <v>0</v>
      </c>
      <c r="E10282" s="7" t="s">
        <v>135</v>
      </c>
      <c r="F10282" s="7" t="n">
        <v>-1</v>
      </c>
      <c r="G10282" s="7" t="n">
        <v>1</v>
      </c>
      <c r="H10282" s="7" t="n">
        <v>0</v>
      </c>
    </row>
    <row r="10283" spans="1:8">
      <c r="A10283" t="s">
        <v>4</v>
      </c>
      <c r="B10283" s="4" t="s">
        <v>5</v>
      </c>
      <c r="C10283" s="4" t="s">
        <v>11</v>
      </c>
      <c r="D10283" s="4" t="s">
        <v>15</v>
      </c>
      <c r="E10283" s="4" t="s">
        <v>15</v>
      </c>
      <c r="F10283" s="4" t="s">
        <v>15</v>
      </c>
      <c r="G10283" s="4" t="s">
        <v>15</v>
      </c>
    </row>
    <row r="10284" spans="1:8">
      <c r="A10284" t="n">
        <v>79294</v>
      </c>
      <c r="B10284" s="37" t="n">
        <v>46</v>
      </c>
      <c r="C10284" s="7" t="n">
        <v>0</v>
      </c>
      <c r="D10284" s="7" t="n">
        <v>-30.0400009155273</v>
      </c>
      <c r="E10284" s="7" t="n">
        <v>0</v>
      </c>
      <c r="F10284" s="7" t="n">
        <v>-56.8899993896484</v>
      </c>
      <c r="G10284" s="7" t="n">
        <v>90</v>
      </c>
    </row>
    <row r="10285" spans="1:8">
      <c r="A10285" t="s">
        <v>4</v>
      </c>
      <c r="B10285" s="4" t="s">
        <v>5</v>
      </c>
      <c r="C10285" s="4" t="s">
        <v>7</v>
      </c>
    </row>
    <row r="10286" spans="1:8">
      <c r="A10286" t="n">
        <v>79313</v>
      </c>
      <c r="B10286" s="61" t="n">
        <v>45</v>
      </c>
      <c r="C10286" s="7" t="n">
        <v>0</v>
      </c>
    </row>
    <row r="10287" spans="1:8">
      <c r="A10287" t="s">
        <v>4</v>
      </c>
      <c r="B10287" s="4" t="s">
        <v>5</v>
      </c>
      <c r="C10287" s="4" t="s">
        <v>11</v>
      </c>
    </row>
    <row r="10288" spans="1:8">
      <c r="A10288" t="n">
        <v>79315</v>
      </c>
      <c r="B10288" s="26" t="n">
        <v>16</v>
      </c>
      <c r="C10288" s="7" t="n">
        <v>500</v>
      </c>
    </row>
    <row r="10289" spans="1:8">
      <c r="A10289" t="s">
        <v>4</v>
      </c>
      <c r="B10289" s="4" t="s">
        <v>5</v>
      </c>
      <c r="C10289" s="4" t="s">
        <v>7</v>
      </c>
      <c r="D10289" s="4" t="s">
        <v>11</v>
      </c>
      <c r="E10289" s="4" t="s">
        <v>7</v>
      </c>
    </row>
    <row r="10290" spans="1:8">
      <c r="A10290" t="n">
        <v>79318</v>
      </c>
      <c r="B10290" s="38" t="n">
        <v>36</v>
      </c>
      <c r="C10290" s="7" t="n">
        <v>9</v>
      </c>
      <c r="D10290" s="7" t="n">
        <v>0</v>
      </c>
      <c r="E10290" s="7" t="n">
        <v>0</v>
      </c>
    </row>
    <row r="10291" spans="1:8">
      <c r="A10291" t="s">
        <v>4</v>
      </c>
      <c r="B10291" s="4" t="s">
        <v>5</v>
      </c>
      <c r="C10291" s="4" t="s">
        <v>7</v>
      </c>
      <c r="D10291" s="4" t="s">
        <v>11</v>
      </c>
      <c r="E10291" s="4" t="s">
        <v>7</v>
      </c>
    </row>
    <row r="10292" spans="1:8">
      <c r="A10292" t="n">
        <v>79323</v>
      </c>
      <c r="B10292" s="38" t="n">
        <v>36</v>
      </c>
      <c r="C10292" s="7" t="n">
        <v>9</v>
      </c>
      <c r="D10292" s="7" t="n">
        <v>2</v>
      </c>
      <c r="E10292" s="7" t="n">
        <v>0</v>
      </c>
    </row>
    <row r="10293" spans="1:8">
      <c r="A10293" t="s">
        <v>4</v>
      </c>
      <c r="B10293" s="4" t="s">
        <v>5</v>
      </c>
      <c r="C10293" s="4" t="s">
        <v>7</v>
      </c>
      <c r="D10293" s="4" t="s">
        <v>8</v>
      </c>
    </row>
    <row r="10294" spans="1:8">
      <c r="A10294" t="n">
        <v>79328</v>
      </c>
      <c r="B10294" s="6" t="n">
        <v>2</v>
      </c>
      <c r="C10294" s="7" t="n">
        <v>10</v>
      </c>
      <c r="D10294" s="7" t="s">
        <v>608</v>
      </c>
    </row>
    <row r="10295" spans="1:8">
      <c r="A10295" t="s">
        <v>4</v>
      </c>
      <c r="B10295" s="4" t="s">
        <v>5</v>
      </c>
    </row>
    <row r="10296" spans="1:8">
      <c r="A10296" t="n">
        <v>79349</v>
      </c>
      <c r="B10296" s="5" t="n">
        <v>1</v>
      </c>
    </row>
    <row r="10297" spans="1:8" s="3" customFormat="1" customHeight="0">
      <c r="A10297" s="3" t="s">
        <v>2</v>
      </c>
      <c r="B10297" s="3" t="s">
        <v>610</v>
      </c>
    </row>
    <row r="10298" spans="1:8">
      <c r="A10298" t="s">
        <v>4</v>
      </c>
      <c r="B10298" s="4" t="s">
        <v>5</v>
      </c>
      <c r="C10298" s="4" t="s">
        <v>7</v>
      </c>
      <c r="D10298" s="4" t="s">
        <v>7</v>
      </c>
      <c r="E10298" s="4" t="s">
        <v>7</v>
      </c>
      <c r="F10298" s="4" t="s">
        <v>7</v>
      </c>
    </row>
    <row r="10299" spans="1:8">
      <c r="A10299" t="n">
        <v>79352</v>
      </c>
      <c r="B10299" s="13" t="n">
        <v>14</v>
      </c>
      <c r="C10299" s="7" t="n">
        <v>2</v>
      </c>
      <c r="D10299" s="7" t="n">
        <v>0</v>
      </c>
      <c r="E10299" s="7" t="n">
        <v>0</v>
      </c>
      <c r="F10299" s="7" t="n">
        <v>0</v>
      </c>
    </row>
    <row r="10300" spans="1:8">
      <c r="A10300" t="s">
        <v>4</v>
      </c>
      <c r="B10300" s="4" t="s">
        <v>5</v>
      </c>
      <c r="C10300" s="4" t="s">
        <v>7</v>
      </c>
      <c r="D10300" s="10" t="s">
        <v>10</v>
      </c>
      <c r="E10300" s="4" t="s">
        <v>5</v>
      </c>
      <c r="F10300" s="4" t="s">
        <v>7</v>
      </c>
      <c r="G10300" s="4" t="s">
        <v>11</v>
      </c>
      <c r="H10300" s="10" t="s">
        <v>12</v>
      </c>
      <c r="I10300" s="4" t="s">
        <v>7</v>
      </c>
      <c r="J10300" s="4" t="s">
        <v>17</v>
      </c>
      <c r="K10300" s="4" t="s">
        <v>7</v>
      </c>
      <c r="L10300" s="4" t="s">
        <v>7</v>
      </c>
      <c r="M10300" s="10" t="s">
        <v>10</v>
      </c>
      <c r="N10300" s="4" t="s">
        <v>5</v>
      </c>
      <c r="O10300" s="4" t="s">
        <v>7</v>
      </c>
      <c r="P10300" s="4" t="s">
        <v>11</v>
      </c>
      <c r="Q10300" s="10" t="s">
        <v>12</v>
      </c>
      <c r="R10300" s="4" t="s">
        <v>7</v>
      </c>
      <c r="S10300" s="4" t="s">
        <v>17</v>
      </c>
      <c r="T10300" s="4" t="s">
        <v>7</v>
      </c>
      <c r="U10300" s="4" t="s">
        <v>7</v>
      </c>
      <c r="V10300" s="4" t="s">
        <v>7</v>
      </c>
      <c r="W10300" s="4" t="s">
        <v>13</v>
      </c>
    </row>
    <row r="10301" spans="1:8">
      <c r="A10301" t="n">
        <v>79357</v>
      </c>
      <c r="B10301" s="9" t="n">
        <v>5</v>
      </c>
      <c r="C10301" s="7" t="n">
        <v>28</v>
      </c>
      <c r="D10301" s="10" t="s">
        <v>3</v>
      </c>
      <c r="E10301" s="8" t="n">
        <v>162</v>
      </c>
      <c r="F10301" s="7" t="n">
        <v>3</v>
      </c>
      <c r="G10301" s="7" t="n">
        <v>36872</v>
      </c>
      <c r="H10301" s="10" t="s">
        <v>3</v>
      </c>
      <c r="I10301" s="7" t="n">
        <v>0</v>
      </c>
      <c r="J10301" s="7" t="n">
        <v>1</v>
      </c>
      <c r="K10301" s="7" t="n">
        <v>2</v>
      </c>
      <c r="L10301" s="7" t="n">
        <v>28</v>
      </c>
      <c r="M10301" s="10" t="s">
        <v>3</v>
      </c>
      <c r="N10301" s="8" t="n">
        <v>162</v>
      </c>
      <c r="O10301" s="7" t="n">
        <v>3</v>
      </c>
      <c r="P10301" s="7" t="n">
        <v>36872</v>
      </c>
      <c r="Q10301" s="10" t="s">
        <v>3</v>
      </c>
      <c r="R10301" s="7" t="n">
        <v>0</v>
      </c>
      <c r="S10301" s="7" t="n">
        <v>2</v>
      </c>
      <c r="T10301" s="7" t="n">
        <v>2</v>
      </c>
      <c r="U10301" s="7" t="n">
        <v>11</v>
      </c>
      <c r="V10301" s="7" t="n">
        <v>1</v>
      </c>
      <c r="W10301" s="11" t="n">
        <f t="normal" ca="1">A10305</f>
        <v>0</v>
      </c>
    </row>
    <row r="10302" spans="1:8">
      <c r="A10302" t="s">
        <v>4</v>
      </c>
      <c r="B10302" s="4" t="s">
        <v>5</v>
      </c>
      <c r="C10302" s="4" t="s">
        <v>7</v>
      </c>
      <c r="D10302" s="4" t="s">
        <v>11</v>
      </c>
      <c r="E10302" s="4" t="s">
        <v>15</v>
      </c>
    </row>
    <row r="10303" spans="1:8">
      <c r="A10303" t="n">
        <v>79386</v>
      </c>
      <c r="B10303" s="28" t="n">
        <v>58</v>
      </c>
      <c r="C10303" s="7" t="n">
        <v>0</v>
      </c>
      <c r="D10303" s="7" t="n">
        <v>0</v>
      </c>
      <c r="E10303" s="7" t="n">
        <v>1</v>
      </c>
    </row>
    <row r="10304" spans="1:8">
      <c r="A10304" t="s">
        <v>4</v>
      </c>
      <c r="B10304" s="4" t="s">
        <v>5</v>
      </c>
      <c r="C10304" s="4" t="s">
        <v>7</v>
      </c>
      <c r="D10304" s="10" t="s">
        <v>10</v>
      </c>
      <c r="E10304" s="4" t="s">
        <v>5</v>
      </c>
      <c r="F10304" s="4" t="s">
        <v>7</v>
      </c>
      <c r="G10304" s="4" t="s">
        <v>11</v>
      </c>
      <c r="H10304" s="10" t="s">
        <v>12</v>
      </c>
      <c r="I10304" s="4" t="s">
        <v>7</v>
      </c>
      <c r="J10304" s="4" t="s">
        <v>17</v>
      </c>
      <c r="K10304" s="4" t="s">
        <v>7</v>
      </c>
      <c r="L10304" s="4" t="s">
        <v>7</v>
      </c>
      <c r="M10304" s="10" t="s">
        <v>10</v>
      </c>
      <c r="N10304" s="4" t="s">
        <v>5</v>
      </c>
      <c r="O10304" s="4" t="s">
        <v>7</v>
      </c>
      <c r="P10304" s="4" t="s">
        <v>11</v>
      </c>
      <c r="Q10304" s="10" t="s">
        <v>12</v>
      </c>
      <c r="R10304" s="4" t="s">
        <v>7</v>
      </c>
      <c r="S10304" s="4" t="s">
        <v>17</v>
      </c>
      <c r="T10304" s="4" t="s">
        <v>7</v>
      </c>
      <c r="U10304" s="4" t="s">
        <v>7</v>
      </c>
      <c r="V10304" s="4" t="s">
        <v>7</v>
      </c>
      <c r="W10304" s="4" t="s">
        <v>13</v>
      </c>
    </row>
    <row r="10305" spans="1:23">
      <c r="A10305" t="n">
        <v>79394</v>
      </c>
      <c r="B10305" s="9" t="n">
        <v>5</v>
      </c>
      <c r="C10305" s="7" t="n">
        <v>28</v>
      </c>
      <c r="D10305" s="10" t="s">
        <v>3</v>
      </c>
      <c r="E10305" s="8" t="n">
        <v>162</v>
      </c>
      <c r="F10305" s="7" t="n">
        <v>3</v>
      </c>
      <c r="G10305" s="7" t="n">
        <v>36872</v>
      </c>
      <c r="H10305" s="10" t="s">
        <v>3</v>
      </c>
      <c r="I10305" s="7" t="n">
        <v>0</v>
      </c>
      <c r="J10305" s="7" t="n">
        <v>1</v>
      </c>
      <c r="K10305" s="7" t="n">
        <v>3</v>
      </c>
      <c r="L10305" s="7" t="n">
        <v>28</v>
      </c>
      <c r="M10305" s="10" t="s">
        <v>3</v>
      </c>
      <c r="N10305" s="8" t="n">
        <v>162</v>
      </c>
      <c r="O10305" s="7" t="n">
        <v>3</v>
      </c>
      <c r="P10305" s="7" t="n">
        <v>36872</v>
      </c>
      <c r="Q10305" s="10" t="s">
        <v>3</v>
      </c>
      <c r="R10305" s="7" t="n">
        <v>0</v>
      </c>
      <c r="S10305" s="7" t="n">
        <v>2</v>
      </c>
      <c r="T10305" s="7" t="n">
        <v>3</v>
      </c>
      <c r="U10305" s="7" t="n">
        <v>9</v>
      </c>
      <c r="V10305" s="7" t="n">
        <v>1</v>
      </c>
      <c r="W10305" s="11" t="n">
        <f t="normal" ca="1">A10315</f>
        <v>0</v>
      </c>
    </row>
    <row r="10306" spans="1:23">
      <c r="A10306" t="s">
        <v>4</v>
      </c>
      <c r="B10306" s="4" t="s">
        <v>5</v>
      </c>
      <c r="C10306" s="4" t="s">
        <v>7</v>
      </c>
      <c r="D10306" s="10" t="s">
        <v>10</v>
      </c>
      <c r="E10306" s="4" t="s">
        <v>5</v>
      </c>
      <c r="F10306" s="4" t="s">
        <v>11</v>
      </c>
      <c r="G10306" s="4" t="s">
        <v>7</v>
      </c>
      <c r="H10306" s="4" t="s">
        <v>7</v>
      </c>
      <c r="I10306" s="4" t="s">
        <v>8</v>
      </c>
      <c r="J10306" s="10" t="s">
        <v>12</v>
      </c>
      <c r="K10306" s="4" t="s">
        <v>7</v>
      </c>
      <c r="L10306" s="4" t="s">
        <v>7</v>
      </c>
      <c r="M10306" s="10" t="s">
        <v>10</v>
      </c>
      <c r="N10306" s="4" t="s">
        <v>5</v>
      </c>
      <c r="O10306" s="4" t="s">
        <v>7</v>
      </c>
      <c r="P10306" s="10" t="s">
        <v>12</v>
      </c>
      <c r="Q10306" s="4" t="s">
        <v>7</v>
      </c>
      <c r="R10306" s="4" t="s">
        <v>17</v>
      </c>
      <c r="S10306" s="4" t="s">
        <v>7</v>
      </c>
      <c r="T10306" s="4" t="s">
        <v>7</v>
      </c>
      <c r="U10306" s="4" t="s">
        <v>7</v>
      </c>
      <c r="V10306" s="10" t="s">
        <v>10</v>
      </c>
      <c r="W10306" s="4" t="s">
        <v>5</v>
      </c>
      <c r="X10306" s="4" t="s">
        <v>7</v>
      </c>
      <c r="Y10306" s="10" t="s">
        <v>12</v>
      </c>
      <c r="Z10306" s="4" t="s">
        <v>7</v>
      </c>
      <c r="AA10306" s="4" t="s">
        <v>17</v>
      </c>
      <c r="AB10306" s="4" t="s">
        <v>7</v>
      </c>
      <c r="AC10306" s="4" t="s">
        <v>7</v>
      </c>
      <c r="AD10306" s="4" t="s">
        <v>7</v>
      </c>
      <c r="AE10306" s="4" t="s">
        <v>13</v>
      </c>
    </row>
    <row r="10307" spans="1:23">
      <c r="A10307" t="n">
        <v>79423</v>
      </c>
      <c r="B10307" s="9" t="n">
        <v>5</v>
      </c>
      <c r="C10307" s="7" t="n">
        <v>28</v>
      </c>
      <c r="D10307" s="10" t="s">
        <v>3</v>
      </c>
      <c r="E10307" s="39" t="n">
        <v>47</v>
      </c>
      <c r="F10307" s="7" t="n">
        <v>61456</v>
      </c>
      <c r="G10307" s="7" t="n">
        <v>2</v>
      </c>
      <c r="H10307" s="7" t="n">
        <v>0</v>
      </c>
      <c r="I10307" s="7" t="s">
        <v>134</v>
      </c>
      <c r="J10307" s="10" t="s">
        <v>3</v>
      </c>
      <c r="K10307" s="7" t="n">
        <v>8</v>
      </c>
      <c r="L10307" s="7" t="n">
        <v>28</v>
      </c>
      <c r="M10307" s="10" t="s">
        <v>3</v>
      </c>
      <c r="N10307" s="53" t="n">
        <v>74</v>
      </c>
      <c r="O10307" s="7" t="n">
        <v>65</v>
      </c>
      <c r="P10307" s="10" t="s">
        <v>3</v>
      </c>
      <c r="Q10307" s="7" t="n">
        <v>0</v>
      </c>
      <c r="R10307" s="7" t="n">
        <v>1</v>
      </c>
      <c r="S10307" s="7" t="n">
        <v>3</v>
      </c>
      <c r="T10307" s="7" t="n">
        <v>9</v>
      </c>
      <c r="U10307" s="7" t="n">
        <v>28</v>
      </c>
      <c r="V10307" s="10" t="s">
        <v>3</v>
      </c>
      <c r="W10307" s="53" t="n">
        <v>74</v>
      </c>
      <c r="X10307" s="7" t="n">
        <v>65</v>
      </c>
      <c r="Y10307" s="10" t="s">
        <v>3</v>
      </c>
      <c r="Z10307" s="7" t="n">
        <v>0</v>
      </c>
      <c r="AA10307" s="7" t="n">
        <v>2</v>
      </c>
      <c r="AB10307" s="7" t="n">
        <v>3</v>
      </c>
      <c r="AC10307" s="7" t="n">
        <v>9</v>
      </c>
      <c r="AD10307" s="7" t="n">
        <v>1</v>
      </c>
      <c r="AE10307" s="11" t="n">
        <f t="normal" ca="1">A10311</f>
        <v>0</v>
      </c>
    </row>
    <row r="10308" spans="1:23">
      <c r="A10308" t="s">
        <v>4</v>
      </c>
      <c r="B10308" s="4" t="s">
        <v>5</v>
      </c>
      <c r="C10308" s="4" t="s">
        <v>11</v>
      </c>
      <c r="D10308" s="4" t="s">
        <v>7</v>
      </c>
      <c r="E10308" s="4" t="s">
        <v>7</v>
      </c>
      <c r="F10308" s="4" t="s">
        <v>8</v>
      </c>
    </row>
    <row r="10309" spans="1:23">
      <c r="A10309" t="n">
        <v>79471</v>
      </c>
      <c r="B10309" s="39" t="n">
        <v>47</v>
      </c>
      <c r="C10309" s="7" t="n">
        <v>61456</v>
      </c>
      <c r="D10309" s="7" t="n">
        <v>0</v>
      </c>
      <c r="E10309" s="7" t="n">
        <v>0</v>
      </c>
      <c r="F10309" s="7" t="s">
        <v>135</v>
      </c>
    </row>
    <row r="10310" spans="1:23">
      <c r="A10310" t="s">
        <v>4</v>
      </c>
      <c r="B10310" s="4" t="s">
        <v>5</v>
      </c>
      <c r="C10310" s="4" t="s">
        <v>7</v>
      </c>
      <c r="D10310" s="4" t="s">
        <v>11</v>
      </c>
      <c r="E10310" s="4" t="s">
        <v>15</v>
      </c>
    </row>
    <row r="10311" spans="1:23">
      <c r="A10311" t="n">
        <v>79484</v>
      </c>
      <c r="B10311" s="28" t="n">
        <v>58</v>
      </c>
      <c r="C10311" s="7" t="n">
        <v>0</v>
      </c>
      <c r="D10311" s="7" t="n">
        <v>300</v>
      </c>
      <c r="E10311" s="7" t="n">
        <v>1</v>
      </c>
    </row>
    <row r="10312" spans="1:23">
      <c r="A10312" t="s">
        <v>4</v>
      </c>
      <c r="B10312" s="4" t="s">
        <v>5</v>
      </c>
      <c r="C10312" s="4" t="s">
        <v>7</v>
      </c>
      <c r="D10312" s="4" t="s">
        <v>11</v>
      </c>
    </row>
    <row r="10313" spans="1:23">
      <c r="A10313" t="n">
        <v>79492</v>
      </c>
      <c r="B10313" s="28" t="n">
        <v>58</v>
      </c>
      <c r="C10313" s="7" t="n">
        <v>255</v>
      </c>
      <c r="D10313" s="7" t="n">
        <v>0</v>
      </c>
    </row>
    <row r="10314" spans="1:23">
      <c r="A10314" t="s">
        <v>4</v>
      </c>
      <c r="B10314" s="4" t="s">
        <v>5</v>
      </c>
      <c r="C10314" s="4" t="s">
        <v>7</v>
      </c>
      <c r="D10314" s="4" t="s">
        <v>7</v>
      </c>
      <c r="E10314" s="4" t="s">
        <v>7</v>
      </c>
      <c r="F10314" s="4" t="s">
        <v>7</v>
      </c>
    </row>
    <row r="10315" spans="1:23">
      <c r="A10315" t="n">
        <v>79496</v>
      </c>
      <c r="B10315" s="13" t="n">
        <v>14</v>
      </c>
      <c r="C10315" s="7" t="n">
        <v>0</v>
      </c>
      <c r="D10315" s="7" t="n">
        <v>0</v>
      </c>
      <c r="E10315" s="7" t="n">
        <v>0</v>
      </c>
      <c r="F10315" s="7" t="n">
        <v>64</v>
      </c>
    </row>
    <row r="10316" spans="1:23">
      <c r="A10316" t="s">
        <v>4</v>
      </c>
      <c r="B10316" s="4" t="s">
        <v>5</v>
      </c>
      <c r="C10316" s="4" t="s">
        <v>7</v>
      </c>
      <c r="D10316" s="4" t="s">
        <v>11</v>
      </c>
    </row>
    <row r="10317" spans="1:23">
      <c r="A10317" t="n">
        <v>79501</v>
      </c>
      <c r="B10317" s="21" t="n">
        <v>22</v>
      </c>
      <c r="C10317" s="7" t="n">
        <v>0</v>
      </c>
      <c r="D10317" s="7" t="n">
        <v>36872</v>
      </c>
    </row>
    <row r="10318" spans="1:23">
      <c r="A10318" t="s">
        <v>4</v>
      </c>
      <c r="B10318" s="4" t="s">
        <v>5</v>
      </c>
      <c r="C10318" s="4" t="s">
        <v>7</v>
      </c>
      <c r="D10318" s="4" t="s">
        <v>11</v>
      </c>
    </row>
    <row r="10319" spans="1:23">
      <c r="A10319" t="n">
        <v>79505</v>
      </c>
      <c r="B10319" s="28" t="n">
        <v>58</v>
      </c>
      <c r="C10319" s="7" t="n">
        <v>5</v>
      </c>
      <c r="D10319" s="7" t="n">
        <v>300</v>
      </c>
    </row>
    <row r="10320" spans="1:23">
      <c r="A10320" t="s">
        <v>4</v>
      </c>
      <c r="B10320" s="4" t="s">
        <v>5</v>
      </c>
      <c r="C10320" s="4" t="s">
        <v>15</v>
      </c>
      <c r="D10320" s="4" t="s">
        <v>11</v>
      </c>
    </row>
    <row r="10321" spans="1:31">
      <c r="A10321" t="n">
        <v>79509</v>
      </c>
      <c r="B10321" s="29" t="n">
        <v>103</v>
      </c>
      <c r="C10321" s="7" t="n">
        <v>0</v>
      </c>
      <c r="D10321" s="7" t="n">
        <v>300</v>
      </c>
    </row>
    <row r="10322" spans="1:31">
      <c r="A10322" t="s">
        <v>4</v>
      </c>
      <c r="B10322" s="4" t="s">
        <v>5</v>
      </c>
      <c r="C10322" s="4" t="s">
        <v>7</v>
      </c>
    </row>
    <row r="10323" spans="1:31">
      <c r="A10323" t="n">
        <v>79516</v>
      </c>
      <c r="B10323" s="54" t="n">
        <v>64</v>
      </c>
      <c r="C10323" s="7" t="n">
        <v>7</v>
      </c>
    </row>
    <row r="10324" spans="1:31">
      <c r="A10324" t="s">
        <v>4</v>
      </c>
      <c r="B10324" s="4" t="s">
        <v>5</v>
      </c>
      <c r="C10324" s="4" t="s">
        <v>7</v>
      </c>
      <c r="D10324" s="4" t="s">
        <v>11</v>
      </c>
    </row>
    <row r="10325" spans="1:31">
      <c r="A10325" t="n">
        <v>79518</v>
      </c>
      <c r="B10325" s="55" t="n">
        <v>72</v>
      </c>
      <c r="C10325" s="7" t="n">
        <v>5</v>
      </c>
      <c r="D10325" s="7" t="n">
        <v>0</v>
      </c>
    </row>
    <row r="10326" spans="1:31">
      <c r="A10326" t="s">
        <v>4</v>
      </c>
      <c r="B10326" s="4" t="s">
        <v>5</v>
      </c>
      <c r="C10326" s="4" t="s">
        <v>7</v>
      </c>
      <c r="D10326" s="10" t="s">
        <v>10</v>
      </c>
      <c r="E10326" s="4" t="s">
        <v>5</v>
      </c>
      <c r="F10326" s="4" t="s">
        <v>7</v>
      </c>
      <c r="G10326" s="4" t="s">
        <v>11</v>
      </c>
      <c r="H10326" s="10" t="s">
        <v>12</v>
      </c>
      <c r="I10326" s="4" t="s">
        <v>7</v>
      </c>
      <c r="J10326" s="4" t="s">
        <v>17</v>
      </c>
      <c r="K10326" s="4" t="s">
        <v>7</v>
      </c>
      <c r="L10326" s="4" t="s">
        <v>7</v>
      </c>
      <c r="M10326" s="4" t="s">
        <v>13</v>
      </c>
    </row>
    <row r="10327" spans="1:31">
      <c r="A10327" t="n">
        <v>79522</v>
      </c>
      <c r="B10327" s="9" t="n">
        <v>5</v>
      </c>
      <c r="C10327" s="7" t="n">
        <v>28</v>
      </c>
      <c r="D10327" s="10" t="s">
        <v>3</v>
      </c>
      <c r="E10327" s="8" t="n">
        <v>162</v>
      </c>
      <c r="F10327" s="7" t="n">
        <v>4</v>
      </c>
      <c r="G10327" s="7" t="n">
        <v>36872</v>
      </c>
      <c r="H10327" s="10" t="s">
        <v>3</v>
      </c>
      <c r="I10327" s="7" t="n">
        <v>0</v>
      </c>
      <c r="J10327" s="7" t="n">
        <v>1</v>
      </c>
      <c r="K10327" s="7" t="n">
        <v>2</v>
      </c>
      <c r="L10327" s="7" t="n">
        <v>1</v>
      </c>
      <c r="M10327" s="11" t="n">
        <f t="normal" ca="1">A10333</f>
        <v>0</v>
      </c>
    </row>
    <row r="10328" spans="1:31">
      <c r="A10328" t="s">
        <v>4</v>
      </c>
      <c r="B10328" s="4" t="s">
        <v>5</v>
      </c>
      <c r="C10328" s="4" t="s">
        <v>7</v>
      </c>
      <c r="D10328" s="4" t="s">
        <v>8</v>
      </c>
    </row>
    <row r="10329" spans="1:31">
      <c r="A10329" t="n">
        <v>79539</v>
      </c>
      <c r="B10329" s="6" t="n">
        <v>2</v>
      </c>
      <c r="C10329" s="7" t="n">
        <v>10</v>
      </c>
      <c r="D10329" s="7" t="s">
        <v>136</v>
      </c>
    </row>
    <row r="10330" spans="1:31">
      <c r="A10330" t="s">
        <v>4</v>
      </c>
      <c r="B10330" s="4" t="s">
        <v>5</v>
      </c>
      <c r="C10330" s="4" t="s">
        <v>11</v>
      </c>
    </row>
    <row r="10331" spans="1:31">
      <c r="A10331" t="n">
        <v>79556</v>
      </c>
      <c r="B10331" s="26" t="n">
        <v>16</v>
      </c>
      <c r="C10331" s="7" t="n">
        <v>0</v>
      </c>
    </row>
    <row r="10332" spans="1:31">
      <c r="A10332" t="s">
        <v>4</v>
      </c>
      <c r="B10332" s="4" t="s">
        <v>5</v>
      </c>
      <c r="C10332" s="4" t="s">
        <v>7</v>
      </c>
    </row>
    <row r="10333" spans="1:31">
      <c r="A10333" t="n">
        <v>79559</v>
      </c>
      <c r="B10333" s="56" t="n">
        <v>116</v>
      </c>
      <c r="C10333" s="7" t="n">
        <v>0</v>
      </c>
    </row>
    <row r="10334" spans="1:31">
      <c r="A10334" t="s">
        <v>4</v>
      </c>
      <c r="B10334" s="4" t="s">
        <v>5</v>
      </c>
      <c r="C10334" s="4" t="s">
        <v>7</v>
      </c>
      <c r="D10334" s="4" t="s">
        <v>11</v>
      </c>
    </row>
    <row r="10335" spans="1:31">
      <c r="A10335" t="n">
        <v>79561</v>
      </c>
      <c r="B10335" s="56" t="n">
        <v>116</v>
      </c>
      <c r="C10335" s="7" t="n">
        <v>2</v>
      </c>
      <c r="D10335" s="7" t="n">
        <v>1</v>
      </c>
    </row>
    <row r="10336" spans="1:31">
      <c r="A10336" t="s">
        <v>4</v>
      </c>
      <c r="B10336" s="4" t="s">
        <v>5</v>
      </c>
      <c r="C10336" s="4" t="s">
        <v>7</v>
      </c>
      <c r="D10336" s="4" t="s">
        <v>17</v>
      </c>
    </row>
    <row r="10337" spans="1:13">
      <c r="A10337" t="n">
        <v>79565</v>
      </c>
      <c r="B10337" s="56" t="n">
        <v>116</v>
      </c>
      <c r="C10337" s="7" t="n">
        <v>5</v>
      </c>
      <c r="D10337" s="7" t="n">
        <v>1101004800</v>
      </c>
    </row>
    <row r="10338" spans="1:13">
      <c r="A10338" t="s">
        <v>4</v>
      </c>
      <c r="B10338" s="4" t="s">
        <v>5</v>
      </c>
      <c r="C10338" s="4" t="s">
        <v>7</v>
      </c>
      <c r="D10338" s="4" t="s">
        <v>11</v>
      </c>
    </row>
    <row r="10339" spans="1:13">
      <c r="A10339" t="n">
        <v>79571</v>
      </c>
      <c r="B10339" s="56" t="n">
        <v>116</v>
      </c>
      <c r="C10339" s="7" t="n">
        <v>6</v>
      </c>
      <c r="D10339" s="7" t="n">
        <v>1</v>
      </c>
    </row>
    <row r="10340" spans="1:13">
      <c r="A10340" t="s">
        <v>4</v>
      </c>
      <c r="B10340" s="4" t="s">
        <v>5</v>
      </c>
      <c r="C10340" s="4" t="s">
        <v>11</v>
      </c>
      <c r="D10340" s="4" t="s">
        <v>8</v>
      </c>
      <c r="E10340" s="4" t="s">
        <v>8</v>
      </c>
      <c r="F10340" s="4" t="s">
        <v>8</v>
      </c>
      <c r="G10340" s="4" t="s">
        <v>7</v>
      </c>
      <c r="H10340" s="4" t="s">
        <v>17</v>
      </c>
      <c r="I10340" s="4" t="s">
        <v>15</v>
      </c>
      <c r="J10340" s="4" t="s">
        <v>15</v>
      </c>
      <c r="K10340" s="4" t="s">
        <v>15</v>
      </c>
      <c r="L10340" s="4" t="s">
        <v>15</v>
      </c>
      <c r="M10340" s="4" t="s">
        <v>15</v>
      </c>
      <c r="N10340" s="4" t="s">
        <v>15</v>
      </c>
      <c r="O10340" s="4" t="s">
        <v>15</v>
      </c>
      <c r="P10340" s="4" t="s">
        <v>8</v>
      </c>
      <c r="Q10340" s="4" t="s">
        <v>8</v>
      </c>
      <c r="R10340" s="4" t="s">
        <v>17</v>
      </c>
      <c r="S10340" s="4" t="s">
        <v>7</v>
      </c>
      <c r="T10340" s="4" t="s">
        <v>17</v>
      </c>
      <c r="U10340" s="4" t="s">
        <v>17</v>
      </c>
      <c r="V10340" s="4" t="s">
        <v>11</v>
      </c>
    </row>
    <row r="10341" spans="1:13">
      <c r="A10341" t="n">
        <v>79575</v>
      </c>
      <c r="B10341" s="59" t="n">
        <v>19</v>
      </c>
      <c r="C10341" s="7" t="n">
        <v>1</v>
      </c>
      <c r="D10341" s="7" t="s">
        <v>144</v>
      </c>
      <c r="E10341" s="7" t="s">
        <v>145</v>
      </c>
      <c r="F10341" s="7" t="s">
        <v>18</v>
      </c>
      <c r="G10341" s="7" t="n">
        <v>0</v>
      </c>
      <c r="H10341" s="7" t="n">
        <v>1</v>
      </c>
      <c r="I10341" s="7" t="n">
        <v>0</v>
      </c>
      <c r="J10341" s="7" t="n">
        <v>0</v>
      </c>
      <c r="K10341" s="7" t="n">
        <v>0</v>
      </c>
      <c r="L10341" s="7" t="n">
        <v>0</v>
      </c>
      <c r="M10341" s="7" t="n">
        <v>1</v>
      </c>
      <c r="N10341" s="7" t="n">
        <v>1.60000002384186</v>
      </c>
      <c r="O10341" s="7" t="n">
        <v>0.0900000035762787</v>
      </c>
      <c r="P10341" s="7" t="s">
        <v>18</v>
      </c>
      <c r="Q10341" s="7" t="s">
        <v>18</v>
      </c>
      <c r="R10341" s="7" t="n">
        <v>-1</v>
      </c>
      <c r="S10341" s="7" t="n">
        <v>0</v>
      </c>
      <c r="T10341" s="7" t="n">
        <v>0</v>
      </c>
      <c r="U10341" s="7" t="n">
        <v>0</v>
      </c>
      <c r="V10341" s="7" t="n">
        <v>0</v>
      </c>
    </row>
    <row r="10342" spans="1:13">
      <c r="A10342" t="s">
        <v>4</v>
      </c>
      <c r="B10342" s="4" t="s">
        <v>5</v>
      </c>
      <c r="C10342" s="4" t="s">
        <v>11</v>
      </c>
      <c r="D10342" s="4" t="s">
        <v>8</v>
      </c>
      <c r="E10342" s="4" t="s">
        <v>8</v>
      </c>
      <c r="F10342" s="4" t="s">
        <v>8</v>
      </c>
      <c r="G10342" s="4" t="s">
        <v>7</v>
      </c>
      <c r="H10342" s="4" t="s">
        <v>17</v>
      </c>
      <c r="I10342" s="4" t="s">
        <v>15</v>
      </c>
      <c r="J10342" s="4" t="s">
        <v>15</v>
      </c>
      <c r="K10342" s="4" t="s">
        <v>15</v>
      </c>
      <c r="L10342" s="4" t="s">
        <v>15</v>
      </c>
      <c r="M10342" s="4" t="s">
        <v>15</v>
      </c>
      <c r="N10342" s="4" t="s">
        <v>15</v>
      </c>
      <c r="O10342" s="4" t="s">
        <v>15</v>
      </c>
      <c r="P10342" s="4" t="s">
        <v>8</v>
      </c>
      <c r="Q10342" s="4" t="s">
        <v>8</v>
      </c>
      <c r="R10342" s="4" t="s">
        <v>17</v>
      </c>
      <c r="S10342" s="4" t="s">
        <v>7</v>
      </c>
      <c r="T10342" s="4" t="s">
        <v>17</v>
      </c>
      <c r="U10342" s="4" t="s">
        <v>17</v>
      </c>
      <c r="V10342" s="4" t="s">
        <v>11</v>
      </c>
    </row>
    <row r="10343" spans="1:13">
      <c r="A10343" t="n">
        <v>79648</v>
      </c>
      <c r="B10343" s="59" t="n">
        <v>19</v>
      </c>
      <c r="C10343" s="7" t="n">
        <v>2</v>
      </c>
      <c r="D10343" s="7" t="s">
        <v>146</v>
      </c>
      <c r="E10343" s="7" t="s">
        <v>147</v>
      </c>
      <c r="F10343" s="7" t="s">
        <v>18</v>
      </c>
      <c r="G10343" s="7" t="n">
        <v>0</v>
      </c>
      <c r="H10343" s="7" t="n">
        <v>1</v>
      </c>
      <c r="I10343" s="7" t="n">
        <v>0</v>
      </c>
      <c r="J10343" s="7" t="n">
        <v>0</v>
      </c>
      <c r="K10343" s="7" t="n">
        <v>0</v>
      </c>
      <c r="L10343" s="7" t="n">
        <v>0</v>
      </c>
      <c r="M10343" s="7" t="n">
        <v>1</v>
      </c>
      <c r="N10343" s="7" t="n">
        <v>1.60000002384186</v>
      </c>
      <c r="O10343" s="7" t="n">
        <v>0.0900000035762787</v>
      </c>
      <c r="P10343" s="7" t="s">
        <v>18</v>
      </c>
      <c r="Q10343" s="7" t="s">
        <v>18</v>
      </c>
      <c r="R10343" s="7" t="n">
        <v>-1</v>
      </c>
      <c r="S10343" s="7" t="n">
        <v>0</v>
      </c>
      <c r="T10343" s="7" t="n">
        <v>0</v>
      </c>
      <c r="U10343" s="7" t="n">
        <v>0</v>
      </c>
      <c r="V10343" s="7" t="n">
        <v>0</v>
      </c>
    </row>
    <row r="10344" spans="1:13">
      <c r="A10344" t="s">
        <v>4</v>
      </c>
      <c r="B10344" s="4" t="s">
        <v>5</v>
      </c>
      <c r="C10344" s="4" t="s">
        <v>11</v>
      </c>
      <c r="D10344" s="4" t="s">
        <v>8</v>
      </c>
      <c r="E10344" s="4" t="s">
        <v>8</v>
      </c>
      <c r="F10344" s="4" t="s">
        <v>8</v>
      </c>
      <c r="G10344" s="4" t="s">
        <v>7</v>
      </c>
      <c r="H10344" s="4" t="s">
        <v>17</v>
      </c>
      <c r="I10344" s="4" t="s">
        <v>15</v>
      </c>
      <c r="J10344" s="4" t="s">
        <v>15</v>
      </c>
      <c r="K10344" s="4" t="s">
        <v>15</v>
      </c>
      <c r="L10344" s="4" t="s">
        <v>15</v>
      </c>
      <c r="M10344" s="4" t="s">
        <v>15</v>
      </c>
      <c r="N10344" s="4" t="s">
        <v>15</v>
      </c>
      <c r="O10344" s="4" t="s">
        <v>15</v>
      </c>
      <c r="P10344" s="4" t="s">
        <v>8</v>
      </c>
      <c r="Q10344" s="4" t="s">
        <v>8</v>
      </c>
      <c r="R10344" s="4" t="s">
        <v>17</v>
      </c>
      <c r="S10344" s="4" t="s">
        <v>7</v>
      </c>
      <c r="T10344" s="4" t="s">
        <v>17</v>
      </c>
      <c r="U10344" s="4" t="s">
        <v>17</v>
      </c>
      <c r="V10344" s="4" t="s">
        <v>11</v>
      </c>
    </row>
    <row r="10345" spans="1:13">
      <c r="A10345" t="n">
        <v>79722</v>
      </c>
      <c r="B10345" s="59" t="n">
        <v>19</v>
      </c>
      <c r="C10345" s="7" t="n">
        <v>3</v>
      </c>
      <c r="D10345" s="7" t="s">
        <v>148</v>
      </c>
      <c r="E10345" s="7" t="s">
        <v>149</v>
      </c>
      <c r="F10345" s="7" t="s">
        <v>18</v>
      </c>
      <c r="G10345" s="7" t="n">
        <v>0</v>
      </c>
      <c r="H10345" s="7" t="n">
        <v>1</v>
      </c>
      <c r="I10345" s="7" t="n">
        <v>0</v>
      </c>
      <c r="J10345" s="7" t="n">
        <v>0</v>
      </c>
      <c r="K10345" s="7" t="n">
        <v>0</v>
      </c>
      <c r="L10345" s="7" t="n">
        <v>0</v>
      </c>
      <c r="M10345" s="7" t="n">
        <v>1</v>
      </c>
      <c r="N10345" s="7" t="n">
        <v>1.60000002384186</v>
      </c>
      <c r="O10345" s="7" t="n">
        <v>0.0900000035762787</v>
      </c>
      <c r="P10345" s="7" t="s">
        <v>18</v>
      </c>
      <c r="Q10345" s="7" t="s">
        <v>18</v>
      </c>
      <c r="R10345" s="7" t="n">
        <v>-1</v>
      </c>
      <c r="S10345" s="7" t="n">
        <v>0</v>
      </c>
      <c r="T10345" s="7" t="n">
        <v>0</v>
      </c>
      <c r="U10345" s="7" t="n">
        <v>0</v>
      </c>
      <c r="V10345" s="7" t="n">
        <v>0</v>
      </c>
    </row>
    <row r="10346" spans="1:13">
      <c r="A10346" t="s">
        <v>4</v>
      </c>
      <c r="B10346" s="4" t="s">
        <v>5</v>
      </c>
      <c r="C10346" s="4" t="s">
        <v>11</v>
      </c>
      <c r="D10346" s="4" t="s">
        <v>8</v>
      </c>
      <c r="E10346" s="4" t="s">
        <v>8</v>
      </c>
      <c r="F10346" s="4" t="s">
        <v>8</v>
      </c>
      <c r="G10346" s="4" t="s">
        <v>7</v>
      </c>
      <c r="H10346" s="4" t="s">
        <v>17</v>
      </c>
      <c r="I10346" s="4" t="s">
        <v>15</v>
      </c>
      <c r="J10346" s="4" t="s">
        <v>15</v>
      </c>
      <c r="K10346" s="4" t="s">
        <v>15</v>
      </c>
      <c r="L10346" s="4" t="s">
        <v>15</v>
      </c>
      <c r="M10346" s="4" t="s">
        <v>15</v>
      </c>
      <c r="N10346" s="4" t="s">
        <v>15</v>
      </c>
      <c r="O10346" s="4" t="s">
        <v>15</v>
      </c>
      <c r="P10346" s="4" t="s">
        <v>8</v>
      </c>
      <c r="Q10346" s="4" t="s">
        <v>8</v>
      </c>
      <c r="R10346" s="4" t="s">
        <v>17</v>
      </c>
      <c r="S10346" s="4" t="s">
        <v>7</v>
      </c>
      <c r="T10346" s="4" t="s">
        <v>17</v>
      </c>
      <c r="U10346" s="4" t="s">
        <v>17</v>
      </c>
      <c r="V10346" s="4" t="s">
        <v>11</v>
      </c>
    </row>
    <row r="10347" spans="1:13">
      <c r="A10347" t="n">
        <v>79795</v>
      </c>
      <c r="B10347" s="59" t="n">
        <v>19</v>
      </c>
      <c r="C10347" s="7" t="n">
        <v>4</v>
      </c>
      <c r="D10347" s="7" t="s">
        <v>150</v>
      </c>
      <c r="E10347" s="7" t="s">
        <v>151</v>
      </c>
      <c r="F10347" s="7" t="s">
        <v>18</v>
      </c>
      <c r="G10347" s="7" t="n">
        <v>0</v>
      </c>
      <c r="H10347" s="7" t="n">
        <v>1</v>
      </c>
      <c r="I10347" s="7" t="n">
        <v>0</v>
      </c>
      <c r="J10347" s="7" t="n">
        <v>0</v>
      </c>
      <c r="K10347" s="7" t="n">
        <v>0</v>
      </c>
      <c r="L10347" s="7" t="n">
        <v>0</v>
      </c>
      <c r="M10347" s="7" t="n">
        <v>1</v>
      </c>
      <c r="N10347" s="7" t="n">
        <v>1.60000002384186</v>
      </c>
      <c r="O10347" s="7" t="n">
        <v>0.0900000035762787</v>
      </c>
      <c r="P10347" s="7" t="s">
        <v>18</v>
      </c>
      <c r="Q10347" s="7" t="s">
        <v>18</v>
      </c>
      <c r="R10347" s="7" t="n">
        <v>-1</v>
      </c>
      <c r="S10347" s="7" t="n">
        <v>0</v>
      </c>
      <c r="T10347" s="7" t="n">
        <v>0</v>
      </c>
      <c r="U10347" s="7" t="n">
        <v>0</v>
      </c>
      <c r="V10347" s="7" t="n">
        <v>0</v>
      </c>
    </row>
    <row r="10348" spans="1:13">
      <c r="A10348" t="s">
        <v>4</v>
      </c>
      <c r="B10348" s="4" t="s">
        <v>5</v>
      </c>
      <c r="C10348" s="4" t="s">
        <v>11</v>
      </c>
      <c r="D10348" s="4" t="s">
        <v>8</v>
      </c>
      <c r="E10348" s="4" t="s">
        <v>8</v>
      </c>
      <c r="F10348" s="4" t="s">
        <v>8</v>
      </c>
      <c r="G10348" s="4" t="s">
        <v>7</v>
      </c>
      <c r="H10348" s="4" t="s">
        <v>17</v>
      </c>
      <c r="I10348" s="4" t="s">
        <v>15</v>
      </c>
      <c r="J10348" s="4" t="s">
        <v>15</v>
      </c>
      <c r="K10348" s="4" t="s">
        <v>15</v>
      </c>
      <c r="L10348" s="4" t="s">
        <v>15</v>
      </c>
      <c r="M10348" s="4" t="s">
        <v>15</v>
      </c>
      <c r="N10348" s="4" t="s">
        <v>15</v>
      </c>
      <c r="O10348" s="4" t="s">
        <v>15</v>
      </c>
      <c r="P10348" s="4" t="s">
        <v>8</v>
      </c>
      <c r="Q10348" s="4" t="s">
        <v>8</v>
      </c>
      <c r="R10348" s="4" t="s">
        <v>17</v>
      </c>
      <c r="S10348" s="4" t="s">
        <v>7</v>
      </c>
      <c r="T10348" s="4" t="s">
        <v>17</v>
      </c>
      <c r="U10348" s="4" t="s">
        <v>17</v>
      </c>
      <c r="V10348" s="4" t="s">
        <v>11</v>
      </c>
    </row>
    <row r="10349" spans="1:13">
      <c r="A10349" t="n">
        <v>79870</v>
      </c>
      <c r="B10349" s="59" t="n">
        <v>19</v>
      </c>
      <c r="C10349" s="7" t="n">
        <v>5</v>
      </c>
      <c r="D10349" s="7" t="s">
        <v>152</v>
      </c>
      <c r="E10349" s="7" t="s">
        <v>153</v>
      </c>
      <c r="F10349" s="7" t="s">
        <v>18</v>
      </c>
      <c r="G10349" s="7" t="n">
        <v>0</v>
      </c>
      <c r="H10349" s="7" t="n">
        <v>1</v>
      </c>
      <c r="I10349" s="7" t="n">
        <v>0</v>
      </c>
      <c r="J10349" s="7" t="n">
        <v>0</v>
      </c>
      <c r="K10349" s="7" t="n">
        <v>0</v>
      </c>
      <c r="L10349" s="7" t="n">
        <v>0</v>
      </c>
      <c r="M10349" s="7" t="n">
        <v>1</v>
      </c>
      <c r="N10349" s="7" t="n">
        <v>1.60000002384186</v>
      </c>
      <c r="O10349" s="7" t="n">
        <v>0.0900000035762787</v>
      </c>
      <c r="P10349" s="7" t="s">
        <v>18</v>
      </c>
      <c r="Q10349" s="7" t="s">
        <v>18</v>
      </c>
      <c r="R10349" s="7" t="n">
        <v>-1</v>
      </c>
      <c r="S10349" s="7" t="n">
        <v>0</v>
      </c>
      <c r="T10349" s="7" t="n">
        <v>0</v>
      </c>
      <c r="U10349" s="7" t="n">
        <v>0</v>
      </c>
      <c r="V10349" s="7" t="n">
        <v>0</v>
      </c>
    </row>
    <row r="10350" spans="1:13">
      <c r="A10350" t="s">
        <v>4</v>
      </c>
      <c r="B10350" s="4" t="s">
        <v>5</v>
      </c>
      <c r="C10350" s="4" t="s">
        <v>11</v>
      </c>
      <c r="D10350" s="4" t="s">
        <v>8</v>
      </c>
      <c r="E10350" s="4" t="s">
        <v>8</v>
      </c>
      <c r="F10350" s="4" t="s">
        <v>8</v>
      </c>
      <c r="G10350" s="4" t="s">
        <v>7</v>
      </c>
      <c r="H10350" s="4" t="s">
        <v>17</v>
      </c>
      <c r="I10350" s="4" t="s">
        <v>15</v>
      </c>
      <c r="J10350" s="4" t="s">
        <v>15</v>
      </c>
      <c r="K10350" s="4" t="s">
        <v>15</v>
      </c>
      <c r="L10350" s="4" t="s">
        <v>15</v>
      </c>
      <c r="M10350" s="4" t="s">
        <v>15</v>
      </c>
      <c r="N10350" s="4" t="s">
        <v>15</v>
      </c>
      <c r="O10350" s="4" t="s">
        <v>15</v>
      </c>
      <c r="P10350" s="4" t="s">
        <v>8</v>
      </c>
      <c r="Q10350" s="4" t="s">
        <v>8</v>
      </c>
      <c r="R10350" s="4" t="s">
        <v>17</v>
      </c>
      <c r="S10350" s="4" t="s">
        <v>7</v>
      </c>
      <c r="T10350" s="4" t="s">
        <v>17</v>
      </c>
      <c r="U10350" s="4" t="s">
        <v>17</v>
      </c>
      <c r="V10350" s="4" t="s">
        <v>11</v>
      </c>
    </row>
    <row r="10351" spans="1:13">
      <c r="A10351" t="n">
        <v>79942</v>
      </c>
      <c r="B10351" s="59" t="n">
        <v>19</v>
      </c>
      <c r="C10351" s="7" t="n">
        <v>6</v>
      </c>
      <c r="D10351" s="7" t="s">
        <v>154</v>
      </c>
      <c r="E10351" s="7" t="s">
        <v>155</v>
      </c>
      <c r="F10351" s="7" t="s">
        <v>18</v>
      </c>
      <c r="G10351" s="7" t="n">
        <v>0</v>
      </c>
      <c r="H10351" s="7" t="n">
        <v>1</v>
      </c>
      <c r="I10351" s="7" t="n">
        <v>0</v>
      </c>
      <c r="J10351" s="7" t="n">
        <v>0</v>
      </c>
      <c r="K10351" s="7" t="n">
        <v>0</v>
      </c>
      <c r="L10351" s="7" t="n">
        <v>0</v>
      </c>
      <c r="M10351" s="7" t="n">
        <v>1</v>
      </c>
      <c r="N10351" s="7" t="n">
        <v>1.60000002384186</v>
      </c>
      <c r="O10351" s="7" t="n">
        <v>0.0900000035762787</v>
      </c>
      <c r="P10351" s="7" t="s">
        <v>18</v>
      </c>
      <c r="Q10351" s="7" t="s">
        <v>18</v>
      </c>
      <c r="R10351" s="7" t="n">
        <v>-1</v>
      </c>
      <c r="S10351" s="7" t="n">
        <v>0</v>
      </c>
      <c r="T10351" s="7" t="n">
        <v>0</v>
      </c>
      <c r="U10351" s="7" t="n">
        <v>0</v>
      </c>
      <c r="V10351" s="7" t="n">
        <v>0</v>
      </c>
    </row>
    <row r="10352" spans="1:13">
      <c r="A10352" t="s">
        <v>4</v>
      </c>
      <c r="B10352" s="4" t="s">
        <v>5</v>
      </c>
      <c r="C10352" s="4" t="s">
        <v>11</v>
      </c>
      <c r="D10352" s="4" t="s">
        <v>8</v>
      </c>
      <c r="E10352" s="4" t="s">
        <v>8</v>
      </c>
      <c r="F10352" s="4" t="s">
        <v>8</v>
      </c>
      <c r="G10352" s="4" t="s">
        <v>7</v>
      </c>
      <c r="H10352" s="4" t="s">
        <v>17</v>
      </c>
      <c r="I10352" s="4" t="s">
        <v>15</v>
      </c>
      <c r="J10352" s="4" t="s">
        <v>15</v>
      </c>
      <c r="K10352" s="4" t="s">
        <v>15</v>
      </c>
      <c r="L10352" s="4" t="s">
        <v>15</v>
      </c>
      <c r="M10352" s="4" t="s">
        <v>15</v>
      </c>
      <c r="N10352" s="4" t="s">
        <v>15</v>
      </c>
      <c r="O10352" s="4" t="s">
        <v>15</v>
      </c>
      <c r="P10352" s="4" t="s">
        <v>8</v>
      </c>
      <c r="Q10352" s="4" t="s">
        <v>8</v>
      </c>
      <c r="R10352" s="4" t="s">
        <v>17</v>
      </c>
      <c r="S10352" s="4" t="s">
        <v>7</v>
      </c>
      <c r="T10352" s="4" t="s">
        <v>17</v>
      </c>
      <c r="U10352" s="4" t="s">
        <v>17</v>
      </c>
      <c r="V10352" s="4" t="s">
        <v>11</v>
      </c>
    </row>
    <row r="10353" spans="1:22">
      <c r="A10353" t="n">
        <v>80015</v>
      </c>
      <c r="B10353" s="59" t="n">
        <v>19</v>
      </c>
      <c r="C10353" s="7" t="n">
        <v>7</v>
      </c>
      <c r="D10353" s="7" t="s">
        <v>156</v>
      </c>
      <c r="E10353" s="7" t="s">
        <v>157</v>
      </c>
      <c r="F10353" s="7" t="s">
        <v>18</v>
      </c>
      <c r="G10353" s="7" t="n">
        <v>0</v>
      </c>
      <c r="H10353" s="7" t="n">
        <v>1</v>
      </c>
      <c r="I10353" s="7" t="n">
        <v>0</v>
      </c>
      <c r="J10353" s="7" t="n">
        <v>0</v>
      </c>
      <c r="K10353" s="7" t="n">
        <v>0</v>
      </c>
      <c r="L10353" s="7" t="n">
        <v>0</v>
      </c>
      <c r="M10353" s="7" t="n">
        <v>1</v>
      </c>
      <c r="N10353" s="7" t="n">
        <v>1.60000002384186</v>
      </c>
      <c r="O10353" s="7" t="n">
        <v>0.0900000035762787</v>
      </c>
      <c r="P10353" s="7" t="s">
        <v>18</v>
      </c>
      <c r="Q10353" s="7" t="s">
        <v>18</v>
      </c>
      <c r="R10353" s="7" t="n">
        <v>-1</v>
      </c>
      <c r="S10353" s="7" t="n">
        <v>0</v>
      </c>
      <c r="T10353" s="7" t="n">
        <v>0</v>
      </c>
      <c r="U10353" s="7" t="n">
        <v>0</v>
      </c>
      <c r="V10353" s="7" t="n">
        <v>0</v>
      </c>
    </row>
    <row r="10354" spans="1:22">
      <c r="A10354" t="s">
        <v>4</v>
      </c>
      <c r="B10354" s="4" t="s">
        <v>5</v>
      </c>
      <c r="C10354" s="4" t="s">
        <v>11</v>
      </c>
      <c r="D10354" s="4" t="s">
        <v>8</v>
      </c>
      <c r="E10354" s="4" t="s">
        <v>8</v>
      </c>
      <c r="F10354" s="4" t="s">
        <v>8</v>
      </c>
      <c r="G10354" s="4" t="s">
        <v>7</v>
      </c>
      <c r="H10354" s="4" t="s">
        <v>17</v>
      </c>
      <c r="I10354" s="4" t="s">
        <v>15</v>
      </c>
      <c r="J10354" s="4" t="s">
        <v>15</v>
      </c>
      <c r="K10354" s="4" t="s">
        <v>15</v>
      </c>
      <c r="L10354" s="4" t="s">
        <v>15</v>
      </c>
      <c r="M10354" s="4" t="s">
        <v>15</v>
      </c>
      <c r="N10354" s="4" t="s">
        <v>15</v>
      </c>
      <c r="O10354" s="4" t="s">
        <v>15</v>
      </c>
      <c r="P10354" s="4" t="s">
        <v>8</v>
      </c>
      <c r="Q10354" s="4" t="s">
        <v>8</v>
      </c>
      <c r="R10354" s="4" t="s">
        <v>17</v>
      </c>
      <c r="S10354" s="4" t="s">
        <v>7</v>
      </c>
      <c r="T10354" s="4" t="s">
        <v>17</v>
      </c>
      <c r="U10354" s="4" t="s">
        <v>17</v>
      </c>
      <c r="V10354" s="4" t="s">
        <v>11</v>
      </c>
    </row>
    <row r="10355" spans="1:22">
      <c r="A10355" t="n">
        <v>80086</v>
      </c>
      <c r="B10355" s="59" t="n">
        <v>19</v>
      </c>
      <c r="C10355" s="7" t="n">
        <v>8</v>
      </c>
      <c r="D10355" s="7" t="s">
        <v>158</v>
      </c>
      <c r="E10355" s="7" t="s">
        <v>159</v>
      </c>
      <c r="F10355" s="7" t="s">
        <v>18</v>
      </c>
      <c r="G10355" s="7" t="n">
        <v>0</v>
      </c>
      <c r="H10355" s="7" t="n">
        <v>1</v>
      </c>
      <c r="I10355" s="7" t="n">
        <v>0</v>
      </c>
      <c r="J10355" s="7" t="n">
        <v>0</v>
      </c>
      <c r="K10355" s="7" t="n">
        <v>0</v>
      </c>
      <c r="L10355" s="7" t="n">
        <v>0</v>
      </c>
      <c r="M10355" s="7" t="n">
        <v>1</v>
      </c>
      <c r="N10355" s="7" t="n">
        <v>1.60000002384186</v>
      </c>
      <c r="O10355" s="7" t="n">
        <v>0.0900000035762787</v>
      </c>
      <c r="P10355" s="7" t="s">
        <v>18</v>
      </c>
      <c r="Q10355" s="7" t="s">
        <v>18</v>
      </c>
      <c r="R10355" s="7" t="n">
        <v>-1</v>
      </c>
      <c r="S10355" s="7" t="n">
        <v>0</v>
      </c>
      <c r="T10355" s="7" t="n">
        <v>0</v>
      </c>
      <c r="U10355" s="7" t="n">
        <v>0</v>
      </c>
      <c r="V10355" s="7" t="n">
        <v>0</v>
      </c>
    </row>
    <row r="10356" spans="1:22">
      <c r="A10356" t="s">
        <v>4</v>
      </c>
      <c r="B10356" s="4" t="s">
        <v>5</v>
      </c>
      <c r="C10356" s="4" t="s">
        <v>11</v>
      </c>
      <c r="D10356" s="4" t="s">
        <v>8</v>
      </c>
      <c r="E10356" s="4" t="s">
        <v>8</v>
      </c>
      <c r="F10356" s="4" t="s">
        <v>8</v>
      </c>
      <c r="G10356" s="4" t="s">
        <v>7</v>
      </c>
      <c r="H10356" s="4" t="s">
        <v>17</v>
      </c>
      <c r="I10356" s="4" t="s">
        <v>15</v>
      </c>
      <c r="J10356" s="4" t="s">
        <v>15</v>
      </c>
      <c r="K10356" s="4" t="s">
        <v>15</v>
      </c>
      <c r="L10356" s="4" t="s">
        <v>15</v>
      </c>
      <c r="M10356" s="4" t="s">
        <v>15</v>
      </c>
      <c r="N10356" s="4" t="s">
        <v>15</v>
      </c>
      <c r="O10356" s="4" t="s">
        <v>15</v>
      </c>
      <c r="P10356" s="4" t="s">
        <v>8</v>
      </c>
      <c r="Q10356" s="4" t="s">
        <v>8</v>
      </c>
      <c r="R10356" s="4" t="s">
        <v>17</v>
      </c>
      <c r="S10356" s="4" t="s">
        <v>7</v>
      </c>
      <c r="T10356" s="4" t="s">
        <v>17</v>
      </c>
      <c r="U10356" s="4" t="s">
        <v>17</v>
      </c>
      <c r="V10356" s="4" t="s">
        <v>11</v>
      </c>
    </row>
    <row r="10357" spans="1:22">
      <c r="A10357" t="n">
        <v>80159</v>
      </c>
      <c r="B10357" s="59" t="n">
        <v>19</v>
      </c>
      <c r="C10357" s="7" t="n">
        <v>9</v>
      </c>
      <c r="D10357" s="7" t="s">
        <v>160</v>
      </c>
      <c r="E10357" s="7" t="s">
        <v>161</v>
      </c>
      <c r="F10357" s="7" t="s">
        <v>18</v>
      </c>
      <c r="G10357" s="7" t="n">
        <v>0</v>
      </c>
      <c r="H10357" s="7" t="n">
        <v>1</v>
      </c>
      <c r="I10357" s="7" t="n">
        <v>0</v>
      </c>
      <c r="J10357" s="7" t="n">
        <v>0</v>
      </c>
      <c r="K10357" s="7" t="n">
        <v>0</v>
      </c>
      <c r="L10357" s="7" t="n">
        <v>0</v>
      </c>
      <c r="M10357" s="7" t="n">
        <v>1</v>
      </c>
      <c r="N10357" s="7" t="n">
        <v>1.60000002384186</v>
      </c>
      <c r="O10357" s="7" t="n">
        <v>0.0900000035762787</v>
      </c>
      <c r="P10357" s="7" t="s">
        <v>18</v>
      </c>
      <c r="Q10357" s="7" t="s">
        <v>18</v>
      </c>
      <c r="R10357" s="7" t="n">
        <v>-1</v>
      </c>
      <c r="S10357" s="7" t="n">
        <v>0</v>
      </c>
      <c r="T10357" s="7" t="n">
        <v>0</v>
      </c>
      <c r="U10357" s="7" t="n">
        <v>0</v>
      </c>
      <c r="V10357" s="7" t="n">
        <v>0</v>
      </c>
    </row>
    <row r="10358" spans="1:22">
      <c r="A10358" t="s">
        <v>4</v>
      </c>
      <c r="B10358" s="4" t="s">
        <v>5</v>
      </c>
      <c r="C10358" s="4" t="s">
        <v>11</v>
      </c>
      <c r="D10358" s="4" t="s">
        <v>7</v>
      </c>
      <c r="E10358" s="4" t="s">
        <v>7</v>
      </c>
      <c r="F10358" s="4" t="s">
        <v>8</v>
      </c>
    </row>
    <row r="10359" spans="1:22">
      <c r="A10359" t="n">
        <v>80234</v>
      </c>
      <c r="B10359" s="50" t="n">
        <v>20</v>
      </c>
      <c r="C10359" s="7" t="n">
        <v>0</v>
      </c>
      <c r="D10359" s="7" t="n">
        <v>3</v>
      </c>
      <c r="E10359" s="7" t="n">
        <v>10</v>
      </c>
      <c r="F10359" s="7" t="s">
        <v>172</v>
      </c>
    </row>
    <row r="10360" spans="1:22">
      <c r="A10360" t="s">
        <v>4</v>
      </c>
      <c r="B10360" s="4" t="s">
        <v>5</v>
      </c>
      <c r="C10360" s="4" t="s">
        <v>11</v>
      </c>
    </row>
    <row r="10361" spans="1:22">
      <c r="A10361" t="n">
        <v>80252</v>
      </c>
      <c r="B10361" s="26" t="n">
        <v>16</v>
      </c>
      <c r="C10361" s="7" t="n">
        <v>0</v>
      </c>
    </row>
    <row r="10362" spans="1:22">
      <c r="A10362" t="s">
        <v>4</v>
      </c>
      <c r="B10362" s="4" t="s">
        <v>5</v>
      </c>
      <c r="C10362" s="4" t="s">
        <v>11</v>
      </c>
      <c r="D10362" s="4" t="s">
        <v>7</v>
      </c>
      <c r="E10362" s="4" t="s">
        <v>7</v>
      </c>
      <c r="F10362" s="4" t="s">
        <v>8</v>
      </c>
    </row>
    <row r="10363" spans="1:22">
      <c r="A10363" t="n">
        <v>80255</v>
      </c>
      <c r="B10363" s="50" t="n">
        <v>20</v>
      </c>
      <c r="C10363" s="7" t="n">
        <v>1</v>
      </c>
      <c r="D10363" s="7" t="n">
        <v>3</v>
      </c>
      <c r="E10363" s="7" t="n">
        <v>10</v>
      </c>
      <c r="F10363" s="7" t="s">
        <v>172</v>
      </c>
    </row>
    <row r="10364" spans="1:22">
      <c r="A10364" t="s">
        <v>4</v>
      </c>
      <c r="B10364" s="4" t="s">
        <v>5</v>
      </c>
      <c r="C10364" s="4" t="s">
        <v>11</v>
      </c>
    </row>
    <row r="10365" spans="1:22">
      <c r="A10365" t="n">
        <v>80273</v>
      </c>
      <c r="B10365" s="26" t="n">
        <v>16</v>
      </c>
      <c r="C10365" s="7" t="n">
        <v>0</v>
      </c>
    </row>
    <row r="10366" spans="1:22">
      <c r="A10366" t="s">
        <v>4</v>
      </c>
      <c r="B10366" s="4" t="s">
        <v>5</v>
      </c>
      <c r="C10366" s="4" t="s">
        <v>11</v>
      </c>
      <c r="D10366" s="4" t="s">
        <v>7</v>
      </c>
      <c r="E10366" s="4" t="s">
        <v>7</v>
      </c>
      <c r="F10366" s="4" t="s">
        <v>8</v>
      </c>
    </row>
    <row r="10367" spans="1:22">
      <c r="A10367" t="n">
        <v>80276</v>
      </c>
      <c r="B10367" s="50" t="n">
        <v>20</v>
      </c>
      <c r="C10367" s="7" t="n">
        <v>2</v>
      </c>
      <c r="D10367" s="7" t="n">
        <v>3</v>
      </c>
      <c r="E10367" s="7" t="n">
        <v>10</v>
      </c>
      <c r="F10367" s="7" t="s">
        <v>172</v>
      </c>
    </row>
    <row r="10368" spans="1:22">
      <c r="A10368" t="s">
        <v>4</v>
      </c>
      <c r="B10368" s="4" t="s">
        <v>5</v>
      </c>
      <c r="C10368" s="4" t="s">
        <v>11</v>
      </c>
    </row>
    <row r="10369" spans="1:22">
      <c r="A10369" t="n">
        <v>80294</v>
      </c>
      <c r="B10369" s="26" t="n">
        <v>16</v>
      </c>
      <c r="C10369" s="7" t="n">
        <v>0</v>
      </c>
    </row>
    <row r="10370" spans="1:22">
      <c r="A10370" t="s">
        <v>4</v>
      </c>
      <c r="B10370" s="4" t="s">
        <v>5</v>
      </c>
      <c r="C10370" s="4" t="s">
        <v>11</v>
      </c>
      <c r="D10370" s="4" t="s">
        <v>7</v>
      </c>
      <c r="E10370" s="4" t="s">
        <v>7</v>
      </c>
      <c r="F10370" s="4" t="s">
        <v>8</v>
      </c>
    </row>
    <row r="10371" spans="1:22">
      <c r="A10371" t="n">
        <v>80297</v>
      </c>
      <c r="B10371" s="50" t="n">
        <v>20</v>
      </c>
      <c r="C10371" s="7" t="n">
        <v>3</v>
      </c>
      <c r="D10371" s="7" t="n">
        <v>3</v>
      </c>
      <c r="E10371" s="7" t="n">
        <v>10</v>
      </c>
      <c r="F10371" s="7" t="s">
        <v>172</v>
      </c>
    </row>
    <row r="10372" spans="1:22">
      <c r="A10372" t="s">
        <v>4</v>
      </c>
      <c r="B10372" s="4" t="s">
        <v>5</v>
      </c>
      <c r="C10372" s="4" t="s">
        <v>11</v>
      </c>
    </row>
    <row r="10373" spans="1:22">
      <c r="A10373" t="n">
        <v>80315</v>
      </c>
      <c r="B10373" s="26" t="n">
        <v>16</v>
      </c>
      <c r="C10373" s="7" t="n">
        <v>0</v>
      </c>
    </row>
    <row r="10374" spans="1:22">
      <c r="A10374" t="s">
        <v>4</v>
      </c>
      <c r="B10374" s="4" t="s">
        <v>5</v>
      </c>
      <c r="C10374" s="4" t="s">
        <v>11</v>
      </c>
      <c r="D10374" s="4" t="s">
        <v>7</v>
      </c>
      <c r="E10374" s="4" t="s">
        <v>7</v>
      </c>
      <c r="F10374" s="4" t="s">
        <v>8</v>
      </c>
    </row>
    <row r="10375" spans="1:22">
      <c r="A10375" t="n">
        <v>80318</v>
      </c>
      <c r="B10375" s="50" t="n">
        <v>20</v>
      </c>
      <c r="C10375" s="7" t="n">
        <v>4</v>
      </c>
      <c r="D10375" s="7" t="n">
        <v>3</v>
      </c>
      <c r="E10375" s="7" t="n">
        <v>10</v>
      </c>
      <c r="F10375" s="7" t="s">
        <v>172</v>
      </c>
    </row>
    <row r="10376" spans="1:22">
      <c r="A10376" t="s">
        <v>4</v>
      </c>
      <c r="B10376" s="4" t="s">
        <v>5</v>
      </c>
      <c r="C10376" s="4" t="s">
        <v>11</v>
      </c>
    </row>
    <row r="10377" spans="1:22">
      <c r="A10377" t="n">
        <v>80336</v>
      </c>
      <c r="B10377" s="26" t="n">
        <v>16</v>
      </c>
      <c r="C10377" s="7" t="n">
        <v>0</v>
      </c>
    </row>
    <row r="10378" spans="1:22">
      <c r="A10378" t="s">
        <v>4</v>
      </c>
      <c r="B10378" s="4" t="s">
        <v>5</v>
      </c>
      <c r="C10378" s="4" t="s">
        <v>11</v>
      </c>
      <c r="D10378" s="4" t="s">
        <v>7</v>
      </c>
      <c r="E10378" s="4" t="s">
        <v>7</v>
      </c>
      <c r="F10378" s="4" t="s">
        <v>8</v>
      </c>
    </row>
    <row r="10379" spans="1:22">
      <c r="A10379" t="n">
        <v>80339</v>
      </c>
      <c r="B10379" s="50" t="n">
        <v>20</v>
      </c>
      <c r="C10379" s="7" t="n">
        <v>5</v>
      </c>
      <c r="D10379" s="7" t="n">
        <v>3</v>
      </c>
      <c r="E10379" s="7" t="n">
        <v>10</v>
      </c>
      <c r="F10379" s="7" t="s">
        <v>172</v>
      </c>
    </row>
    <row r="10380" spans="1:22">
      <c r="A10380" t="s">
        <v>4</v>
      </c>
      <c r="B10380" s="4" t="s">
        <v>5</v>
      </c>
      <c r="C10380" s="4" t="s">
        <v>11</v>
      </c>
    </row>
    <row r="10381" spans="1:22">
      <c r="A10381" t="n">
        <v>80357</v>
      </c>
      <c r="B10381" s="26" t="n">
        <v>16</v>
      </c>
      <c r="C10381" s="7" t="n">
        <v>0</v>
      </c>
    </row>
    <row r="10382" spans="1:22">
      <c r="A10382" t="s">
        <v>4</v>
      </c>
      <c r="B10382" s="4" t="s">
        <v>5</v>
      </c>
      <c r="C10382" s="4" t="s">
        <v>11</v>
      </c>
      <c r="D10382" s="4" t="s">
        <v>7</v>
      </c>
      <c r="E10382" s="4" t="s">
        <v>7</v>
      </c>
      <c r="F10382" s="4" t="s">
        <v>8</v>
      </c>
    </row>
    <row r="10383" spans="1:22">
      <c r="A10383" t="n">
        <v>80360</v>
      </c>
      <c r="B10383" s="50" t="n">
        <v>20</v>
      </c>
      <c r="C10383" s="7" t="n">
        <v>6</v>
      </c>
      <c r="D10383" s="7" t="n">
        <v>3</v>
      </c>
      <c r="E10383" s="7" t="n">
        <v>10</v>
      </c>
      <c r="F10383" s="7" t="s">
        <v>172</v>
      </c>
    </row>
    <row r="10384" spans="1:22">
      <c r="A10384" t="s">
        <v>4</v>
      </c>
      <c r="B10384" s="4" t="s">
        <v>5</v>
      </c>
      <c r="C10384" s="4" t="s">
        <v>11</v>
      </c>
    </row>
    <row r="10385" spans="1:6">
      <c r="A10385" t="n">
        <v>80378</v>
      </c>
      <c r="B10385" s="26" t="n">
        <v>16</v>
      </c>
      <c r="C10385" s="7" t="n">
        <v>0</v>
      </c>
    </row>
    <row r="10386" spans="1:6">
      <c r="A10386" t="s">
        <v>4</v>
      </c>
      <c r="B10386" s="4" t="s">
        <v>5</v>
      </c>
      <c r="C10386" s="4" t="s">
        <v>11</v>
      </c>
      <c r="D10386" s="4" t="s">
        <v>7</v>
      </c>
      <c r="E10386" s="4" t="s">
        <v>7</v>
      </c>
      <c r="F10386" s="4" t="s">
        <v>8</v>
      </c>
    </row>
    <row r="10387" spans="1:6">
      <c r="A10387" t="n">
        <v>80381</v>
      </c>
      <c r="B10387" s="50" t="n">
        <v>20</v>
      </c>
      <c r="C10387" s="7" t="n">
        <v>7</v>
      </c>
      <c r="D10387" s="7" t="n">
        <v>3</v>
      </c>
      <c r="E10387" s="7" t="n">
        <v>10</v>
      </c>
      <c r="F10387" s="7" t="s">
        <v>172</v>
      </c>
    </row>
    <row r="10388" spans="1:6">
      <c r="A10388" t="s">
        <v>4</v>
      </c>
      <c r="B10388" s="4" t="s">
        <v>5</v>
      </c>
      <c r="C10388" s="4" t="s">
        <v>11</v>
      </c>
    </row>
    <row r="10389" spans="1:6">
      <c r="A10389" t="n">
        <v>80399</v>
      </c>
      <c r="B10389" s="26" t="n">
        <v>16</v>
      </c>
      <c r="C10389" s="7" t="n">
        <v>0</v>
      </c>
    </row>
    <row r="10390" spans="1:6">
      <c r="A10390" t="s">
        <v>4</v>
      </c>
      <c r="B10390" s="4" t="s">
        <v>5</v>
      </c>
      <c r="C10390" s="4" t="s">
        <v>11</v>
      </c>
      <c r="D10390" s="4" t="s">
        <v>7</v>
      </c>
      <c r="E10390" s="4" t="s">
        <v>7</v>
      </c>
      <c r="F10390" s="4" t="s">
        <v>8</v>
      </c>
    </row>
    <row r="10391" spans="1:6">
      <c r="A10391" t="n">
        <v>80402</v>
      </c>
      <c r="B10391" s="50" t="n">
        <v>20</v>
      </c>
      <c r="C10391" s="7" t="n">
        <v>8</v>
      </c>
      <c r="D10391" s="7" t="n">
        <v>3</v>
      </c>
      <c r="E10391" s="7" t="n">
        <v>10</v>
      </c>
      <c r="F10391" s="7" t="s">
        <v>172</v>
      </c>
    </row>
    <row r="10392" spans="1:6">
      <c r="A10392" t="s">
        <v>4</v>
      </c>
      <c r="B10392" s="4" t="s">
        <v>5</v>
      </c>
      <c r="C10392" s="4" t="s">
        <v>11</v>
      </c>
    </row>
    <row r="10393" spans="1:6">
      <c r="A10393" t="n">
        <v>80420</v>
      </c>
      <c r="B10393" s="26" t="n">
        <v>16</v>
      </c>
      <c r="C10393" s="7" t="n">
        <v>0</v>
      </c>
    </row>
    <row r="10394" spans="1:6">
      <c r="A10394" t="s">
        <v>4</v>
      </c>
      <c r="B10394" s="4" t="s">
        <v>5</v>
      </c>
      <c r="C10394" s="4" t="s">
        <v>11</v>
      </c>
      <c r="D10394" s="4" t="s">
        <v>7</v>
      </c>
      <c r="E10394" s="4" t="s">
        <v>7</v>
      </c>
      <c r="F10394" s="4" t="s">
        <v>8</v>
      </c>
    </row>
    <row r="10395" spans="1:6">
      <c r="A10395" t="n">
        <v>80423</v>
      </c>
      <c r="B10395" s="50" t="n">
        <v>20</v>
      </c>
      <c r="C10395" s="7" t="n">
        <v>9</v>
      </c>
      <c r="D10395" s="7" t="n">
        <v>3</v>
      </c>
      <c r="E10395" s="7" t="n">
        <v>10</v>
      </c>
      <c r="F10395" s="7" t="s">
        <v>172</v>
      </c>
    </row>
    <row r="10396" spans="1:6">
      <c r="A10396" t="s">
        <v>4</v>
      </c>
      <c r="B10396" s="4" t="s">
        <v>5</v>
      </c>
      <c r="C10396" s="4" t="s">
        <v>11</v>
      </c>
    </row>
    <row r="10397" spans="1:6">
      <c r="A10397" t="n">
        <v>80441</v>
      </c>
      <c r="B10397" s="26" t="n">
        <v>16</v>
      </c>
      <c r="C10397" s="7" t="n">
        <v>0</v>
      </c>
    </row>
    <row r="10398" spans="1:6">
      <c r="A10398" t="s">
        <v>4</v>
      </c>
      <c r="B10398" s="4" t="s">
        <v>5</v>
      </c>
      <c r="C10398" s="4" t="s">
        <v>7</v>
      </c>
      <c r="D10398" s="4" t="s">
        <v>11</v>
      </c>
      <c r="E10398" s="4" t="s">
        <v>7</v>
      </c>
    </row>
    <row r="10399" spans="1:6">
      <c r="A10399" t="n">
        <v>80444</v>
      </c>
      <c r="B10399" s="15" t="n">
        <v>49</v>
      </c>
      <c r="C10399" s="7" t="n">
        <v>1</v>
      </c>
      <c r="D10399" s="7" t="n">
        <v>0</v>
      </c>
      <c r="E10399" s="7" t="n">
        <v>0</v>
      </c>
    </row>
    <row r="10400" spans="1:6">
      <c r="A10400" t="s">
        <v>4</v>
      </c>
      <c r="B10400" s="4" t="s">
        <v>5</v>
      </c>
      <c r="C10400" s="4" t="s">
        <v>7</v>
      </c>
      <c r="D10400" s="4" t="s">
        <v>11</v>
      </c>
      <c r="E10400" s="4" t="s">
        <v>17</v>
      </c>
      <c r="F10400" s="4" t="s">
        <v>11</v>
      </c>
      <c r="G10400" s="4" t="s">
        <v>17</v>
      </c>
      <c r="H10400" s="4" t="s">
        <v>7</v>
      </c>
    </row>
    <row r="10401" spans="1:8">
      <c r="A10401" t="n">
        <v>80449</v>
      </c>
      <c r="B10401" s="15" t="n">
        <v>49</v>
      </c>
      <c r="C10401" s="7" t="n">
        <v>0</v>
      </c>
      <c r="D10401" s="7" t="n">
        <v>509</v>
      </c>
      <c r="E10401" s="7" t="n">
        <v>1060320051</v>
      </c>
      <c r="F10401" s="7" t="n">
        <v>0</v>
      </c>
      <c r="G10401" s="7" t="n">
        <v>0</v>
      </c>
      <c r="H10401" s="7" t="n">
        <v>0</v>
      </c>
    </row>
    <row r="10402" spans="1:8">
      <c r="A10402" t="s">
        <v>4</v>
      </c>
      <c r="B10402" s="4" t="s">
        <v>5</v>
      </c>
      <c r="C10402" s="4" t="s">
        <v>7</v>
      </c>
      <c r="D10402" s="4" t="s">
        <v>11</v>
      </c>
      <c r="E10402" s="4" t="s">
        <v>7</v>
      </c>
      <c r="F10402" s="4" t="s">
        <v>8</v>
      </c>
      <c r="G10402" s="4" t="s">
        <v>8</v>
      </c>
      <c r="H10402" s="4" t="s">
        <v>8</v>
      </c>
      <c r="I10402" s="4" t="s">
        <v>8</v>
      </c>
      <c r="J10402" s="4" t="s">
        <v>8</v>
      </c>
      <c r="K10402" s="4" t="s">
        <v>8</v>
      </c>
      <c r="L10402" s="4" t="s">
        <v>8</v>
      </c>
      <c r="M10402" s="4" t="s">
        <v>8</v>
      </c>
      <c r="N10402" s="4" t="s">
        <v>8</v>
      </c>
      <c r="O10402" s="4" t="s">
        <v>8</v>
      </c>
      <c r="P10402" s="4" t="s">
        <v>8</v>
      </c>
      <c r="Q10402" s="4" t="s">
        <v>8</v>
      </c>
      <c r="R10402" s="4" t="s">
        <v>8</v>
      </c>
      <c r="S10402" s="4" t="s">
        <v>8</v>
      </c>
      <c r="T10402" s="4" t="s">
        <v>8</v>
      </c>
      <c r="U10402" s="4" t="s">
        <v>8</v>
      </c>
    </row>
    <row r="10403" spans="1:8">
      <c r="A10403" t="n">
        <v>80464</v>
      </c>
      <c r="B10403" s="38" t="n">
        <v>36</v>
      </c>
      <c r="C10403" s="7" t="n">
        <v>8</v>
      </c>
      <c r="D10403" s="7" t="n">
        <v>0</v>
      </c>
      <c r="E10403" s="7" t="n">
        <v>0</v>
      </c>
      <c r="F10403" s="7" t="s">
        <v>205</v>
      </c>
      <c r="G10403" s="7" t="s">
        <v>206</v>
      </c>
      <c r="H10403" s="7" t="s">
        <v>18</v>
      </c>
      <c r="I10403" s="7" t="s">
        <v>18</v>
      </c>
      <c r="J10403" s="7" t="s">
        <v>18</v>
      </c>
      <c r="K10403" s="7" t="s">
        <v>18</v>
      </c>
      <c r="L10403" s="7" t="s">
        <v>18</v>
      </c>
      <c r="M10403" s="7" t="s">
        <v>18</v>
      </c>
      <c r="N10403" s="7" t="s">
        <v>18</v>
      </c>
      <c r="O10403" s="7" t="s">
        <v>18</v>
      </c>
      <c r="P10403" s="7" t="s">
        <v>18</v>
      </c>
      <c r="Q10403" s="7" t="s">
        <v>18</v>
      </c>
      <c r="R10403" s="7" t="s">
        <v>18</v>
      </c>
      <c r="S10403" s="7" t="s">
        <v>18</v>
      </c>
      <c r="T10403" s="7" t="s">
        <v>18</v>
      </c>
      <c r="U10403" s="7" t="s">
        <v>18</v>
      </c>
    </row>
    <row r="10404" spans="1:8">
      <c r="A10404" t="s">
        <v>4</v>
      </c>
      <c r="B10404" s="4" t="s">
        <v>5</v>
      </c>
      <c r="C10404" s="4" t="s">
        <v>7</v>
      </c>
      <c r="D10404" s="4" t="s">
        <v>11</v>
      </c>
      <c r="E10404" s="4" t="s">
        <v>7</v>
      </c>
      <c r="F10404" s="4" t="s">
        <v>8</v>
      </c>
      <c r="G10404" s="4" t="s">
        <v>8</v>
      </c>
      <c r="H10404" s="4" t="s">
        <v>8</v>
      </c>
      <c r="I10404" s="4" t="s">
        <v>8</v>
      </c>
      <c r="J10404" s="4" t="s">
        <v>8</v>
      </c>
      <c r="K10404" s="4" t="s">
        <v>8</v>
      </c>
      <c r="L10404" s="4" t="s">
        <v>8</v>
      </c>
      <c r="M10404" s="4" t="s">
        <v>8</v>
      </c>
      <c r="N10404" s="4" t="s">
        <v>8</v>
      </c>
      <c r="O10404" s="4" t="s">
        <v>8</v>
      </c>
      <c r="P10404" s="4" t="s">
        <v>8</v>
      </c>
      <c r="Q10404" s="4" t="s">
        <v>8</v>
      </c>
      <c r="R10404" s="4" t="s">
        <v>8</v>
      </c>
      <c r="S10404" s="4" t="s">
        <v>8</v>
      </c>
      <c r="T10404" s="4" t="s">
        <v>8</v>
      </c>
      <c r="U10404" s="4" t="s">
        <v>8</v>
      </c>
    </row>
    <row r="10405" spans="1:8">
      <c r="A10405" t="n">
        <v>80503</v>
      </c>
      <c r="B10405" s="38" t="n">
        <v>36</v>
      </c>
      <c r="C10405" s="7" t="n">
        <v>8</v>
      </c>
      <c r="D10405" s="7" t="n">
        <v>3</v>
      </c>
      <c r="E10405" s="7" t="n">
        <v>0</v>
      </c>
      <c r="F10405" s="7" t="s">
        <v>205</v>
      </c>
      <c r="G10405" s="7" t="s">
        <v>206</v>
      </c>
      <c r="H10405" s="7" t="s">
        <v>18</v>
      </c>
      <c r="I10405" s="7" t="s">
        <v>18</v>
      </c>
      <c r="J10405" s="7" t="s">
        <v>18</v>
      </c>
      <c r="K10405" s="7" t="s">
        <v>18</v>
      </c>
      <c r="L10405" s="7" t="s">
        <v>18</v>
      </c>
      <c r="M10405" s="7" t="s">
        <v>18</v>
      </c>
      <c r="N10405" s="7" t="s">
        <v>18</v>
      </c>
      <c r="O10405" s="7" t="s">
        <v>18</v>
      </c>
      <c r="P10405" s="7" t="s">
        <v>18</v>
      </c>
      <c r="Q10405" s="7" t="s">
        <v>18</v>
      </c>
      <c r="R10405" s="7" t="s">
        <v>18</v>
      </c>
      <c r="S10405" s="7" t="s">
        <v>18</v>
      </c>
      <c r="T10405" s="7" t="s">
        <v>18</v>
      </c>
      <c r="U10405" s="7" t="s">
        <v>18</v>
      </c>
    </row>
    <row r="10406" spans="1:8">
      <c r="A10406" t="s">
        <v>4</v>
      </c>
      <c r="B10406" s="4" t="s">
        <v>5</v>
      </c>
      <c r="C10406" s="4" t="s">
        <v>7</v>
      </c>
      <c r="D10406" s="4" t="s">
        <v>8</v>
      </c>
      <c r="E10406" s="4" t="s">
        <v>15</v>
      </c>
      <c r="F10406" s="4" t="s">
        <v>15</v>
      </c>
      <c r="G10406" s="4" t="s">
        <v>15</v>
      </c>
    </row>
    <row r="10407" spans="1:8">
      <c r="A10407" t="n">
        <v>80542</v>
      </c>
      <c r="B10407" s="17" t="n">
        <v>94</v>
      </c>
      <c r="C10407" s="7" t="n">
        <v>2</v>
      </c>
      <c r="D10407" s="7" t="s">
        <v>215</v>
      </c>
      <c r="E10407" s="7" t="n">
        <v>-30</v>
      </c>
      <c r="F10407" s="7" t="n">
        <v>0</v>
      </c>
      <c r="G10407" s="7" t="n">
        <v>-58.0999984741211</v>
      </c>
    </row>
    <row r="10408" spans="1:8">
      <c r="A10408" t="s">
        <v>4</v>
      </c>
      <c r="B10408" s="4" t="s">
        <v>5</v>
      </c>
      <c r="C10408" s="4" t="s">
        <v>7</v>
      </c>
      <c r="D10408" s="4" t="s">
        <v>8</v>
      </c>
      <c r="E10408" s="4" t="s">
        <v>15</v>
      </c>
      <c r="F10408" s="4" t="s">
        <v>15</v>
      </c>
      <c r="G10408" s="4" t="s">
        <v>15</v>
      </c>
    </row>
    <row r="10409" spans="1:8">
      <c r="A10409" t="n">
        <v>80565</v>
      </c>
      <c r="B10409" s="17" t="n">
        <v>94</v>
      </c>
      <c r="C10409" s="7" t="n">
        <v>2</v>
      </c>
      <c r="D10409" s="7" t="s">
        <v>216</v>
      </c>
      <c r="E10409" s="7" t="n">
        <v>-28.2999992370605</v>
      </c>
      <c r="F10409" s="7" t="n">
        <v>0</v>
      </c>
      <c r="G10409" s="7" t="n">
        <v>-52.5999984741211</v>
      </c>
    </row>
    <row r="10410" spans="1:8">
      <c r="A10410" t="s">
        <v>4</v>
      </c>
      <c r="B10410" s="4" t="s">
        <v>5</v>
      </c>
      <c r="C10410" s="4" t="s">
        <v>7</v>
      </c>
      <c r="D10410" s="4" t="s">
        <v>8</v>
      </c>
      <c r="E10410" s="4" t="s">
        <v>15</v>
      </c>
      <c r="F10410" s="4" t="s">
        <v>15</v>
      </c>
      <c r="G10410" s="4" t="s">
        <v>15</v>
      </c>
    </row>
    <row r="10411" spans="1:8">
      <c r="A10411" t="n">
        <v>80588</v>
      </c>
      <c r="B10411" s="17" t="n">
        <v>94</v>
      </c>
      <c r="C10411" s="7" t="n">
        <v>2</v>
      </c>
      <c r="D10411" s="7" t="s">
        <v>217</v>
      </c>
      <c r="E10411" s="7" t="n">
        <v>-30</v>
      </c>
      <c r="F10411" s="7" t="n">
        <v>0</v>
      </c>
      <c r="G10411" s="7" t="n">
        <v>-52.5999984741211</v>
      </c>
    </row>
    <row r="10412" spans="1:8">
      <c r="A10412" t="s">
        <v>4</v>
      </c>
      <c r="B10412" s="4" t="s">
        <v>5</v>
      </c>
      <c r="C10412" s="4" t="s">
        <v>7</v>
      </c>
      <c r="D10412" s="4" t="s">
        <v>8</v>
      </c>
      <c r="E10412" s="4" t="s">
        <v>15</v>
      </c>
      <c r="F10412" s="4" t="s">
        <v>15</v>
      </c>
      <c r="G10412" s="4" t="s">
        <v>15</v>
      </c>
    </row>
    <row r="10413" spans="1:8">
      <c r="A10413" t="n">
        <v>80611</v>
      </c>
      <c r="B10413" s="17" t="n">
        <v>94</v>
      </c>
      <c r="C10413" s="7" t="n">
        <v>2</v>
      </c>
      <c r="D10413" s="7" t="s">
        <v>218</v>
      </c>
      <c r="E10413" s="7" t="n">
        <v>-26.6000003814697</v>
      </c>
      <c r="F10413" s="7" t="n">
        <v>0</v>
      </c>
      <c r="G10413" s="7" t="n">
        <v>-55</v>
      </c>
    </row>
    <row r="10414" spans="1:8">
      <c r="A10414" t="s">
        <v>4</v>
      </c>
      <c r="B10414" s="4" t="s">
        <v>5</v>
      </c>
      <c r="C10414" s="4" t="s">
        <v>7</v>
      </c>
      <c r="D10414" s="4" t="s">
        <v>8</v>
      </c>
      <c r="E10414" s="4" t="s">
        <v>15</v>
      </c>
      <c r="F10414" s="4" t="s">
        <v>15</v>
      </c>
      <c r="G10414" s="4" t="s">
        <v>15</v>
      </c>
    </row>
    <row r="10415" spans="1:8">
      <c r="A10415" t="n">
        <v>80634</v>
      </c>
      <c r="B10415" s="17" t="n">
        <v>94</v>
      </c>
      <c r="C10415" s="7" t="n">
        <v>2</v>
      </c>
      <c r="D10415" s="7" t="s">
        <v>219</v>
      </c>
      <c r="E10415" s="7" t="n">
        <v>-31.7000007629395</v>
      </c>
      <c r="F10415" s="7" t="n">
        <v>0</v>
      </c>
      <c r="G10415" s="7" t="n">
        <v>-52.5999984741211</v>
      </c>
    </row>
    <row r="10416" spans="1:8">
      <c r="A10416" t="s">
        <v>4</v>
      </c>
      <c r="B10416" s="4" t="s">
        <v>5</v>
      </c>
      <c r="C10416" s="4" t="s">
        <v>7</v>
      </c>
      <c r="D10416" s="4" t="s">
        <v>8</v>
      </c>
      <c r="E10416" s="4" t="s">
        <v>15</v>
      </c>
      <c r="F10416" s="4" t="s">
        <v>15</v>
      </c>
      <c r="G10416" s="4" t="s">
        <v>15</v>
      </c>
    </row>
    <row r="10417" spans="1:21">
      <c r="A10417" t="n">
        <v>80657</v>
      </c>
      <c r="B10417" s="17" t="n">
        <v>94</v>
      </c>
      <c r="C10417" s="7" t="n">
        <v>2</v>
      </c>
      <c r="D10417" s="7" t="s">
        <v>220</v>
      </c>
      <c r="E10417" s="7" t="n">
        <v>-33.4000015258789</v>
      </c>
      <c r="F10417" s="7" t="n">
        <v>0</v>
      </c>
      <c r="G10417" s="7" t="n">
        <v>-52.5999984741211</v>
      </c>
    </row>
    <row r="10418" spans="1:21">
      <c r="A10418" t="s">
        <v>4</v>
      </c>
      <c r="B10418" s="4" t="s">
        <v>5</v>
      </c>
      <c r="C10418" s="4" t="s">
        <v>7</v>
      </c>
      <c r="D10418" s="4" t="s">
        <v>8</v>
      </c>
      <c r="E10418" s="4" t="s">
        <v>15</v>
      </c>
      <c r="F10418" s="4" t="s">
        <v>15</v>
      </c>
      <c r="G10418" s="4" t="s">
        <v>15</v>
      </c>
    </row>
    <row r="10419" spans="1:21">
      <c r="A10419" t="n">
        <v>80680</v>
      </c>
      <c r="B10419" s="17" t="n">
        <v>94</v>
      </c>
      <c r="C10419" s="7" t="n">
        <v>2</v>
      </c>
      <c r="D10419" s="7" t="s">
        <v>221</v>
      </c>
      <c r="E10419" s="7" t="n">
        <v>-33.4000015258789</v>
      </c>
      <c r="F10419" s="7" t="n">
        <v>0</v>
      </c>
      <c r="G10419" s="7" t="n">
        <v>-50.2000007629395</v>
      </c>
    </row>
    <row r="10420" spans="1:21">
      <c r="A10420" t="s">
        <v>4</v>
      </c>
      <c r="B10420" s="4" t="s">
        <v>5</v>
      </c>
      <c r="C10420" s="4" t="s">
        <v>7</v>
      </c>
      <c r="D10420" s="4" t="s">
        <v>8</v>
      </c>
      <c r="E10420" s="4" t="s">
        <v>15</v>
      </c>
      <c r="F10420" s="4" t="s">
        <v>15</v>
      </c>
      <c r="G10420" s="4" t="s">
        <v>15</v>
      </c>
    </row>
    <row r="10421" spans="1:21">
      <c r="A10421" t="n">
        <v>80703</v>
      </c>
      <c r="B10421" s="17" t="n">
        <v>94</v>
      </c>
      <c r="C10421" s="7" t="n">
        <v>2</v>
      </c>
      <c r="D10421" s="7" t="s">
        <v>222</v>
      </c>
      <c r="E10421" s="7" t="n">
        <v>-26.6000003814697</v>
      </c>
      <c r="F10421" s="7" t="n">
        <v>0</v>
      </c>
      <c r="G10421" s="7" t="n">
        <v>-52.5999984741211</v>
      </c>
    </row>
    <row r="10422" spans="1:21">
      <c r="A10422" t="s">
        <v>4</v>
      </c>
      <c r="B10422" s="4" t="s">
        <v>5</v>
      </c>
      <c r="C10422" s="4" t="s">
        <v>7</v>
      </c>
      <c r="D10422" s="4" t="s">
        <v>8</v>
      </c>
      <c r="E10422" s="4" t="s">
        <v>15</v>
      </c>
      <c r="F10422" s="4" t="s">
        <v>15</v>
      </c>
      <c r="G10422" s="4" t="s">
        <v>15</v>
      </c>
    </row>
    <row r="10423" spans="1:21">
      <c r="A10423" t="n">
        <v>80726</v>
      </c>
      <c r="B10423" s="17" t="n">
        <v>94</v>
      </c>
      <c r="C10423" s="7" t="n">
        <v>2</v>
      </c>
      <c r="D10423" s="7" t="s">
        <v>223</v>
      </c>
      <c r="E10423" s="7" t="n">
        <v>-28.2999992370605</v>
      </c>
      <c r="F10423" s="7" t="n">
        <v>0</v>
      </c>
      <c r="G10423" s="7" t="n">
        <v>-55</v>
      </c>
    </row>
    <row r="10424" spans="1:21">
      <c r="A10424" t="s">
        <v>4</v>
      </c>
      <c r="B10424" s="4" t="s">
        <v>5</v>
      </c>
      <c r="C10424" s="4" t="s">
        <v>7</v>
      </c>
      <c r="D10424" s="4" t="s">
        <v>8</v>
      </c>
      <c r="E10424" s="4" t="s">
        <v>15</v>
      </c>
      <c r="F10424" s="4" t="s">
        <v>15</v>
      </c>
      <c r="G10424" s="4" t="s">
        <v>15</v>
      </c>
    </row>
    <row r="10425" spans="1:21">
      <c r="A10425" t="n">
        <v>80749</v>
      </c>
      <c r="B10425" s="17" t="n">
        <v>94</v>
      </c>
      <c r="C10425" s="7" t="n">
        <v>2</v>
      </c>
      <c r="D10425" s="7" t="s">
        <v>224</v>
      </c>
      <c r="E10425" s="7" t="n">
        <v>-30</v>
      </c>
      <c r="F10425" s="7" t="n">
        <v>0</v>
      </c>
      <c r="G10425" s="7" t="n">
        <v>-55</v>
      </c>
    </row>
    <row r="10426" spans="1:21">
      <c r="A10426" t="s">
        <v>4</v>
      </c>
      <c r="B10426" s="4" t="s">
        <v>5</v>
      </c>
      <c r="C10426" s="4" t="s">
        <v>7</v>
      </c>
      <c r="D10426" s="4" t="s">
        <v>8</v>
      </c>
      <c r="E10426" s="4" t="s">
        <v>15</v>
      </c>
      <c r="F10426" s="4" t="s">
        <v>15</v>
      </c>
      <c r="G10426" s="4" t="s">
        <v>15</v>
      </c>
    </row>
    <row r="10427" spans="1:21">
      <c r="A10427" t="n">
        <v>80772</v>
      </c>
      <c r="B10427" s="17" t="n">
        <v>94</v>
      </c>
      <c r="C10427" s="7" t="n">
        <v>2</v>
      </c>
      <c r="D10427" s="7" t="s">
        <v>225</v>
      </c>
      <c r="E10427" s="7" t="n">
        <v>-31.7000007629395</v>
      </c>
      <c r="F10427" s="7" t="n">
        <v>0</v>
      </c>
      <c r="G10427" s="7" t="n">
        <v>-55</v>
      </c>
    </row>
    <row r="10428" spans="1:21">
      <c r="A10428" t="s">
        <v>4</v>
      </c>
      <c r="B10428" s="4" t="s">
        <v>5</v>
      </c>
      <c r="C10428" s="4" t="s">
        <v>7</v>
      </c>
      <c r="D10428" s="4" t="s">
        <v>8</v>
      </c>
      <c r="E10428" s="4" t="s">
        <v>15</v>
      </c>
      <c r="F10428" s="4" t="s">
        <v>15</v>
      </c>
      <c r="G10428" s="4" t="s">
        <v>15</v>
      </c>
    </row>
    <row r="10429" spans="1:21">
      <c r="A10429" t="n">
        <v>80795</v>
      </c>
      <c r="B10429" s="17" t="n">
        <v>94</v>
      </c>
      <c r="C10429" s="7" t="n">
        <v>2</v>
      </c>
      <c r="D10429" s="7" t="s">
        <v>226</v>
      </c>
      <c r="E10429" s="7" t="n">
        <v>-33.4000015258789</v>
      </c>
      <c r="F10429" s="7" t="n">
        <v>0</v>
      </c>
      <c r="G10429" s="7" t="n">
        <v>-55</v>
      </c>
    </row>
    <row r="10430" spans="1:21">
      <c r="A10430" t="s">
        <v>4</v>
      </c>
      <c r="B10430" s="4" t="s">
        <v>5</v>
      </c>
      <c r="C10430" s="4" t="s">
        <v>7</v>
      </c>
      <c r="D10430" s="4" t="s">
        <v>8</v>
      </c>
      <c r="E10430" s="4" t="s">
        <v>15</v>
      </c>
      <c r="F10430" s="4" t="s">
        <v>15</v>
      </c>
      <c r="G10430" s="4" t="s">
        <v>15</v>
      </c>
    </row>
    <row r="10431" spans="1:21">
      <c r="A10431" t="n">
        <v>80818</v>
      </c>
      <c r="B10431" s="17" t="n">
        <v>94</v>
      </c>
      <c r="C10431" s="7" t="n">
        <v>2</v>
      </c>
      <c r="D10431" s="7" t="s">
        <v>227</v>
      </c>
      <c r="E10431" s="7" t="n">
        <v>-28.2999992370605</v>
      </c>
      <c r="F10431" s="7" t="n">
        <v>0</v>
      </c>
      <c r="G10431" s="7" t="n">
        <v>-51.9500007629395</v>
      </c>
    </row>
    <row r="10432" spans="1:21">
      <c r="A10432" t="s">
        <v>4</v>
      </c>
      <c r="B10432" s="4" t="s">
        <v>5</v>
      </c>
      <c r="C10432" s="4" t="s">
        <v>7</v>
      </c>
      <c r="D10432" s="4" t="s">
        <v>8</v>
      </c>
      <c r="E10432" s="4" t="s">
        <v>15</v>
      </c>
      <c r="F10432" s="4" t="s">
        <v>15</v>
      </c>
      <c r="G10432" s="4" t="s">
        <v>15</v>
      </c>
    </row>
    <row r="10433" spans="1:7">
      <c r="A10433" t="n">
        <v>80842</v>
      </c>
      <c r="B10433" s="17" t="n">
        <v>94</v>
      </c>
      <c r="C10433" s="7" t="n">
        <v>2</v>
      </c>
      <c r="D10433" s="7" t="s">
        <v>228</v>
      </c>
      <c r="E10433" s="7" t="n">
        <v>-30</v>
      </c>
      <c r="F10433" s="7" t="n">
        <v>0</v>
      </c>
      <c r="G10433" s="7" t="n">
        <v>-51.9500007629395</v>
      </c>
    </row>
    <row r="10434" spans="1:7">
      <c r="A10434" t="s">
        <v>4</v>
      </c>
      <c r="B10434" s="4" t="s">
        <v>5</v>
      </c>
      <c r="C10434" s="4" t="s">
        <v>7</v>
      </c>
      <c r="D10434" s="4" t="s">
        <v>8</v>
      </c>
      <c r="E10434" s="4" t="s">
        <v>15</v>
      </c>
      <c r="F10434" s="4" t="s">
        <v>15</v>
      </c>
      <c r="G10434" s="4" t="s">
        <v>15</v>
      </c>
    </row>
    <row r="10435" spans="1:7">
      <c r="A10435" t="n">
        <v>80866</v>
      </c>
      <c r="B10435" s="17" t="n">
        <v>94</v>
      </c>
      <c r="C10435" s="7" t="n">
        <v>2</v>
      </c>
      <c r="D10435" s="7" t="s">
        <v>229</v>
      </c>
      <c r="E10435" s="7" t="n">
        <v>-26.6000003814697</v>
      </c>
      <c r="F10435" s="7" t="n">
        <v>0</v>
      </c>
      <c r="G10435" s="7" t="n">
        <v>-54.3499984741211</v>
      </c>
    </row>
    <row r="10436" spans="1:7">
      <c r="A10436" t="s">
        <v>4</v>
      </c>
      <c r="B10436" s="4" t="s">
        <v>5</v>
      </c>
      <c r="C10436" s="4" t="s">
        <v>7</v>
      </c>
      <c r="D10436" s="4" t="s">
        <v>8</v>
      </c>
      <c r="E10436" s="4" t="s">
        <v>15</v>
      </c>
      <c r="F10436" s="4" t="s">
        <v>15</v>
      </c>
      <c r="G10436" s="4" t="s">
        <v>15</v>
      </c>
    </row>
    <row r="10437" spans="1:7">
      <c r="A10437" t="n">
        <v>80890</v>
      </c>
      <c r="B10437" s="17" t="n">
        <v>94</v>
      </c>
      <c r="C10437" s="7" t="n">
        <v>2</v>
      </c>
      <c r="D10437" s="7" t="s">
        <v>230</v>
      </c>
      <c r="E10437" s="7" t="n">
        <v>-31.7000007629395</v>
      </c>
      <c r="F10437" s="7" t="n">
        <v>0</v>
      </c>
      <c r="G10437" s="7" t="n">
        <v>-51.9500007629395</v>
      </c>
    </row>
    <row r="10438" spans="1:7">
      <c r="A10438" t="s">
        <v>4</v>
      </c>
      <c r="B10438" s="4" t="s">
        <v>5</v>
      </c>
      <c r="C10438" s="4" t="s">
        <v>7</v>
      </c>
      <c r="D10438" s="4" t="s">
        <v>8</v>
      </c>
      <c r="E10438" s="4" t="s">
        <v>15</v>
      </c>
      <c r="F10438" s="4" t="s">
        <v>15</v>
      </c>
      <c r="G10438" s="4" t="s">
        <v>15</v>
      </c>
    </row>
    <row r="10439" spans="1:7">
      <c r="A10439" t="n">
        <v>80914</v>
      </c>
      <c r="B10439" s="17" t="n">
        <v>94</v>
      </c>
      <c r="C10439" s="7" t="n">
        <v>2</v>
      </c>
      <c r="D10439" s="7" t="s">
        <v>231</v>
      </c>
      <c r="E10439" s="7" t="n">
        <v>-33.4000015258789</v>
      </c>
      <c r="F10439" s="7" t="n">
        <v>0</v>
      </c>
      <c r="G10439" s="7" t="n">
        <v>-51.9500007629395</v>
      </c>
    </row>
    <row r="10440" spans="1:7">
      <c r="A10440" t="s">
        <v>4</v>
      </c>
      <c r="B10440" s="4" t="s">
        <v>5</v>
      </c>
      <c r="C10440" s="4" t="s">
        <v>7</v>
      </c>
      <c r="D10440" s="4" t="s">
        <v>8</v>
      </c>
      <c r="E10440" s="4" t="s">
        <v>15</v>
      </c>
      <c r="F10440" s="4" t="s">
        <v>15</v>
      </c>
      <c r="G10440" s="4" t="s">
        <v>15</v>
      </c>
    </row>
    <row r="10441" spans="1:7">
      <c r="A10441" t="n">
        <v>80938</v>
      </c>
      <c r="B10441" s="17" t="n">
        <v>94</v>
      </c>
      <c r="C10441" s="7" t="n">
        <v>2</v>
      </c>
      <c r="D10441" s="7" t="s">
        <v>232</v>
      </c>
      <c r="E10441" s="7" t="n">
        <v>-33.4000015258789</v>
      </c>
      <c r="F10441" s="7" t="n">
        <v>0</v>
      </c>
      <c r="G10441" s="7" t="n">
        <v>-49.5499992370605</v>
      </c>
    </row>
    <row r="10442" spans="1:7">
      <c r="A10442" t="s">
        <v>4</v>
      </c>
      <c r="B10442" s="4" t="s">
        <v>5</v>
      </c>
      <c r="C10442" s="4" t="s">
        <v>7</v>
      </c>
      <c r="D10442" s="4" t="s">
        <v>8</v>
      </c>
      <c r="E10442" s="4" t="s">
        <v>15</v>
      </c>
      <c r="F10442" s="4" t="s">
        <v>15</v>
      </c>
      <c r="G10442" s="4" t="s">
        <v>15</v>
      </c>
    </row>
    <row r="10443" spans="1:7">
      <c r="A10443" t="n">
        <v>80962</v>
      </c>
      <c r="B10443" s="17" t="n">
        <v>94</v>
      </c>
      <c r="C10443" s="7" t="n">
        <v>2</v>
      </c>
      <c r="D10443" s="7" t="s">
        <v>233</v>
      </c>
      <c r="E10443" s="7" t="n">
        <v>-26.6000003814697</v>
      </c>
      <c r="F10443" s="7" t="n">
        <v>0</v>
      </c>
      <c r="G10443" s="7" t="n">
        <v>-51.9500007629395</v>
      </c>
    </row>
    <row r="10444" spans="1:7">
      <c r="A10444" t="s">
        <v>4</v>
      </c>
      <c r="B10444" s="4" t="s">
        <v>5</v>
      </c>
      <c r="C10444" s="4" t="s">
        <v>7</v>
      </c>
      <c r="D10444" s="4" t="s">
        <v>8</v>
      </c>
      <c r="E10444" s="4" t="s">
        <v>15</v>
      </c>
      <c r="F10444" s="4" t="s">
        <v>15</v>
      </c>
      <c r="G10444" s="4" t="s">
        <v>15</v>
      </c>
    </row>
    <row r="10445" spans="1:7">
      <c r="A10445" t="n">
        <v>80986</v>
      </c>
      <c r="B10445" s="17" t="n">
        <v>94</v>
      </c>
      <c r="C10445" s="7" t="n">
        <v>2</v>
      </c>
      <c r="D10445" s="7" t="s">
        <v>234</v>
      </c>
      <c r="E10445" s="7" t="n">
        <v>-28.2999992370605</v>
      </c>
      <c r="F10445" s="7" t="n">
        <v>0</v>
      </c>
      <c r="G10445" s="7" t="n">
        <v>-54.3499984741211</v>
      </c>
    </row>
    <row r="10446" spans="1:7">
      <c r="A10446" t="s">
        <v>4</v>
      </c>
      <c r="B10446" s="4" t="s">
        <v>5</v>
      </c>
      <c r="C10446" s="4" t="s">
        <v>7</v>
      </c>
      <c r="D10446" s="4" t="s">
        <v>8</v>
      </c>
      <c r="E10446" s="4" t="s">
        <v>15</v>
      </c>
      <c r="F10446" s="4" t="s">
        <v>15</v>
      </c>
      <c r="G10446" s="4" t="s">
        <v>15</v>
      </c>
    </row>
    <row r="10447" spans="1:7">
      <c r="A10447" t="n">
        <v>81010</v>
      </c>
      <c r="B10447" s="17" t="n">
        <v>94</v>
      </c>
      <c r="C10447" s="7" t="n">
        <v>2</v>
      </c>
      <c r="D10447" s="7" t="s">
        <v>235</v>
      </c>
      <c r="E10447" s="7" t="n">
        <v>-30</v>
      </c>
      <c r="F10447" s="7" t="n">
        <v>0</v>
      </c>
      <c r="G10447" s="7" t="n">
        <v>-54.3499984741211</v>
      </c>
    </row>
    <row r="10448" spans="1:7">
      <c r="A10448" t="s">
        <v>4</v>
      </c>
      <c r="B10448" s="4" t="s">
        <v>5</v>
      </c>
      <c r="C10448" s="4" t="s">
        <v>7</v>
      </c>
      <c r="D10448" s="4" t="s">
        <v>8</v>
      </c>
      <c r="E10448" s="4" t="s">
        <v>15</v>
      </c>
      <c r="F10448" s="4" t="s">
        <v>15</v>
      </c>
      <c r="G10448" s="4" t="s">
        <v>15</v>
      </c>
    </row>
    <row r="10449" spans="1:7">
      <c r="A10449" t="n">
        <v>81034</v>
      </c>
      <c r="B10449" s="17" t="n">
        <v>94</v>
      </c>
      <c r="C10449" s="7" t="n">
        <v>2</v>
      </c>
      <c r="D10449" s="7" t="s">
        <v>236</v>
      </c>
      <c r="E10449" s="7" t="n">
        <v>-31.7000007629395</v>
      </c>
      <c r="F10449" s="7" t="n">
        <v>0</v>
      </c>
      <c r="G10449" s="7" t="n">
        <v>-54.3499984741211</v>
      </c>
    </row>
    <row r="10450" spans="1:7">
      <c r="A10450" t="s">
        <v>4</v>
      </c>
      <c r="B10450" s="4" t="s">
        <v>5</v>
      </c>
      <c r="C10450" s="4" t="s">
        <v>7</v>
      </c>
      <c r="D10450" s="4" t="s">
        <v>8</v>
      </c>
      <c r="E10450" s="4" t="s">
        <v>15</v>
      </c>
      <c r="F10450" s="4" t="s">
        <v>15</v>
      </c>
      <c r="G10450" s="4" t="s">
        <v>15</v>
      </c>
    </row>
    <row r="10451" spans="1:7">
      <c r="A10451" t="n">
        <v>81058</v>
      </c>
      <c r="B10451" s="17" t="n">
        <v>94</v>
      </c>
      <c r="C10451" s="7" t="n">
        <v>2</v>
      </c>
      <c r="D10451" s="7" t="s">
        <v>237</v>
      </c>
      <c r="E10451" s="7" t="n">
        <v>-33.4000015258789</v>
      </c>
      <c r="F10451" s="7" t="n">
        <v>0</v>
      </c>
      <c r="G10451" s="7" t="n">
        <v>-54.3499984741211</v>
      </c>
    </row>
    <row r="10452" spans="1:7">
      <c r="A10452" t="s">
        <v>4</v>
      </c>
      <c r="B10452" s="4" t="s">
        <v>5</v>
      </c>
      <c r="C10452" s="4" t="s">
        <v>7</v>
      </c>
      <c r="D10452" s="4" t="s">
        <v>8</v>
      </c>
      <c r="E10452" s="4" t="s">
        <v>15</v>
      </c>
      <c r="F10452" s="4" t="s">
        <v>15</v>
      </c>
      <c r="G10452" s="4" t="s">
        <v>15</v>
      </c>
    </row>
    <row r="10453" spans="1:7">
      <c r="A10453" t="n">
        <v>81082</v>
      </c>
      <c r="B10453" s="17" t="n">
        <v>94</v>
      </c>
      <c r="C10453" s="7" t="n">
        <v>3</v>
      </c>
      <c r="D10453" s="7" t="s">
        <v>227</v>
      </c>
      <c r="E10453" s="7" t="n">
        <v>0</v>
      </c>
      <c r="F10453" s="7" t="n">
        <v>180</v>
      </c>
      <c r="G10453" s="7" t="n">
        <v>0</v>
      </c>
    </row>
    <row r="10454" spans="1:7">
      <c r="A10454" t="s">
        <v>4</v>
      </c>
      <c r="B10454" s="4" t="s">
        <v>5</v>
      </c>
      <c r="C10454" s="4" t="s">
        <v>7</v>
      </c>
      <c r="D10454" s="4" t="s">
        <v>8</v>
      </c>
      <c r="E10454" s="4" t="s">
        <v>15</v>
      </c>
      <c r="F10454" s="4" t="s">
        <v>15</v>
      </c>
      <c r="G10454" s="4" t="s">
        <v>15</v>
      </c>
    </row>
    <row r="10455" spans="1:7">
      <c r="A10455" t="n">
        <v>81106</v>
      </c>
      <c r="B10455" s="17" t="n">
        <v>94</v>
      </c>
      <c r="C10455" s="7" t="n">
        <v>3</v>
      </c>
      <c r="D10455" s="7" t="s">
        <v>228</v>
      </c>
      <c r="E10455" s="7" t="n">
        <v>0</v>
      </c>
      <c r="F10455" s="7" t="n">
        <v>180</v>
      </c>
      <c r="G10455" s="7" t="n">
        <v>0</v>
      </c>
    </row>
    <row r="10456" spans="1:7">
      <c r="A10456" t="s">
        <v>4</v>
      </c>
      <c r="B10456" s="4" t="s">
        <v>5</v>
      </c>
      <c r="C10456" s="4" t="s">
        <v>7</v>
      </c>
      <c r="D10456" s="4" t="s">
        <v>8</v>
      </c>
      <c r="E10456" s="4" t="s">
        <v>15</v>
      </c>
      <c r="F10456" s="4" t="s">
        <v>15</v>
      </c>
      <c r="G10456" s="4" t="s">
        <v>15</v>
      </c>
    </row>
    <row r="10457" spans="1:7">
      <c r="A10457" t="n">
        <v>81130</v>
      </c>
      <c r="B10457" s="17" t="n">
        <v>94</v>
      </c>
      <c r="C10457" s="7" t="n">
        <v>3</v>
      </c>
      <c r="D10457" s="7" t="s">
        <v>229</v>
      </c>
      <c r="E10457" s="7" t="n">
        <v>0</v>
      </c>
      <c r="F10457" s="7" t="n">
        <v>180</v>
      </c>
      <c r="G10457" s="7" t="n">
        <v>0</v>
      </c>
    </row>
    <row r="10458" spans="1:7">
      <c r="A10458" t="s">
        <v>4</v>
      </c>
      <c r="B10458" s="4" t="s">
        <v>5</v>
      </c>
      <c r="C10458" s="4" t="s">
        <v>7</v>
      </c>
      <c r="D10458" s="4" t="s">
        <v>8</v>
      </c>
      <c r="E10458" s="4" t="s">
        <v>15</v>
      </c>
      <c r="F10458" s="4" t="s">
        <v>15</v>
      </c>
      <c r="G10458" s="4" t="s">
        <v>15</v>
      </c>
    </row>
    <row r="10459" spans="1:7">
      <c r="A10459" t="n">
        <v>81154</v>
      </c>
      <c r="B10459" s="17" t="n">
        <v>94</v>
      </c>
      <c r="C10459" s="7" t="n">
        <v>3</v>
      </c>
      <c r="D10459" s="7" t="s">
        <v>230</v>
      </c>
      <c r="E10459" s="7" t="n">
        <v>0</v>
      </c>
      <c r="F10459" s="7" t="n">
        <v>180</v>
      </c>
      <c r="G10459" s="7" t="n">
        <v>0</v>
      </c>
    </row>
    <row r="10460" spans="1:7">
      <c r="A10460" t="s">
        <v>4</v>
      </c>
      <c r="B10460" s="4" t="s">
        <v>5</v>
      </c>
      <c r="C10460" s="4" t="s">
        <v>7</v>
      </c>
      <c r="D10460" s="4" t="s">
        <v>8</v>
      </c>
      <c r="E10460" s="4" t="s">
        <v>15</v>
      </c>
      <c r="F10460" s="4" t="s">
        <v>15</v>
      </c>
      <c r="G10460" s="4" t="s">
        <v>15</v>
      </c>
    </row>
    <row r="10461" spans="1:7">
      <c r="A10461" t="n">
        <v>81178</v>
      </c>
      <c r="B10461" s="17" t="n">
        <v>94</v>
      </c>
      <c r="C10461" s="7" t="n">
        <v>3</v>
      </c>
      <c r="D10461" s="7" t="s">
        <v>231</v>
      </c>
      <c r="E10461" s="7" t="n">
        <v>0</v>
      </c>
      <c r="F10461" s="7" t="n">
        <v>180</v>
      </c>
      <c r="G10461" s="7" t="n">
        <v>0</v>
      </c>
    </row>
    <row r="10462" spans="1:7">
      <c r="A10462" t="s">
        <v>4</v>
      </c>
      <c r="B10462" s="4" t="s">
        <v>5</v>
      </c>
      <c r="C10462" s="4" t="s">
        <v>7</v>
      </c>
      <c r="D10462" s="4" t="s">
        <v>8</v>
      </c>
      <c r="E10462" s="4" t="s">
        <v>15</v>
      </c>
      <c r="F10462" s="4" t="s">
        <v>15</v>
      </c>
      <c r="G10462" s="4" t="s">
        <v>15</v>
      </c>
    </row>
    <row r="10463" spans="1:7">
      <c r="A10463" t="n">
        <v>81202</v>
      </c>
      <c r="B10463" s="17" t="n">
        <v>94</v>
      </c>
      <c r="C10463" s="7" t="n">
        <v>3</v>
      </c>
      <c r="D10463" s="7" t="s">
        <v>232</v>
      </c>
      <c r="E10463" s="7" t="n">
        <v>0</v>
      </c>
      <c r="F10463" s="7" t="n">
        <v>180</v>
      </c>
      <c r="G10463" s="7" t="n">
        <v>0</v>
      </c>
    </row>
    <row r="10464" spans="1:7">
      <c r="A10464" t="s">
        <v>4</v>
      </c>
      <c r="B10464" s="4" t="s">
        <v>5</v>
      </c>
      <c r="C10464" s="4" t="s">
        <v>7</v>
      </c>
      <c r="D10464" s="4" t="s">
        <v>8</v>
      </c>
      <c r="E10464" s="4" t="s">
        <v>15</v>
      </c>
      <c r="F10464" s="4" t="s">
        <v>15</v>
      </c>
      <c r="G10464" s="4" t="s">
        <v>15</v>
      </c>
    </row>
    <row r="10465" spans="1:7">
      <c r="A10465" t="n">
        <v>81226</v>
      </c>
      <c r="B10465" s="17" t="n">
        <v>94</v>
      </c>
      <c r="C10465" s="7" t="n">
        <v>3</v>
      </c>
      <c r="D10465" s="7" t="s">
        <v>233</v>
      </c>
      <c r="E10465" s="7" t="n">
        <v>0</v>
      </c>
      <c r="F10465" s="7" t="n">
        <v>180</v>
      </c>
      <c r="G10465" s="7" t="n">
        <v>0</v>
      </c>
    </row>
    <row r="10466" spans="1:7">
      <c r="A10466" t="s">
        <v>4</v>
      </c>
      <c r="B10466" s="4" t="s">
        <v>5</v>
      </c>
      <c r="C10466" s="4" t="s">
        <v>7</v>
      </c>
      <c r="D10466" s="4" t="s">
        <v>8</v>
      </c>
      <c r="E10466" s="4" t="s">
        <v>15</v>
      </c>
      <c r="F10466" s="4" t="s">
        <v>15</v>
      </c>
      <c r="G10466" s="4" t="s">
        <v>15</v>
      </c>
    </row>
    <row r="10467" spans="1:7">
      <c r="A10467" t="n">
        <v>81250</v>
      </c>
      <c r="B10467" s="17" t="n">
        <v>94</v>
      </c>
      <c r="C10467" s="7" t="n">
        <v>3</v>
      </c>
      <c r="D10467" s="7" t="s">
        <v>234</v>
      </c>
      <c r="E10467" s="7" t="n">
        <v>0</v>
      </c>
      <c r="F10467" s="7" t="n">
        <v>180</v>
      </c>
      <c r="G10467" s="7" t="n">
        <v>0</v>
      </c>
    </row>
    <row r="10468" spans="1:7">
      <c r="A10468" t="s">
        <v>4</v>
      </c>
      <c r="B10468" s="4" t="s">
        <v>5</v>
      </c>
      <c r="C10468" s="4" t="s">
        <v>7</v>
      </c>
      <c r="D10468" s="4" t="s">
        <v>8</v>
      </c>
      <c r="E10468" s="4" t="s">
        <v>15</v>
      </c>
      <c r="F10468" s="4" t="s">
        <v>15</v>
      </c>
      <c r="G10468" s="4" t="s">
        <v>15</v>
      </c>
    </row>
    <row r="10469" spans="1:7">
      <c r="A10469" t="n">
        <v>81274</v>
      </c>
      <c r="B10469" s="17" t="n">
        <v>94</v>
      </c>
      <c r="C10469" s="7" t="n">
        <v>3</v>
      </c>
      <c r="D10469" s="7" t="s">
        <v>235</v>
      </c>
      <c r="E10469" s="7" t="n">
        <v>0</v>
      </c>
      <c r="F10469" s="7" t="n">
        <v>180</v>
      </c>
      <c r="G10469" s="7" t="n">
        <v>0</v>
      </c>
    </row>
    <row r="10470" spans="1:7">
      <c r="A10470" t="s">
        <v>4</v>
      </c>
      <c r="B10470" s="4" t="s">
        <v>5</v>
      </c>
      <c r="C10470" s="4" t="s">
        <v>7</v>
      </c>
      <c r="D10470" s="4" t="s">
        <v>8</v>
      </c>
      <c r="E10470" s="4" t="s">
        <v>15</v>
      </c>
      <c r="F10470" s="4" t="s">
        <v>15</v>
      </c>
      <c r="G10470" s="4" t="s">
        <v>15</v>
      </c>
    </row>
    <row r="10471" spans="1:7">
      <c r="A10471" t="n">
        <v>81298</v>
      </c>
      <c r="B10471" s="17" t="n">
        <v>94</v>
      </c>
      <c r="C10471" s="7" t="n">
        <v>3</v>
      </c>
      <c r="D10471" s="7" t="s">
        <v>236</v>
      </c>
      <c r="E10471" s="7" t="n">
        <v>0</v>
      </c>
      <c r="F10471" s="7" t="n">
        <v>180</v>
      </c>
      <c r="G10471" s="7" t="n">
        <v>0</v>
      </c>
    </row>
    <row r="10472" spans="1:7">
      <c r="A10472" t="s">
        <v>4</v>
      </c>
      <c r="B10472" s="4" t="s">
        <v>5</v>
      </c>
      <c r="C10472" s="4" t="s">
        <v>7</v>
      </c>
      <c r="D10472" s="4" t="s">
        <v>8</v>
      </c>
      <c r="E10472" s="4" t="s">
        <v>15</v>
      </c>
      <c r="F10472" s="4" t="s">
        <v>15</v>
      </c>
      <c r="G10472" s="4" t="s">
        <v>15</v>
      </c>
    </row>
    <row r="10473" spans="1:7">
      <c r="A10473" t="n">
        <v>81322</v>
      </c>
      <c r="B10473" s="17" t="n">
        <v>94</v>
      </c>
      <c r="C10473" s="7" t="n">
        <v>3</v>
      </c>
      <c r="D10473" s="7" t="s">
        <v>237</v>
      </c>
      <c r="E10473" s="7" t="n">
        <v>0</v>
      </c>
      <c r="F10473" s="7" t="n">
        <v>180</v>
      </c>
      <c r="G10473" s="7" t="n">
        <v>0</v>
      </c>
    </row>
    <row r="10474" spans="1:7">
      <c r="A10474" t="s">
        <v>4</v>
      </c>
      <c r="B10474" s="4" t="s">
        <v>5</v>
      </c>
      <c r="C10474" s="4" t="s">
        <v>11</v>
      </c>
      <c r="D10474" s="4" t="s">
        <v>11</v>
      </c>
      <c r="E10474" s="4" t="s">
        <v>11</v>
      </c>
    </row>
    <row r="10475" spans="1:7">
      <c r="A10475" t="n">
        <v>81346</v>
      </c>
      <c r="B10475" s="42" t="n">
        <v>61</v>
      </c>
      <c r="C10475" s="7" t="n">
        <v>0</v>
      </c>
      <c r="D10475" s="7" t="n">
        <v>65533</v>
      </c>
      <c r="E10475" s="7" t="n">
        <v>0</v>
      </c>
    </row>
    <row r="10476" spans="1:7">
      <c r="A10476" t="s">
        <v>4</v>
      </c>
      <c r="B10476" s="4" t="s">
        <v>5</v>
      </c>
      <c r="C10476" s="4" t="s">
        <v>11</v>
      </c>
      <c r="D10476" s="4" t="s">
        <v>11</v>
      </c>
      <c r="E10476" s="4" t="s">
        <v>11</v>
      </c>
    </row>
    <row r="10477" spans="1:7">
      <c r="A10477" t="n">
        <v>81353</v>
      </c>
      <c r="B10477" s="42" t="n">
        <v>61</v>
      </c>
      <c r="C10477" s="7" t="n">
        <v>1</v>
      </c>
      <c r="D10477" s="7" t="n">
        <v>65533</v>
      </c>
      <c r="E10477" s="7" t="n">
        <v>0</v>
      </c>
    </row>
    <row r="10478" spans="1:7">
      <c r="A10478" t="s">
        <v>4</v>
      </c>
      <c r="B10478" s="4" t="s">
        <v>5</v>
      </c>
      <c r="C10478" s="4" t="s">
        <v>11</v>
      </c>
      <c r="D10478" s="4" t="s">
        <v>11</v>
      </c>
      <c r="E10478" s="4" t="s">
        <v>11</v>
      </c>
    </row>
    <row r="10479" spans="1:7">
      <c r="A10479" t="n">
        <v>81360</v>
      </c>
      <c r="B10479" s="42" t="n">
        <v>61</v>
      </c>
      <c r="C10479" s="7" t="n">
        <v>2</v>
      </c>
      <c r="D10479" s="7" t="n">
        <v>65533</v>
      </c>
      <c r="E10479" s="7" t="n">
        <v>0</v>
      </c>
    </row>
    <row r="10480" spans="1:7">
      <c r="A10480" t="s">
        <v>4</v>
      </c>
      <c r="B10480" s="4" t="s">
        <v>5</v>
      </c>
      <c r="C10480" s="4" t="s">
        <v>11</v>
      </c>
      <c r="D10480" s="4" t="s">
        <v>11</v>
      </c>
      <c r="E10480" s="4" t="s">
        <v>11</v>
      </c>
    </row>
    <row r="10481" spans="1:7">
      <c r="A10481" t="n">
        <v>81367</v>
      </c>
      <c r="B10481" s="42" t="n">
        <v>61</v>
      </c>
      <c r="C10481" s="7" t="n">
        <v>3</v>
      </c>
      <c r="D10481" s="7" t="n">
        <v>65533</v>
      </c>
      <c r="E10481" s="7" t="n">
        <v>0</v>
      </c>
    </row>
    <row r="10482" spans="1:7">
      <c r="A10482" t="s">
        <v>4</v>
      </c>
      <c r="B10482" s="4" t="s">
        <v>5</v>
      </c>
      <c r="C10482" s="4" t="s">
        <v>11</v>
      </c>
      <c r="D10482" s="4" t="s">
        <v>11</v>
      </c>
      <c r="E10482" s="4" t="s">
        <v>11</v>
      </c>
    </row>
    <row r="10483" spans="1:7">
      <c r="A10483" t="n">
        <v>81374</v>
      </c>
      <c r="B10483" s="42" t="n">
        <v>61</v>
      </c>
      <c r="C10483" s="7" t="n">
        <v>4</v>
      </c>
      <c r="D10483" s="7" t="n">
        <v>65533</v>
      </c>
      <c r="E10483" s="7" t="n">
        <v>0</v>
      </c>
    </row>
    <row r="10484" spans="1:7">
      <c r="A10484" t="s">
        <v>4</v>
      </c>
      <c r="B10484" s="4" t="s">
        <v>5</v>
      </c>
      <c r="C10484" s="4" t="s">
        <v>11</v>
      </c>
      <c r="D10484" s="4" t="s">
        <v>11</v>
      </c>
      <c r="E10484" s="4" t="s">
        <v>11</v>
      </c>
    </row>
    <row r="10485" spans="1:7">
      <c r="A10485" t="n">
        <v>81381</v>
      </c>
      <c r="B10485" s="42" t="n">
        <v>61</v>
      </c>
      <c r="C10485" s="7" t="n">
        <v>5</v>
      </c>
      <c r="D10485" s="7" t="n">
        <v>65533</v>
      </c>
      <c r="E10485" s="7" t="n">
        <v>0</v>
      </c>
    </row>
    <row r="10486" spans="1:7">
      <c r="A10486" t="s">
        <v>4</v>
      </c>
      <c r="B10486" s="4" t="s">
        <v>5</v>
      </c>
      <c r="C10486" s="4" t="s">
        <v>11</v>
      </c>
      <c r="D10486" s="4" t="s">
        <v>11</v>
      </c>
      <c r="E10486" s="4" t="s">
        <v>11</v>
      </c>
    </row>
    <row r="10487" spans="1:7">
      <c r="A10487" t="n">
        <v>81388</v>
      </c>
      <c r="B10487" s="42" t="n">
        <v>61</v>
      </c>
      <c r="C10487" s="7" t="n">
        <v>6</v>
      </c>
      <c r="D10487" s="7" t="n">
        <v>65533</v>
      </c>
      <c r="E10487" s="7" t="n">
        <v>0</v>
      </c>
    </row>
    <row r="10488" spans="1:7">
      <c r="A10488" t="s">
        <v>4</v>
      </c>
      <c r="B10488" s="4" t="s">
        <v>5</v>
      </c>
      <c r="C10488" s="4" t="s">
        <v>11</v>
      </c>
      <c r="D10488" s="4" t="s">
        <v>11</v>
      </c>
      <c r="E10488" s="4" t="s">
        <v>11</v>
      </c>
    </row>
    <row r="10489" spans="1:7">
      <c r="A10489" t="n">
        <v>81395</v>
      </c>
      <c r="B10489" s="42" t="n">
        <v>61</v>
      </c>
      <c r="C10489" s="7" t="n">
        <v>7</v>
      </c>
      <c r="D10489" s="7" t="n">
        <v>65533</v>
      </c>
      <c r="E10489" s="7" t="n">
        <v>0</v>
      </c>
    </row>
    <row r="10490" spans="1:7">
      <c r="A10490" t="s">
        <v>4</v>
      </c>
      <c r="B10490" s="4" t="s">
        <v>5</v>
      </c>
      <c r="C10490" s="4" t="s">
        <v>11</v>
      </c>
      <c r="D10490" s="4" t="s">
        <v>11</v>
      </c>
      <c r="E10490" s="4" t="s">
        <v>11</v>
      </c>
    </row>
    <row r="10491" spans="1:7">
      <c r="A10491" t="n">
        <v>81402</v>
      </c>
      <c r="B10491" s="42" t="n">
        <v>61</v>
      </c>
      <c r="C10491" s="7" t="n">
        <v>8</v>
      </c>
      <c r="D10491" s="7" t="n">
        <v>65533</v>
      </c>
      <c r="E10491" s="7" t="n">
        <v>0</v>
      </c>
    </row>
    <row r="10492" spans="1:7">
      <c r="A10492" t="s">
        <v>4</v>
      </c>
      <c r="B10492" s="4" t="s">
        <v>5</v>
      </c>
      <c r="C10492" s="4" t="s">
        <v>11</v>
      </c>
      <c r="D10492" s="4" t="s">
        <v>11</v>
      </c>
      <c r="E10492" s="4" t="s">
        <v>11</v>
      </c>
    </row>
    <row r="10493" spans="1:7">
      <c r="A10493" t="n">
        <v>81409</v>
      </c>
      <c r="B10493" s="42" t="n">
        <v>61</v>
      </c>
      <c r="C10493" s="7" t="n">
        <v>9</v>
      </c>
      <c r="D10493" s="7" t="n">
        <v>65533</v>
      </c>
      <c r="E10493" s="7" t="n">
        <v>0</v>
      </c>
    </row>
    <row r="10494" spans="1:7">
      <c r="A10494" t="s">
        <v>4</v>
      </c>
      <c r="B10494" s="4" t="s">
        <v>5</v>
      </c>
      <c r="C10494" s="4" t="s">
        <v>11</v>
      </c>
      <c r="D10494" s="4" t="s">
        <v>17</v>
      </c>
    </row>
    <row r="10495" spans="1:7">
      <c r="A10495" t="n">
        <v>81416</v>
      </c>
      <c r="B10495" s="41" t="n">
        <v>43</v>
      </c>
      <c r="C10495" s="7" t="n">
        <v>1</v>
      </c>
      <c r="D10495" s="7" t="n">
        <v>128</v>
      </c>
    </row>
    <row r="10496" spans="1:7">
      <c r="A10496" t="s">
        <v>4</v>
      </c>
      <c r="B10496" s="4" t="s">
        <v>5</v>
      </c>
      <c r="C10496" s="4" t="s">
        <v>11</v>
      </c>
      <c r="D10496" s="4" t="s">
        <v>17</v>
      </c>
    </row>
    <row r="10497" spans="1:5">
      <c r="A10497" t="n">
        <v>81423</v>
      </c>
      <c r="B10497" s="41" t="n">
        <v>43</v>
      </c>
      <c r="C10497" s="7" t="n">
        <v>1</v>
      </c>
      <c r="D10497" s="7" t="n">
        <v>32</v>
      </c>
    </row>
    <row r="10498" spans="1:5">
      <c r="A10498" t="s">
        <v>4</v>
      </c>
      <c r="B10498" s="4" t="s">
        <v>5</v>
      </c>
      <c r="C10498" s="4" t="s">
        <v>11</v>
      </c>
      <c r="D10498" s="4" t="s">
        <v>17</v>
      </c>
    </row>
    <row r="10499" spans="1:5">
      <c r="A10499" t="n">
        <v>81430</v>
      </c>
      <c r="B10499" s="41" t="n">
        <v>43</v>
      </c>
      <c r="C10499" s="7" t="n">
        <v>2</v>
      </c>
      <c r="D10499" s="7" t="n">
        <v>128</v>
      </c>
    </row>
    <row r="10500" spans="1:5">
      <c r="A10500" t="s">
        <v>4</v>
      </c>
      <c r="B10500" s="4" t="s">
        <v>5</v>
      </c>
      <c r="C10500" s="4" t="s">
        <v>11</v>
      </c>
      <c r="D10500" s="4" t="s">
        <v>17</v>
      </c>
    </row>
    <row r="10501" spans="1:5">
      <c r="A10501" t="n">
        <v>81437</v>
      </c>
      <c r="B10501" s="41" t="n">
        <v>43</v>
      </c>
      <c r="C10501" s="7" t="n">
        <v>2</v>
      </c>
      <c r="D10501" s="7" t="n">
        <v>32</v>
      </c>
    </row>
    <row r="10502" spans="1:5">
      <c r="A10502" t="s">
        <v>4</v>
      </c>
      <c r="B10502" s="4" t="s">
        <v>5</v>
      </c>
      <c r="C10502" s="4" t="s">
        <v>11</v>
      </c>
      <c r="D10502" s="4" t="s">
        <v>17</v>
      </c>
    </row>
    <row r="10503" spans="1:5">
      <c r="A10503" t="n">
        <v>81444</v>
      </c>
      <c r="B10503" s="41" t="n">
        <v>43</v>
      </c>
      <c r="C10503" s="7" t="n">
        <v>3</v>
      </c>
      <c r="D10503" s="7" t="n">
        <v>128</v>
      </c>
    </row>
    <row r="10504" spans="1:5">
      <c r="A10504" t="s">
        <v>4</v>
      </c>
      <c r="B10504" s="4" t="s">
        <v>5</v>
      </c>
      <c r="C10504" s="4" t="s">
        <v>11</v>
      </c>
      <c r="D10504" s="4" t="s">
        <v>17</v>
      </c>
    </row>
    <row r="10505" spans="1:5">
      <c r="A10505" t="n">
        <v>81451</v>
      </c>
      <c r="B10505" s="41" t="n">
        <v>43</v>
      </c>
      <c r="C10505" s="7" t="n">
        <v>3</v>
      </c>
      <c r="D10505" s="7" t="n">
        <v>32</v>
      </c>
    </row>
    <row r="10506" spans="1:5">
      <c r="A10506" t="s">
        <v>4</v>
      </c>
      <c r="B10506" s="4" t="s">
        <v>5</v>
      </c>
      <c r="C10506" s="4" t="s">
        <v>11</v>
      </c>
      <c r="D10506" s="4" t="s">
        <v>17</v>
      </c>
    </row>
    <row r="10507" spans="1:5">
      <c r="A10507" t="n">
        <v>81458</v>
      </c>
      <c r="B10507" s="41" t="n">
        <v>43</v>
      </c>
      <c r="C10507" s="7" t="n">
        <v>4</v>
      </c>
      <c r="D10507" s="7" t="n">
        <v>128</v>
      </c>
    </row>
    <row r="10508" spans="1:5">
      <c r="A10508" t="s">
        <v>4</v>
      </c>
      <c r="B10508" s="4" t="s">
        <v>5</v>
      </c>
      <c r="C10508" s="4" t="s">
        <v>11</v>
      </c>
      <c r="D10508" s="4" t="s">
        <v>17</v>
      </c>
    </row>
    <row r="10509" spans="1:5">
      <c r="A10509" t="n">
        <v>81465</v>
      </c>
      <c r="B10509" s="41" t="n">
        <v>43</v>
      </c>
      <c r="C10509" s="7" t="n">
        <v>4</v>
      </c>
      <c r="D10509" s="7" t="n">
        <v>32</v>
      </c>
    </row>
    <row r="10510" spans="1:5">
      <c r="A10510" t="s">
        <v>4</v>
      </c>
      <c r="B10510" s="4" t="s">
        <v>5</v>
      </c>
      <c r="C10510" s="4" t="s">
        <v>7</v>
      </c>
      <c r="D10510" s="4" t="s">
        <v>11</v>
      </c>
      <c r="E10510" s="4" t="s">
        <v>8</v>
      </c>
      <c r="F10510" s="4" t="s">
        <v>8</v>
      </c>
      <c r="G10510" s="4" t="s">
        <v>8</v>
      </c>
      <c r="H10510" s="4" t="s">
        <v>8</v>
      </c>
    </row>
    <row r="10511" spans="1:5">
      <c r="A10511" t="n">
        <v>81472</v>
      </c>
      <c r="B10511" s="30" t="n">
        <v>51</v>
      </c>
      <c r="C10511" s="7" t="n">
        <v>3</v>
      </c>
      <c r="D10511" s="7" t="n">
        <v>0</v>
      </c>
      <c r="E10511" s="7" t="s">
        <v>62</v>
      </c>
      <c r="F10511" s="7" t="s">
        <v>62</v>
      </c>
      <c r="G10511" s="7" t="s">
        <v>61</v>
      </c>
      <c r="H10511" s="7" t="s">
        <v>62</v>
      </c>
    </row>
    <row r="10512" spans="1:5">
      <c r="A10512" t="s">
        <v>4</v>
      </c>
      <c r="B10512" s="4" t="s">
        <v>5</v>
      </c>
      <c r="C10512" s="4" t="s">
        <v>7</v>
      </c>
      <c r="D10512" s="4" t="s">
        <v>11</v>
      </c>
      <c r="E10512" s="4" t="s">
        <v>8</v>
      </c>
      <c r="F10512" s="4" t="s">
        <v>8</v>
      </c>
      <c r="G10512" s="4" t="s">
        <v>8</v>
      </c>
      <c r="H10512" s="4" t="s">
        <v>8</v>
      </c>
    </row>
    <row r="10513" spans="1:8">
      <c r="A10513" t="n">
        <v>81485</v>
      </c>
      <c r="B10513" s="30" t="n">
        <v>51</v>
      </c>
      <c r="C10513" s="7" t="n">
        <v>3</v>
      </c>
      <c r="D10513" s="7" t="n">
        <v>1</v>
      </c>
      <c r="E10513" s="7" t="s">
        <v>62</v>
      </c>
      <c r="F10513" s="7" t="s">
        <v>62</v>
      </c>
      <c r="G10513" s="7" t="s">
        <v>61</v>
      </c>
      <c r="H10513" s="7" t="s">
        <v>62</v>
      </c>
    </row>
    <row r="10514" spans="1:8">
      <c r="A10514" t="s">
        <v>4</v>
      </c>
      <c r="B10514" s="4" t="s">
        <v>5</v>
      </c>
      <c r="C10514" s="4" t="s">
        <v>7</v>
      </c>
      <c r="D10514" s="4" t="s">
        <v>11</v>
      </c>
      <c r="E10514" s="4" t="s">
        <v>8</v>
      </c>
      <c r="F10514" s="4" t="s">
        <v>8</v>
      </c>
      <c r="G10514" s="4" t="s">
        <v>8</v>
      </c>
      <c r="H10514" s="4" t="s">
        <v>8</v>
      </c>
    </row>
    <row r="10515" spans="1:8">
      <c r="A10515" t="n">
        <v>81498</v>
      </c>
      <c r="B10515" s="30" t="n">
        <v>51</v>
      </c>
      <c r="C10515" s="7" t="n">
        <v>3</v>
      </c>
      <c r="D10515" s="7" t="n">
        <v>2</v>
      </c>
      <c r="E10515" s="7" t="s">
        <v>62</v>
      </c>
      <c r="F10515" s="7" t="s">
        <v>62</v>
      </c>
      <c r="G10515" s="7" t="s">
        <v>61</v>
      </c>
      <c r="H10515" s="7" t="s">
        <v>62</v>
      </c>
    </row>
    <row r="10516" spans="1:8">
      <c r="A10516" t="s">
        <v>4</v>
      </c>
      <c r="B10516" s="4" t="s">
        <v>5</v>
      </c>
      <c r="C10516" s="4" t="s">
        <v>7</v>
      </c>
      <c r="D10516" s="4" t="s">
        <v>11</v>
      </c>
      <c r="E10516" s="4" t="s">
        <v>8</v>
      </c>
      <c r="F10516" s="4" t="s">
        <v>8</v>
      </c>
      <c r="G10516" s="4" t="s">
        <v>8</v>
      </c>
      <c r="H10516" s="4" t="s">
        <v>8</v>
      </c>
    </row>
    <row r="10517" spans="1:8">
      <c r="A10517" t="n">
        <v>81511</v>
      </c>
      <c r="B10517" s="30" t="n">
        <v>51</v>
      </c>
      <c r="C10517" s="7" t="n">
        <v>3</v>
      </c>
      <c r="D10517" s="7" t="n">
        <v>3</v>
      </c>
      <c r="E10517" s="7" t="s">
        <v>62</v>
      </c>
      <c r="F10517" s="7" t="s">
        <v>62</v>
      </c>
      <c r="G10517" s="7" t="s">
        <v>61</v>
      </c>
      <c r="H10517" s="7" t="s">
        <v>62</v>
      </c>
    </row>
    <row r="10518" spans="1:8">
      <c r="A10518" t="s">
        <v>4</v>
      </c>
      <c r="B10518" s="4" t="s">
        <v>5</v>
      </c>
      <c r="C10518" s="4" t="s">
        <v>7</v>
      </c>
      <c r="D10518" s="4" t="s">
        <v>11</v>
      </c>
      <c r="E10518" s="4" t="s">
        <v>8</v>
      </c>
      <c r="F10518" s="4" t="s">
        <v>8</v>
      </c>
      <c r="G10518" s="4" t="s">
        <v>8</v>
      </c>
      <c r="H10518" s="4" t="s">
        <v>8</v>
      </c>
    </row>
    <row r="10519" spans="1:8">
      <c r="A10519" t="n">
        <v>81524</v>
      </c>
      <c r="B10519" s="30" t="n">
        <v>51</v>
      </c>
      <c r="C10519" s="7" t="n">
        <v>3</v>
      </c>
      <c r="D10519" s="7" t="n">
        <v>4</v>
      </c>
      <c r="E10519" s="7" t="s">
        <v>62</v>
      </c>
      <c r="F10519" s="7" t="s">
        <v>62</v>
      </c>
      <c r="G10519" s="7" t="s">
        <v>61</v>
      </c>
      <c r="H10519" s="7" t="s">
        <v>62</v>
      </c>
    </row>
    <row r="10520" spans="1:8">
      <c r="A10520" t="s">
        <v>4</v>
      </c>
      <c r="B10520" s="4" t="s">
        <v>5</v>
      </c>
      <c r="C10520" s="4" t="s">
        <v>7</v>
      </c>
      <c r="D10520" s="4" t="s">
        <v>11</v>
      </c>
      <c r="E10520" s="4" t="s">
        <v>8</v>
      </c>
      <c r="F10520" s="4" t="s">
        <v>8</v>
      </c>
      <c r="G10520" s="4" t="s">
        <v>8</v>
      </c>
      <c r="H10520" s="4" t="s">
        <v>8</v>
      </c>
    </row>
    <row r="10521" spans="1:8">
      <c r="A10521" t="n">
        <v>81537</v>
      </c>
      <c r="B10521" s="30" t="n">
        <v>51</v>
      </c>
      <c r="C10521" s="7" t="n">
        <v>3</v>
      </c>
      <c r="D10521" s="7" t="n">
        <v>5</v>
      </c>
      <c r="E10521" s="7" t="s">
        <v>62</v>
      </c>
      <c r="F10521" s="7" t="s">
        <v>62</v>
      </c>
      <c r="G10521" s="7" t="s">
        <v>61</v>
      </c>
      <c r="H10521" s="7" t="s">
        <v>62</v>
      </c>
    </row>
    <row r="10522" spans="1:8">
      <c r="A10522" t="s">
        <v>4</v>
      </c>
      <c r="B10522" s="4" t="s">
        <v>5</v>
      </c>
      <c r="C10522" s="4" t="s">
        <v>7</v>
      </c>
      <c r="D10522" s="4" t="s">
        <v>11</v>
      </c>
      <c r="E10522" s="4" t="s">
        <v>8</v>
      </c>
      <c r="F10522" s="4" t="s">
        <v>8</v>
      </c>
      <c r="G10522" s="4" t="s">
        <v>8</v>
      </c>
      <c r="H10522" s="4" t="s">
        <v>8</v>
      </c>
    </row>
    <row r="10523" spans="1:8">
      <c r="A10523" t="n">
        <v>81550</v>
      </c>
      <c r="B10523" s="30" t="n">
        <v>51</v>
      </c>
      <c r="C10523" s="7" t="n">
        <v>3</v>
      </c>
      <c r="D10523" s="7" t="n">
        <v>6</v>
      </c>
      <c r="E10523" s="7" t="s">
        <v>62</v>
      </c>
      <c r="F10523" s="7" t="s">
        <v>62</v>
      </c>
      <c r="G10523" s="7" t="s">
        <v>61</v>
      </c>
      <c r="H10523" s="7" t="s">
        <v>62</v>
      </c>
    </row>
    <row r="10524" spans="1:8">
      <c r="A10524" t="s">
        <v>4</v>
      </c>
      <c r="B10524" s="4" t="s">
        <v>5</v>
      </c>
      <c r="C10524" s="4" t="s">
        <v>7</v>
      </c>
      <c r="D10524" s="4" t="s">
        <v>11</v>
      </c>
      <c r="E10524" s="4" t="s">
        <v>8</v>
      </c>
      <c r="F10524" s="4" t="s">
        <v>8</v>
      </c>
      <c r="G10524" s="4" t="s">
        <v>8</v>
      </c>
      <c r="H10524" s="4" t="s">
        <v>8</v>
      </c>
    </row>
    <row r="10525" spans="1:8">
      <c r="A10525" t="n">
        <v>81563</v>
      </c>
      <c r="B10525" s="30" t="n">
        <v>51</v>
      </c>
      <c r="C10525" s="7" t="n">
        <v>3</v>
      </c>
      <c r="D10525" s="7" t="n">
        <v>7</v>
      </c>
      <c r="E10525" s="7" t="s">
        <v>62</v>
      </c>
      <c r="F10525" s="7" t="s">
        <v>62</v>
      </c>
      <c r="G10525" s="7" t="s">
        <v>61</v>
      </c>
      <c r="H10525" s="7" t="s">
        <v>62</v>
      </c>
    </row>
    <row r="10526" spans="1:8">
      <c r="A10526" t="s">
        <v>4</v>
      </c>
      <c r="B10526" s="4" t="s">
        <v>5</v>
      </c>
      <c r="C10526" s="4" t="s">
        <v>7</v>
      </c>
      <c r="D10526" s="4" t="s">
        <v>11</v>
      </c>
      <c r="E10526" s="4" t="s">
        <v>8</v>
      </c>
      <c r="F10526" s="4" t="s">
        <v>8</v>
      </c>
      <c r="G10526" s="4" t="s">
        <v>8</v>
      </c>
      <c r="H10526" s="4" t="s">
        <v>8</v>
      </c>
    </row>
    <row r="10527" spans="1:8">
      <c r="A10527" t="n">
        <v>81576</v>
      </c>
      <c r="B10527" s="30" t="n">
        <v>51</v>
      </c>
      <c r="C10527" s="7" t="n">
        <v>3</v>
      </c>
      <c r="D10527" s="7" t="n">
        <v>8</v>
      </c>
      <c r="E10527" s="7" t="s">
        <v>62</v>
      </c>
      <c r="F10527" s="7" t="s">
        <v>62</v>
      </c>
      <c r="G10527" s="7" t="s">
        <v>61</v>
      </c>
      <c r="H10527" s="7" t="s">
        <v>62</v>
      </c>
    </row>
    <row r="10528" spans="1:8">
      <c r="A10528" t="s">
        <v>4</v>
      </c>
      <c r="B10528" s="4" t="s">
        <v>5</v>
      </c>
      <c r="C10528" s="4" t="s">
        <v>7</v>
      </c>
      <c r="D10528" s="4" t="s">
        <v>11</v>
      </c>
      <c r="E10528" s="4" t="s">
        <v>8</v>
      </c>
      <c r="F10528" s="4" t="s">
        <v>8</v>
      </c>
      <c r="G10528" s="4" t="s">
        <v>8</v>
      </c>
      <c r="H10528" s="4" t="s">
        <v>8</v>
      </c>
    </row>
    <row r="10529" spans="1:8">
      <c r="A10529" t="n">
        <v>81589</v>
      </c>
      <c r="B10529" s="30" t="n">
        <v>51</v>
      </c>
      <c r="C10529" s="7" t="n">
        <v>3</v>
      </c>
      <c r="D10529" s="7" t="n">
        <v>9</v>
      </c>
      <c r="E10529" s="7" t="s">
        <v>62</v>
      </c>
      <c r="F10529" s="7" t="s">
        <v>62</v>
      </c>
      <c r="G10529" s="7" t="s">
        <v>61</v>
      </c>
      <c r="H10529" s="7" t="s">
        <v>62</v>
      </c>
    </row>
    <row r="10530" spans="1:8">
      <c r="A10530" t="s">
        <v>4</v>
      </c>
      <c r="B10530" s="4" t="s">
        <v>5</v>
      </c>
      <c r="C10530" s="4" t="s">
        <v>8</v>
      </c>
      <c r="D10530" s="4" t="s">
        <v>8</v>
      </c>
    </row>
    <row r="10531" spans="1:8">
      <c r="A10531" t="n">
        <v>81602</v>
      </c>
      <c r="B10531" s="69" t="n">
        <v>70</v>
      </c>
      <c r="C10531" s="7" t="s">
        <v>27</v>
      </c>
      <c r="D10531" s="7" t="s">
        <v>412</v>
      </c>
    </row>
    <row r="10532" spans="1:8">
      <c r="A10532" t="s">
        <v>4</v>
      </c>
      <c r="B10532" s="4" t="s">
        <v>5</v>
      </c>
      <c r="C10532" s="4" t="s">
        <v>11</v>
      </c>
      <c r="D10532" s="4" t="s">
        <v>17</v>
      </c>
    </row>
    <row r="10533" spans="1:8">
      <c r="A10533" t="n">
        <v>81616</v>
      </c>
      <c r="B10533" s="41" t="n">
        <v>43</v>
      </c>
      <c r="C10533" s="7" t="n">
        <v>0</v>
      </c>
      <c r="D10533" s="7" t="n">
        <v>512</v>
      </c>
    </row>
    <row r="10534" spans="1:8">
      <c r="A10534" t="s">
        <v>4</v>
      </c>
      <c r="B10534" s="4" t="s">
        <v>5</v>
      </c>
      <c r="C10534" s="4" t="s">
        <v>11</v>
      </c>
      <c r="D10534" s="4" t="s">
        <v>17</v>
      </c>
    </row>
    <row r="10535" spans="1:8">
      <c r="A10535" t="n">
        <v>81623</v>
      </c>
      <c r="B10535" s="41" t="n">
        <v>43</v>
      </c>
      <c r="C10535" s="7" t="n">
        <v>1</v>
      </c>
      <c r="D10535" s="7" t="n">
        <v>512</v>
      </c>
    </row>
    <row r="10536" spans="1:8">
      <c r="A10536" t="s">
        <v>4</v>
      </c>
      <c r="B10536" s="4" t="s">
        <v>5</v>
      </c>
      <c r="C10536" s="4" t="s">
        <v>11</v>
      </c>
      <c r="D10536" s="4" t="s">
        <v>17</v>
      </c>
    </row>
    <row r="10537" spans="1:8">
      <c r="A10537" t="n">
        <v>81630</v>
      </c>
      <c r="B10537" s="41" t="n">
        <v>43</v>
      </c>
      <c r="C10537" s="7" t="n">
        <v>2</v>
      </c>
      <c r="D10537" s="7" t="n">
        <v>512</v>
      </c>
    </row>
    <row r="10538" spans="1:8">
      <c r="A10538" t="s">
        <v>4</v>
      </c>
      <c r="B10538" s="4" t="s">
        <v>5</v>
      </c>
      <c r="C10538" s="4" t="s">
        <v>11</v>
      </c>
      <c r="D10538" s="4" t="s">
        <v>17</v>
      </c>
    </row>
    <row r="10539" spans="1:8">
      <c r="A10539" t="n">
        <v>81637</v>
      </c>
      <c r="B10539" s="41" t="n">
        <v>43</v>
      </c>
      <c r="C10539" s="7" t="n">
        <v>3</v>
      </c>
      <c r="D10539" s="7" t="n">
        <v>512</v>
      </c>
    </row>
    <row r="10540" spans="1:8">
      <c r="A10540" t="s">
        <v>4</v>
      </c>
      <c r="B10540" s="4" t="s">
        <v>5</v>
      </c>
      <c r="C10540" s="4" t="s">
        <v>11</v>
      </c>
      <c r="D10540" s="4" t="s">
        <v>17</v>
      </c>
    </row>
    <row r="10541" spans="1:8">
      <c r="A10541" t="n">
        <v>81644</v>
      </c>
      <c r="B10541" s="41" t="n">
        <v>43</v>
      </c>
      <c r="C10541" s="7" t="n">
        <v>4</v>
      </c>
      <c r="D10541" s="7" t="n">
        <v>512</v>
      </c>
    </row>
    <row r="10542" spans="1:8">
      <c r="A10542" t="s">
        <v>4</v>
      </c>
      <c r="B10542" s="4" t="s">
        <v>5</v>
      </c>
      <c r="C10542" s="4" t="s">
        <v>11</v>
      </c>
      <c r="D10542" s="4" t="s">
        <v>17</v>
      </c>
    </row>
    <row r="10543" spans="1:8">
      <c r="A10543" t="n">
        <v>81651</v>
      </c>
      <c r="B10543" s="41" t="n">
        <v>43</v>
      </c>
      <c r="C10543" s="7" t="n">
        <v>5</v>
      </c>
      <c r="D10543" s="7" t="n">
        <v>512</v>
      </c>
    </row>
    <row r="10544" spans="1:8">
      <c r="A10544" t="s">
        <v>4</v>
      </c>
      <c r="B10544" s="4" t="s">
        <v>5</v>
      </c>
      <c r="C10544" s="4" t="s">
        <v>11</v>
      </c>
      <c r="D10544" s="4" t="s">
        <v>17</v>
      </c>
    </row>
    <row r="10545" spans="1:8">
      <c r="A10545" t="n">
        <v>81658</v>
      </c>
      <c r="B10545" s="41" t="n">
        <v>43</v>
      </c>
      <c r="C10545" s="7" t="n">
        <v>6</v>
      </c>
      <c r="D10545" s="7" t="n">
        <v>512</v>
      </c>
    </row>
    <row r="10546" spans="1:8">
      <c r="A10546" t="s">
        <v>4</v>
      </c>
      <c r="B10546" s="4" t="s">
        <v>5</v>
      </c>
      <c r="C10546" s="4" t="s">
        <v>11</v>
      </c>
      <c r="D10546" s="4" t="s">
        <v>17</v>
      </c>
    </row>
    <row r="10547" spans="1:8">
      <c r="A10547" t="n">
        <v>81665</v>
      </c>
      <c r="B10547" s="41" t="n">
        <v>43</v>
      </c>
      <c r="C10547" s="7" t="n">
        <v>7</v>
      </c>
      <c r="D10547" s="7" t="n">
        <v>512</v>
      </c>
    </row>
    <row r="10548" spans="1:8">
      <c r="A10548" t="s">
        <v>4</v>
      </c>
      <c r="B10548" s="4" t="s">
        <v>5</v>
      </c>
      <c r="C10548" s="4" t="s">
        <v>11</v>
      </c>
      <c r="D10548" s="4" t="s">
        <v>17</v>
      </c>
    </row>
    <row r="10549" spans="1:8">
      <c r="A10549" t="n">
        <v>81672</v>
      </c>
      <c r="B10549" s="41" t="n">
        <v>43</v>
      </c>
      <c r="C10549" s="7" t="n">
        <v>8</v>
      </c>
      <c r="D10549" s="7" t="n">
        <v>512</v>
      </c>
    </row>
    <row r="10550" spans="1:8">
      <c r="A10550" t="s">
        <v>4</v>
      </c>
      <c r="B10550" s="4" t="s">
        <v>5</v>
      </c>
      <c r="C10550" s="4" t="s">
        <v>11</v>
      </c>
      <c r="D10550" s="4" t="s">
        <v>17</v>
      </c>
    </row>
    <row r="10551" spans="1:8">
      <c r="A10551" t="n">
        <v>81679</v>
      </c>
      <c r="B10551" s="41" t="n">
        <v>43</v>
      </c>
      <c r="C10551" s="7" t="n">
        <v>9</v>
      </c>
      <c r="D10551" s="7" t="n">
        <v>512</v>
      </c>
    </row>
    <row r="10552" spans="1:8">
      <c r="A10552" t="s">
        <v>4</v>
      </c>
      <c r="B10552" s="4" t="s">
        <v>5</v>
      </c>
      <c r="C10552" s="4" t="s">
        <v>11</v>
      </c>
      <c r="D10552" s="4" t="s">
        <v>15</v>
      </c>
      <c r="E10552" s="4" t="s">
        <v>15</v>
      </c>
      <c r="F10552" s="4" t="s">
        <v>15</v>
      </c>
      <c r="G10552" s="4" t="s">
        <v>15</v>
      </c>
    </row>
    <row r="10553" spans="1:8">
      <c r="A10553" t="n">
        <v>81686</v>
      </c>
      <c r="B10553" s="37" t="n">
        <v>46</v>
      </c>
      <c r="C10553" s="7" t="n">
        <v>7</v>
      </c>
      <c r="D10553" s="7" t="n">
        <v>-25.2399997711182</v>
      </c>
      <c r="E10553" s="7" t="n">
        <v>0</v>
      </c>
      <c r="F10553" s="7" t="n">
        <v>-56.560001373291</v>
      </c>
      <c r="G10553" s="7" t="n">
        <v>89.5999984741211</v>
      </c>
    </row>
    <row r="10554" spans="1:8">
      <c r="A10554" t="s">
        <v>4</v>
      </c>
      <c r="B10554" s="4" t="s">
        <v>5</v>
      </c>
      <c r="C10554" s="4" t="s">
        <v>11</v>
      </c>
      <c r="D10554" s="4" t="s">
        <v>15</v>
      </c>
      <c r="E10554" s="4" t="s">
        <v>15</v>
      </c>
      <c r="F10554" s="4" t="s">
        <v>15</v>
      </c>
      <c r="G10554" s="4" t="s">
        <v>15</v>
      </c>
    </row>
    <row r="10555" spans="1:8">
      <c r="A10555" t="n">
        <v>81705</v>
      </c>
      <c r="B10555" s="37" t="n">
        <v>46</v>
      </c>
      <c r="C10555" s="7" t="n">
        <v>5</v>
      </c>
      <c r="D10555" s="7" t="n">
        <v>-25.8999996185303</v>
      </c>
      <c r="E10555" s="7" t="n">
        <v>0</v>
      </c>
      <c r="F10555" s="7" t="n">
        <v>-57.5</v>
      </c>
      <c r="G10555" s="7" t="n">
        <v>93.5999984741211</v>
      </c>
    </row>
    <row r="10556" spans="1:8">
      <c r="A10556" t="s">
        <v>4</v>
      </c>
      <c r="B10556" s="4" t="s">
        <v>5</v>
      </c>
      <c r="C10556" s="4" t="s">
        <v>11</v>
      </c>
      <c r="D10556" s="4" t="s">
        <v>15</v>
      </c>
      <c r="E10556" s="4" t="s">
        <v>15</v>
      </c>
      <c r="F10556" s="4" t="s">
        <v>15</v>
      </c>
      <c r="G10556" s="4" t="s">
        <v>15</v>
      </c>
    </row>
    <row r="10557" spans="1:8">
      <c r="A10557" t="n">
        <v>81724</v>
      </c>
      <c r="B10557" s="37" t="n">
        <v>46</v>
      </c>
      <c r="C10557" s="7" t="n">
        <v>8</v>
      </c>
      <c r="D10557" s="7" t="n">
        <v>-27.0599994659424</v>
      </c>
      <c r="E10557" s="7" t="n">
        <v>0</v>
      </c>
      <c r="F10557" s="7" t="n">
        <v>-57.0099983215332</v>
      </c>
      <c r="G10557" s="7" t="n">
        <v>89.5999984741211</v>
      </c>
    </row>
    <row r="10558" spans="1:8">
      <c r="A10558" t="s">
        <v>4</v>
      </c>
      <c r="B10558" s="4" t="s">
        <v>5</v>
      </c>
      <c r="C10558" s="4" t="s">
        <v>11</v>
      </c>
      <c r="D10558" s="4" t="s">
        <v>15</v>
      </c>
      <c r="E10558" s="4" t="s">
        <v>15</v>
      </c>
      <c r="F10558" s="4" t="s">
        <v>15</v>
      </c>
      <c r="G10558" s="4" t="s">
        <v>15</v>
      </c>
    </row>
    <row r="10559" spans="1:8">
      <c r="A10559" t="n">
        <v>81743</v>
      </c>
      <c r="B10559" s="37" t="n">
        <v>46</v>
      </c>
      <c r="C10559" s="7" t="n">
        <v>6</v>
      </c>
      <c r="D10559" s="7" t="n">
        <v>-27.8999996185303</v>
      </c>
      <c r="E10559" s="7" t="n">
        <v>0</v>
      </c>
      <c r="F10559" s="7" t="n">
        <v>-57.6699981689453</v>
      </c>
      <c r="G10559" s="7" t="n">
        <v>82.6999969482422</v>
      </c>
    </row>
    <row r="10560" spans="1:8">
      <c r="A10560" t="s">
        <v>4</v>
      </c>
      <c r="B10560" s="4" t="s">
        <v>5</v>
      </c>
      <c r="C10560" s="4" t="s">
        <v>11</v>
      </c>
      <c r="D10560" s="4" t="s">
        <v>15</v>
      </c>
      <c r="E10560" s="4" t="s">
        <v>15</v>
      </c>
      <c r="F10560" s="4" t="s">
        <v>15</v>
      </c>
      <c r="G10560" s="4" t="s">
        <v>15</v>
      </c>
    </row>
    <row r="10561" spans="1:7">
      <c r="A10561" t="n">
        <v>81762</v>
      </c>
      <c r="B10561" s="37" t="n">
        <v>46</v>
      </c>
      <c r="C10561" s="7" t="n">
        <v>9</v>
      </c>
      <c r="D10561" s="7" t="n">
        <v>-28.4500007629395</v>
      </c>
      <c r="E10561" s="7" t="n">
        <v>0</v>
      </c>
      <c r="F10561" s="7" t="n">
        <v>-56.3600006103516</v>
      </c>
      <c r="G10561" s="7" t="n">
        <v>93.9000015258789</v>
      </c>
    </row>
    <row r="10562" spans="1:7">
      <c r="A10562" t="s">
        <v>4</v>
      </c>
      <c r="B10562" s="4" t="s">
        <v>5</v>
      </c>
      <c r="C10562" s="4" t="s">
        <v>11</v>
      </c>
      <c r="D10562" s="4" t="s">
        <v>11</v>
      </c>
      <c r="E10562" s="4" t="s">
        <v>15</v>
      </c>
      <c r="F10562" s="4" t="s">
        <v>15</v>
      </c>
      <c r="G10562" s="4" t="s">
        <v>15</v>
      </c>
      <c r="H10562" s="4" t="s">
        <v>15</v>
      </c>
      <c r="I10562" s="4" t="s">
        <v>7</v>
      </c>
      <c r="J10562" s="4" t="s">
        <v>11</v>
      </c>
    </row>
    <row r="10563" spans="1:7">
      <c r="A10563" t="n">
        <v>81781</v>
      </c>
      <c r="B10563" s="44" t="n">
        <v>55</v>
      </c>
      <c r="C10563" s="7" t="n">
        <v>7</v>
      </c>
      <c r="D10563" s="7" t="n">
        <v>65533</v>
      </c>
      <c r="E10563" s="7" t="n">
        <v>-22.0699996948242</v>
      </c>
      <c r="F10563" s="7" t="n">
        <v>0</v>
      </c>
      <c r="G10563" s="7" t="n">
        <v>-56.9799995422363</v>
      </c>
      <c r="H10563" s="7" t="n">
        <v>1.20000004768372</v>
      </c>
      <c r="I10563" s="7" t="n">
        <v>1</v>
      </c>
      <c r="J10563" s="7" t="n">
        <v>0</v>
      </c>
    </row>
    <row r="10564" spans="1:7">
      <c r="A10564" t="s">
        <v>4</v>
      </c>
      <c r="B10564" s="4" t="s">
        <v>5</v>
      </c>
      <c r="C10564" s="4" t="s">
        <v>11</v>
      </c>
    </row>
    <row r="10565" spans="1:7">
      <c r="A10565" t="n">
        <v>81805</v>
      </c>
      <c r="B10565" s="26" t="n">
        <v>16</v>
      </c>
      <c r="C10565" s="7" t="n">
        <v>50</v>
      </c>
    </row>
    <row r="10566" spans="1:7">
      <c r="A10566" t="s">
        <v>4</v>
      </c>
      <c r="B10566" s="4" t="s">
        <v>5</v>
      </c>
      <c r="C10566" s="4" t="s">
        <v>11</v>
      </c>
      <c r="D10566" s="4" t="s">
        <v>11</v>
      </c>
      <c r="E10566" s="4" t="s">
        <v>15</v>
      </c>
      <c r="F10566" s="4" t="s">
        <v>15</v>
      </c>
      <c r="G10566" s="4" t="s">
        <v>15</v>
      </c>
      <c r="H10566" s="4" t="s">
        <v>15</v>
      </c>
      <c r="I10566" s="4" t="s">
        <v>7</v>
      </c>
      <c r="J10566" s="4" t="s">
        <v>11</v>
      </c>
    </row>
    <row r="10567" spans="1:7">
      <c r="A10567" t="n">
        <v>81808</v>
      </c>
      <c r="B10567" s="44" t="n">
        <v>55</v>
      </c>
      <c r="C10567" s="7" t="n">
        <v>5</v>
      </c>
      <c r="D10567" s="7" t="n">
        <v>65533</v>
      </c>
      <c r="E10567" s="7" t="n">
        <v>-22.0699996948242</v>
      </c>
      <c r="F10567" s="7" t="n">
        <v>0</v>
      </c>
      <c r="G10567" s="7" t="n">
        <v>-56.9799995422363</v>
      </c>
      <c r="H10567" s="7" t="n">
        <v>1.20000004768372</v>
      </c>
      <c r="I10567" s="7" t="n">
        <v>1</v>
      </c>
      <c r="J10567" s="7" t="n">
        <v>0</v>
      </c>
    </row>
    <row r="10568" spans="1:7">
      <c r="A10568" t="s">
        <v>4</v>
      </c>
      <c r="B10568" s="4" t="s">
        <v>5</v>
      </c>
      <c r="C10568" s="4" t="s">
        <v>11</v>
      </c>
    </row>
    <row r="10569" spans="1:7">
      <c r="A10569" t="n">
        <v>81832</v>
      </c>
      <c r="B10569" s="26" t="n">
        <v>16</v>
      </c>
      <c r="C10569" s="7" t="n">
        <v>50</v>
      </c>
    </row>
    <row r="10570" spans="1:7">
      <c r="A10570" t="s">
        <v>4</v>
      </c>
      <c r="B10570" s="4" t="s">
        <v>5</v>
      </c>
      <c r="C10570" s="4" t="s">
        <v>11</v>
      </c>
      <c r="D10570" s="4" t="s">
        <v>11</v>
      </c>
      <c r="E10570" s="4" t="s">
        <v>15</v>
      </c>
      <c r="F10570" s="4" t="s">
        <v>15</v>
      </c>
      <c r="G10570" s="4" t="s">
        <v>15</v>
      </c>
      <c r="H10570" s="4" t="s">
        <v>15</v>
      </c>
      <c r="I10570" s="4" t="s">
        <v>7</v>
      </c>
      <c r="J10570" s="4" t="s">
        <v>11</v>
      </c>
    </row>
    <row r="10571" spans="1:7">
      <c r="A10571" t="n">
        <v>81835</v>
      </c>
      <c r="B10571" s="44" t="n">
        <v>55</v>
      </c>
      <c r="C10571" s="7" t="n">
        <v>8</v>
      </c>
      <c r="D10571" s="7" t="n">
        <v>65533</v>
      </c>
      <c r="E10571" s="7" t="n">
        <v>-22.0699996948242</v>
      </c>
      <c r="F10571" s="7" t="n">
        <v>0</v>
      </c>
      <c r="G10571" s="7" t="n">
        <v>-56.9799995422363</v>
      </c>
      <c r="H10571" s="7" t="n">
        <v>1.20000004768372</v>
      </c>
      <c r="I10571" s="7" t="n">
        <v>1</v>
      </c>
      <c r="J10571" s="7" t="n">
        <v>0</v>
      </c>
    </row>
    <row r="10572" spans="1:7">
      <c r="A10572" t="s">
        <v>4</v>
      </c>
      <c r="B10572" s="4" t="s">
        <v>5</v>
      </c>
      <c r="C10572" s="4" t="s">
        <v>11</v>
      </c>
    </row>
    <row r="10573" spans="1:7">
      <c r="A10573" t="n">
        <v>81859</v>
      </c>
      <c r="B10573" s="26" t="n">
        <v>16</v>
      </c>
      <c r="C10573" s="7" t="n">
        <v>50</v>
      </c>
    </row>
    <row r="10574" spans="1:7">
      <c r="A10574" t="s">
        <v>4</v>
      </c>
      <c r="B10574" s="4" t="s">
        <v>5</v>
      </c>
      <c r="C10574" s="4" t="s">
        <v>11</v>
      </c>
      <c r="D10574" s="4" t="s">
        <v>11</v>
      </c>
      <c r="E10574" s="4" t="s">
        <v>15</v>
      </c>
      <c r="F10574" s="4" t="s">
        <v>15</v>
      </c>
      <c r="G10574" s="4" t="s">
        <v>15</v>
      </c>
      <c r="H10574" s="4" t="s">
        <v>15</v>
      </c>
      <c r="I10574" s="4" t="s">
        <v>7</v>
      </c>
      <c r="J10574" s="4" t="s">
        <v>11</v>
      </c>
    </row>
    <row r="10575" spans="1:7">
      <c r="A10575" t="n">
        <v>81862</v>
      </c>
      <c r="B10575" s="44" t="n">
        <v>55</v>
      </c>
      <c r="C10575" s="7" t="n">
        <v>6</v>
      </c>
      <c r="D10575" s="7" t="n">
        <v>65533</v>
      </c>
      <c r="E10575" s="7" t="n">
        <v>-22.0699996948242</v>
      </c>
      <c r="F10575" s="7" t="n">
        <v>0</v>
      </c>
      <c r="G10575" s="7" t="n">
        <v>-56.9799995422363</v>
      </c>
      <c r="H10575" s="7" t="n">
        <v>1.20000004768372</v>
      </c>
      <c r="I10575" s="7" t="n">
        <v>1</v>
      </c>
      <c r="J10575" s="7" t="n">
        <v>0</v>
      </c>
    </row>
    <row r="10576" spans="1:7">
      <c r="A10576" t="s">
        <v>4</v>
      </c>
      <c r="B10576" s="4" t="s">
        <v>5</v>
      </c>
      <c r="C10576" s="4" t="s">
        <v>11</v>
      </c>
    </row>
    <row r="10577" spans="1:10">
      <c r="A10577" t="n">
        <v>81886</v>
      </c>
      <c r="B10577" s="26" t="n">
        <v>16</v>
      </c>
      <c r="C10577" s="7" t="n">
        <v>100</v>
      </c>
    </row>
    <row r="10578" spans="1:10">
      <c r="A10578" t="s">
        <v>4</v>
      </c>
      <c r="B10578" s="4" t="s">
        <v>5</v>
      </c>
      <c r="C10578" s="4" t="s">
        <v>11</v>
      </c>
      <c r="D10578" s="4" t="s">
        <v>11</v>
      </c>
      <c r="E10578" s="4" t="s">
        <v>15</v>
      </c>
      <c r="F10578" s="4" t="s">
        <v>15</v>
      </c>
      <c r="G10578" s="4" t="s">
        <v>15</v>
      </c>
      <c r="H10578" s="4" t="s">
        <v>15</v>
      </c>
      <c r="I10578" s="4" t="s">
        <v>7</v>
      </c>
      <c r="J10578" s="4" t="s">
        <v>11</v>
      </c>
    </row>
    <row r="10579" spans="1:10">
      <c r="A10579" t="n">
        <v>81889</v>
      </c>
      <c r="B10579" s="44" t="n">
        <v>55</v>
      </c>
      <c r="C10579" s="7" t="n">
        <v>9</v>
      </c>
      <c r="D10579" s="7" t="n">
        <v>65533</v>
      </c>
      <c r="E10579" s="7" t="n">
        <v>-22.0699996948242</v>
      </c>
      <c r="F10579" s="7" t="n">
        <v>0</v>
      </c>
      <c r="G10579" s="7" t="n">
        <v>-56.9799995422363</v>
      </c>
      <c r="H10579" s="7" t="n">
        <v>1.20000004768372</v>
      </c>
      <c r="I10579" s="7" t="n">
        <v>1</v>
      </c>
      <c r="J10579" s="7" t="n">
        <v>0</v>
      </c>
    </row>
    <row r="10580" spans="1:10">
      <c r="A10580" t="s">
        <v>4</v>
      </c>
      <c r="B10580" s="4" t="s">
        <v>5</v>
      </c>
      <c r="C10580" s="4" t="s">
        <v>11</v>
      </c>
    </row>
    <row r="10581" spans="1:10">
      <c r="A10581" t="n">
        <v>81913</v>
      </c>
      <c r="B10581" s="26" t="n">
        <v>16</v>
      </c>
      <c r="C10581" s="7" t="n">
        <v>1000</v>
      </c>
    </row>
    <row r="10582" spans="1:10">
      <c r="A10582" t="s">
        <v>4</v>
      </c>
      <c r="B10582" s="4" t="s">
        <v>5</v>
      </c>
      <c r="C10582" s="4" t="s">
        <v>7</v>
      </c>
      <c r="D10582" s="4" t="s">
        <v>7</v>
      </c>
      <c r="E10582" s="4" t="s">
        <v>15</v>
      </c>
      <c r="F10582" s="4" t="s">
        <v>15</v>
      </c>
      <c r="G10582" s="4" t="s">
        <v>15</v>
      </c>
      <c r="H10582" s="4" t="s">
        <v>11</v>
      </c>
    </row>
    <row r="10583" spans="1:10">
      <c r="A10583" t="n">
        <v>81916</v>
      </c>
      <c r="B10583" s="61" t="n">
        <v>45</v>
      </c>
      <c r="C10583" s="7" t="n">
        <v>2</v>
      </c>
      <c r="D10583" s="7" t="n">
        <v>3</v>
      </c>
      <c r="E10583" s="7" t="n">
        <v>-26.5499992370605</v>
      </c>
      <c r="F10583" s="7" t="n">
        <v>1.20000004768372</v>
      </c>
      <c r="G10583" s="7" t="n">
        <v>-56.5299987792969</v>
      </c>
      <c r="H10583" s="7" t="n">
        <v>0</v>
      </c>
    </row>
    <row r="10584" spans="1:10">
      <c r="A10584" t="s">
        <v>4</v>
      </c>
      <c r="B10584" s="4" t="s">
        <v>5</v>
      </c>
      <c r="C10584" s="4" t="s">
        <v>7</v>
      </c>
      <c r="D10584" s="4" t="s">
        <v>7</v>
      </c>
      <c r="E10584" s="4" t="s">
        <v>15</v>
      </c>
      <c r="F10584" s="4" t="s">
        <v>15</v>
      </c>
      <c r="G10584" s="4" t="s">
        <v>15</v>
      </c>
      <c r="H10584" s="4" t="s">
        <v>11</v>
      </c>
      <c r="I10584" s="4" t="s">
        <v>7</v>
      </c>
    </row>
    <row r="10585" spans="1:10">
      <c r="A10585" t="n">
        <v>81933</v>
      </c>
      <c r="B10585" s="61" t="n">
        <v>45</v>
      </c>
      <c r="C10585" s="7" t="n">
        <v>4</v>
      </c>
      <c r="D10585" s="7" t="n">
        <v>3</v>
      </c>
      <c r="E10585" s="7" t="n">
        <v>8.38000011444092</v>
      </c>
      <c r="F10585" s="7" t="n">
        <v>349.859985351563</v>
      </c>
      <c r="G10585" s="7" t="n">
        <v>0</v>
      </c>
      <c r="H10585" s="7" t="n">
        <v>0</v>
      </c>
      <c r="I10585" s="7" t="n">
        <v>1</v>
      </c>
    </row>
    <row r="10586" spans="1:10">
      <c r="A10586" t="s">
        <v>4</v>
      </c>
      <c r="B10586" s="4" t="s">
        <v>5</v>
      </c>
      <c r="C10586" s="4" t="s">
        <v>7</v>
      </c>
      <c r="D10586" s="4" t="s">
        <v>7</v>
      </c>
      <c r="E10586" s="4" t="s">
        <v>15</v>
      </c>
      <c r="F10586" s="4" t="s">
        <v>11</v>
      </c>
    </row>
    <row r="10587" spans="1:10">
      <c r="A10587" t="n">
        <v>81951</v>
      </c>
      <c r="B10587" s="61" t="n">
        <v>45</v>
      </c>
      <c r="C10587" s="7" t="n">
        <v>5</v>
      </c>
      <c r="D10587" s="7" t="n">
        <v>3</v>
      </c>
      <c r="E10587" s="7" t="n">
        <v>5.19999980926514</v>
      </c>
      <c r="F10587" s="7" t="n">
        <v>0</v>
      </c>
    </row>
    <row r="10588" spans="1:10">
      <c r="A10588" t="s">
        <v>4</v>
      </c>
      <c r="B10588" s="4" t="s">
        <v>5</v>
      </c>
      <c r="C10588" s="4" t="s">
        <v>7</v>
      </c>
      <c r="D10588" s="4" t="s">
        <v>7</v>
      </c>
      <c r="E10588" s="4" t="s">
        <v>15</v>
      </c>
      <c r="F10588" s="4" t="s">
        <v>11</v>
      </c>
    </row>
    <row r="10589" spans="1:10">
      <c r="A10589" t="n">
        <v>81960</v>
      </c>
      <c r="B10589" s="61" t="n">
        <v>45</v>
      </c>
      <c r="C10589" s="7" t="n">
        <v>11</v>
      </c>
      <c r="D10589" s="7" t="n">
        <v>3</v>
      </c>
      <c r="E10589" s="7" t="n">
        <v>32.7000007629395</v>
      </c>
      <c r="F10589" s="7" t="n">
        <v>0</v>
      </c>
    </row>
    <row r="10590" spans="1:10">
      <c r="A10590" t="s">
        <v>4</v>
      </c>
      <c r="B10590" s="4" t="s">
        <v>5</v>
      </c>
      <c r="C10590" s="4" t="s">
        <v>7</v>
      </c>
      <c r="D10590" s="4" t="s">
        <v>7</v>
      </c>
      <c r="E10590" s="4" t="s">
        <v>15</v>
      </c>
      <c r="F10590" s="4" t="s">
        <v>15</v>
      </c>
      <c r="G10590" s="4" t="s">
        <v>15</v>
      </c>
      <c r="H10590" s="4" t="s">
        <v>11</v>
      </c>
    </row>
    <row r="10591" spans="1:10">
      <c r="A10591" t="n">
        <v>81969</v>
      </c>
      <c r="B10591" s="61" t="n">
        <v>45</v>
      </c>
      <c r="C10591" s="7" t="n">
        <v>2</v>
      </c>
      <c r="D10591" s="7" t="n">
        <v>3</v>
      </c>
      <c r="E10591" s="7" t="n">
        <v>-24.5</v>
      </c>
      <c r="F10591" s="7" t="n">
        <v>1.20000004768372</v>
      </c>
      <c r="G10591" s="7" t="n">
        <v>-56.6100006103516</v>
      </c>
      <c r="H10591" s="7" t="n">
        <v>5000</v>
      </c>
    </row>
    <row r="10592" spans="1:10">
      <c r="A10592" t="s">
        <v>4</v>
      </c>
      <c r="B10592" s="4" t="s">
        <v>5</v>
      </c>
      <c r="C10592" s="4" t="s">
        <v>7</v>
      </c>
      <c r="D10592" s="4" t="s">
        <v>7</v>
      </c>
      <c r="E10592" s="4" t="s">
        <v>15</v>
      </c>
      <c r="F10592" s="4" t="s">
        <v>15</v>
      </c>
      <c r="G10592" s="4" t="s">
        <v>15</v>
      </c>
      <c r="H10592" s="4" t="s">
        <v>11</v>
      </c>
      <c r="I10592" s="4" t="s">
        <v>7</v>
      </c>
    </row>
    <row r="10593" spans="1:10">
      <c r="A10593" t="n">
        <v>81986</v>
      </c>
      <c r="B10593" s="61" t="n">
        <v>45</v>
      </c>
      <c r="C10593" s="7" t="n">
        <v>4</v>
      </c>
      <c r="D10593" s="7" t="n">
        <v>3</v>
      </c>
      <c r="E10593" s="7" t="n">
        <v>8.10000038146973</v>
      </c>
      <c r="F10593" s="7" t="n">
        <v>322.920013427734</v>
      </c>
      <c r="G10593" s="7" t="n">
        <v>0</v>
      </c>
      <c r="H10593" s="7" t="n">
        <v>5000</v>
      </c>
      <c r="I10593" s="7" t="n">
        <v>1</v>
      </c>
    </row>
    <row r="10594" spans="1:10">
      <c r="A10594" t="s">
        <v>4</v>
      </c>
      <c r="B10594" s="4" t="s">
        <v>5</v>
      </c>
      <c r="C10594" s="4" t="s">
        <v>7</v>
      </c>
      <c r="D10594" s="4" t="s">
        <v>7</v>
      </c>
      <c r="E10594" s="4" t="s">
        <v>15</v>
      </c>
      <c r="F10594" s="4" t="s">
        <v>11</v>
      </c>
    </row>
    <row r="10595" spans="1:10">
      <c r="A10595" t="n">
        <v>82004</v>
      </c>
      <c r="B10595" s="61" t="n">
        <v>45</v>
      </c>
      <c r="C10595" s="7" t="n">
        <v>5</v>
      </c>
      <c r="D10595" s="7" t="n">
        <v>3</v>
      </c>
      <c r="E10595" s="7" t="n">
        <v>5.19999980926514</v>
      </c>
      <c r="F10595" s="7" t="n">
        <v>5000</v>
      </c>
    </row>
    <row r="10596" spans="1:10">
      <c r="A10596" t="s">
        <v>4</v>
      </c>
      <c r="B10596" s="4" t="s">
        <v>5</v>
      </c>
      <c r="C10596" s="4" t="s">
        <v>7</v>
      </c>
      <c r="D10596" s="4" t="s">
        <v>7</v>
      </c>
      <c r="E10596" s="4" t="s">
        <v>15</v>
      </c>
      <c r="F10596" s="4" t="s">
        <v>11</v>
      </c>
    </row>
    <row r="10597" spans="1:10">
      <c r="A10597" t="n">
        <v>82013</v>
      </c>
      <c r="B10597" s="61" t="n">
        <v>45</v>
      </c>
      <c r="C10597" s="7" t="n">
        <v>11</v>
      </c>
      <c r="D10597" s="7" t="n">
        <v>3</v>
      </c>
      <c r="E10597" s="7" t="n">
        <v>32.7000007629395</v>
      </c>
      <c r="F10597" s="7" t="n">
        <v>5000</v>
      </c>
    </row>
    <row r="10598" spans="1:10">
      <c r="A10598" t="s">
        <v>4</v>
      </c>
      <c r="B10598" s="4" t="s">
        <v>5</v>
      </c>
      <c r="C10598" s="4" t="s">
        <v>11</v>
      </c>
      <c r="D10598" s="4" t="s">
        <v>7</v>
      </c>
      <c r="E10598" s="4" t="s">
        <v>8</v>
      </c>
      <c r="F10598" s="4" t="s">
        <v>15</v>
      </c>
      <c r="G10598" s="4" t="s">
        <v>15</v>
      </c>
      <c r="H10598" s="4" t="s">
        <v>15</v>
      </c>
    </row>
    <row r="10599" spans="1:10">
      <c r="A10599" t="n">
        <v>82022</v>
      </c>
      <c r="B10599" s="40" t="n">
        <v>48</v>
      </c>
      <c r="C10599" s="7" t="n">
        <v>0</v>
      </c>
      <c r="D10599" s="7" t="n">
        <v>0</v>
      </c>
      <c r="E10599" s="7" t="s">
        <v>135</v>
      </c>
      <c r="F10599" s="7" t="n">
        <v>-1</v>
      </c>
      <c r="G10599" s="7" t="n">
        <v>1</v>
      </c>
      <c r="H10599" s="7" t="n">
        <v>0</v>
      </c>
    </row>
    <row r="10600" spans="1:10">
      <c r="A10600" t="s">
        <v>4</v>
      </c>
      <c r="B10600" s="4" t="s">
        <v>5</v>
      </c>
      <c r="C10600" s="4" t="s">
        <v>11</v>
      </c>
      <c r="D10600" s="4" t="s">
        <v>15</v>
      </c>
      <c r="E10600" s="4" t="s">
        <v>15</v>
      </c>
      <c r="F10600" s="4" t="s">
        <v>15</v>
      </c>
      <c r="G10600" s="4" t="s">
        <v>15</v>
      </c>
    </row>
    <row r="10601" spans="1:10">
      <c r="A10601" t="n">
        <v>82046</v>
      </c>
      <c r="B10601" s="37" t="n">
        <v>46</v>
      </c>
      <c r="C10601" s="7" t="n">
        <v>0</v>
      </c>
      <c r="D10601" s="7" t="n">
        <v>-29.8700008392334</v>
      </c>
      <c r="E10601" s="7" t="n">
        <v>0</v>
      </c>
      <c r="F10601" s="7" t="n">
        <v>-57.0299987792969</v>
      </c>
      <c r="G10601" s="7" t="n">
        <v>89.0999984741211</v>
      </c>
    </row>
    <row r="10602" spans="1:10">
      <c r="A10602" t="s">
        <v>4</v>
      </c>
      <c r="B10602" s="4" t="s">
        <v>5</v>
      </c>
      <c r="C10602" s="4" t="s">
        <v>7</v>
      </c>
      <c r="D10602" s="4" t="s">
        <v>11</v>
      </c>
      <c r="E10602" s="4" t="s">
        <v>15</v>
      </c>
    </row>
    <row r="10603" spans="1:10">
      <c r="A10603" t="n">
        <v>82065</v>
      </c>
      <c r="B10603" s="28" t="n">
        <v>58</v>
      </c>
      <c r="C10603" s="7" t="n">
        <v>100</v>
      </c>
      <c r="D10603" s="7" t="n">
        <v>1000</v>
      </c>
      <c r="E10603" s="7" t="n">
        <v>1</v>
      </c>
    </row>
    <row r="10604" spans="1:10">
      <c r="A10604" t="s">
        <v>4</v>
      </c>
      <c r="B10604" s="4" t="s">
        <v>5</v>
      </c>
      <c r="C10604" s="4" t="s">
        <v>7</v>
      </c>
      <c r="D10604" s="4" t="s">
        <v>11</v>
      </c>
    </row>
    <row r="10605" spans="1:10">
      <c r="A10605" t="n">
        <v>82073</v>
      </c>
      <c r="B10605" s="28" t="n">
        <v>58</v>
      </c>
      <c r="C10605" s="7" t="n">
        <v>255</v>
      </c>
      <c r="D10605" s="7" t="n">
        <v>0</v>
      </c>
    </row>
    <row r="10606" spans="1:10">
      <c r="A10606" t="s">
        <v>4</v>
      </c>
      <c r="B10606" s="4" t="s">
        <v>5</v>
      </c>
      <c r="C10606" s="4" t="s">
        <v>11</v>
      </c>
      <c r="D10606" s="4" t="s">
        <v>7</v>
      </c>
    </row>
    <row r="10607" spans="1:10">
      <c r="A10607" t="n">
        <v>82077</v>
      </c>
      <c r="B10607" s="45" t="n">
        <v>56</v>
      </c>
      <c r="C10607" s="7" t="n">
        <v>7</v>
      </c>
      <c r="D10607" s="7" t="n">
        <v>0</v>
      </c>
    </row>
    <row r="10608" spans="1:10">
      <c r="A10608" t="s">
        <v>4</v>
      </c>
      <c r="B10608" s="4" t="s">
        <v>5</v>
      </c>
      <c r="C10608" s="4" t="s">
        <v>11</v>
      </c>
      <c r="D10608" s="4" t="s">
        <v>7</v>
      </c>
    </row>
    <row r="10609" spans="1:9">
      <c r="A10609" t="n">
        <v>82081</v>
      </c>
      <c r="B10609" s="45" t="n">
        <v>56</v>
      </c>
      <c r="C10609" s="7" t="n">
        <v>5</v>
      </c>
      <c r="D10609" s="7" t="n">
        <v>0</v>
      </c>
    </row>
    <row r="10610" spans="1:9">
      <c r="A10610" t="s">
        <v>4</v>
      </c>
      <c r="B10610" s="4" t="s">
        <v>5</v>
      </c>
      <c r="C10610" s="4" t="s">
        <v>11</v>
      </c>
      <c r="D10610" s="4" t="s">
        <v>7</v>
      </c>
    </row>
    <row r="10611" spans="1:9">
      <c r="A10611" t="n">
        <v>82085</v>
      </c>
      <c r="B10611" s="45" t="n">
        <v>56</v>
      </c>
      <c r="C10611" s="7" t="n">
        <v>8</v>
      </c>
      <c r="D10611" s="7" t="n">
        <v>0</v>
      </c>
    </row>
    <row r="10612" spans="1:9">
      <c r="A10612" t="s">
        <v>4</v>
      </c>
      <c r="B10612" s="4" t="s">
        <v>5</v>
      </c>
      <c r="C10612" s="4" t="s">
        <v>11</v>
      </c>
      <c r="D10612" s="4" t="s">
        <v>7</v>
      </c>
    </row>
    <row r="10613" spans="1:9">
      <c r="A10613" t="n">
        <v>82089</v>
      </c>
      <c r="B10613" s="45" t="n">
        <v>56</v>
      </c>
      <c r="C10613" s="7" t="n">
        <v>6</v>
      </c>
      <c r="D10613" s="7" t="n">
        <v>0</v>
      </c>
    </row>
    <row r="10614" spans="1:9">
      <c r="A10614" t="s">
        <v>4</v>
      </c>
      <c r="B10614" s="4" t="s">
        <v>5</v>
      </c>
      <c r="C10614" s="4" t="s">
        <v>7</v>
      </c>
      <c r="D10614" s="4" t="s">
        <v>11</v>
      </c>
      <c r="E10614" s="4" t="s">
        <v>15</v>
      </c>
    </row>
    <row r="10615" spans="1:9">
      <c r="A10615" t="n">
        <v>82093</v>
      </c>
      <c r="B10615" s="28" t="n">
        <v>58</v>
      </c>
      <c r="C10615" s="7" t="n">
        <v>101</v>
      </c>
      <c r="D10615" s="7" t="n">
        <v>500</v>
      </c>
      <c r="E10615" s="7" t="n">
        <v>1</v>
      </c>
    </row>
    <row r="10616" spans="1:9">
      <c r="A10616" t="s">
        <v>4</v>
      </c>
      <c r="B10616" s="4" t="s">
        <v>5</v>
      </c>
      <c r="C10616" s="4" t="s">
        <v>7</v>
      </c>
      <c r="D10616" s="4" t="s">
        <v>11</v>
      </c>
    </row>
    <row r="10617" spans="1:9">
      <c r="A10617" t="n">
        <v>82101</v>
      </c>
      <c r="B10617" s="28" t="n">
        <v>58</v>
      </c>
      <c r="C10617" s="7" t="n">
        <v>254</v>
      </c>
      <c r="D10617" s="7" t="n">
        <v>0</v>
      </c>
    </row>
    <row r="10618" spans="1:9">
      <c r="A10618" t="s">
        <v>4</v>
      </c>
      <c r="B10618" s="4" t="s">
        <v>5</v>
      </c>
      <c r="C10618" s="4" t="s">
        <v>11</v>
      </c>
      <c r="D10618" s="4" t="s">
        <v>7</v>
      </c>
    </row>
    <row r="10619" spans="1:9">
      <c r="A10619" t="n">
        <v>82105</v>
      </c>
      <c r="B10619" s="45" t="n">
        <v>56</v>
      </c>
      <c r="C10619" s="7" t="n">
        <v>6</v>
      </c>
      <c r="D10619" s="7" t="n">
        <v>1</v>
      </c>
    </row>
    <row r="10620" spans="1:9">
      <c r="A10620" t="s">
        <v>4</v>
      </c>
      <c r="B10620" s="4" t="s">
        <v>5</v>
      </c>
      <c r="C10620" s="4" t="s">
        <v>11</v>
      </c>
      <c r="D10620" s="4" t="s">
        <v>7</v>
      </c>
    </row>
    <row r="10621" spans="1:9">
      <c r="A10621" t="n">
        <v>82109</v>
      </c>
      <c r="B10621" s="45" t="n">
        <v>56</v>
      </c>
      <c r="C10621" s="7" t="n">
        <v>9</v>
      </c>
      <c r="D10621" s="7" t="n">
        <v>1</v>
      </c>
    </row>
    <row r="10622" spans="1:9">
      <c r="A10622" t="s">
        <v>4</v>
      </c>
      <c r="B10622" s="4" t="s">
        <v>5</v>
      </c>
      <c r="C10622" s="4" t="s">
        <v>11</v>
      </c>
      <c r="D10622" s="4" t="s">
        <v>17</v>
      </c>
    </row>
    <row r="10623" spans="1:9">
      <c r="A10623" t="n">
        <v>82113</v>
      </c>
      <c r="B10623" s="41" t="n">
        <v>43</v>
      </c>
      <c r="C10623" s="7" t="n">
        <v>5</v>
      </c>
      <c r="D10623" s="7" t="n">
        <v>128</v>
      </c>
    </row>
    <row r="10624" spans="1:9">
      <c r="A10624" t="s">
        <v>4</v>
      </c>
      <c r="B10624" s="4" t="s">
        <v>5</v>
      </c>
      <c r="C10624" s="4" t="s">
        <v>11</v>
      </c>
      <c r="D10624" s="4" t="s">
        <v>17</v>
      </c>
    </row>
    <row r="10625" spans="1:5">
      <c r="A10625" t="n">
        <v>82120</v>
      </c>
      <c r="B10625" s="41" t="n">
        <v>43</v>
      </c>
      <c r="C10625" s="7" t="n">
        <v>5</v>
      </c>
      <c r="D10625" s="7" t="n">
        <v>32</v>
      </c>
    </row>
    <row r="10626" spans="1:5">
      <c r="A10626" t="s">
        <v>4</v>
      </c>
      <c r="B10626" s="4" t="s">
        <v>5</v>
      </c>
      <c r="C10626" s="4" t="s">
        <v>11</v>
      </c>
      <c r="D10626" s="4" t="s">
        <v>17</v>
      </c>
    </row>
    <row r="10627" spans="1:5">
      <c r="A10627" t="n">
        <v>82127</v>
      </c>
      <c r="B10627" s="41" t="n">
        <v>43</v>
      </c>
      <c r="C10627" s="7" t="n">
        <v>6</v>
      </c>
      <c r="D10627" s="7" t="n">
        <v>128</v>
      </c>
    </row>
    <row r="10628" spans="1:5">
      <c r="A10628" t="s">
        <v>4</v>
      </c>
      <c r="B10628" s="4" t="s">
        <v>5</v>
      </c>
      <c r="C10628" s="4" t="s">
        <v>11</v>
      </c>
      <c r="D10628" s="4" t="s">
        <v>17</v>
      </c>
    </row>
    <row r="10629" spans="1:5">
      <c r="A10629" t="n">
        <v>82134</v>
      </c>
      <c r="B10629" s="41" t="n">
        <v>43</v>
      </c>
      <c r="C10629" s="7" t="n">
        <v>6</v>
      </c>
      <c r="D10629" s="7" t="n">
        <v>32</v>
      </c>
    </row>
    <row r="10630" spans="1:5">
      <c r="A10630" t="s">
        <v>4</v>
      </c>
      <c r="B10630" s="4" t="s">
        <v>5</v>
      </c>
      <c r="C10630" s="4" t="s">
        <v>11</v>
      </c>
      <c r="D10630" s="4" t="s">
        <v>17</v>
      </c>
    </row>
    <row r="10631" spans="1:5">
      <c r="A10631" t="n">
        <v>82141</v>
      </c>
      <c r="B10631" s="41" t="n">
        <v>43</v>
      </c>
      <c r="C10631" s="7" t="n">
        <v>7</v>
      </c>
      <c r="D10631" s="7" t="n">
        <v>128</v>
      </c>
    </row>
    <row r="10632" spans="1:5">
      <c r="A10632" t="s">
        <v>4</v>
      </c>
      <c r="B10632" s="4" t="s">
        <v>5</v>
      </c>
      <c r="C10632" s="4" t="s">
        <v>11</v>
      </c>
      <c r="D10632" s="4" t="s">
        <v>17</v>
      </c>
    </row>
    <row r="10633" spans="1:5">
      <c r="A10633" t="n">
        <v>82148</v>
      </c>
      <c r="B10633" s="41" t="n">
        <v>43</v>
      </c>
      <c r="C10633" s="7" t="n">
        <v>7</v>
      </c>
      <c r="D10633" s="7" t="n">
        <v>32</v>
      </c>
    </row>
    <row r="10634" spans="1:5">
      <c r="A10634" t="s">
        <v>4</v>
      </c>
      <c r="B10634" s="4" t="s">
        <v>5</v>
      </c>
      <c r="C10634" s="4" t="s">
        <v>11</v>
      </c>
      <c r="D10634" s="4" t="s">
        <v>17</v>
      </c>
    </row>
    <row r="10635" spans="1:5">
      <c r="A10635" t="n">
        <v>82155</v>
      </c>
      <c r="B10635" s="41" t="n">
        <v>43</v>
      </c>
      <c r="C10635" s="7" t="n">
        <v>8</v>
      </c>
      <c r="D10635" s="7" t="n">
        <v>128</v>
      </c>
    </row>
    <row r="10636" spans="1:5">
      <c r="A10636" t="s">
        <v>4</v>
      </c>
      <c r="B10636" s="4" t="s">
        <v>5</v>
      </c>
      <c r="C10636" s="4" t="s">
        <v>11</v>
      </c>
      <c r="D10636" s="4" t="s">
        <v>17</v>
      </c>
    </row>
    <row r="10637" spans="1:5">
      <c r="A10637" t="n">
        <v>82162</v>
      </c>
      <c r="B10637" s="41" t="n">
        <v>43</v>
      </c>
      <c r="C10637" s="7" t="n">
        <v>8</v>
      </c>
      <c r="D10637" s="7" t="n">
        <v>32</v>
      </c>
    </row>
    <row r="10638" spans="1:5">
      <c r="A10638" t="s">
        <v>4</v>
      </c>
      <c r="B10638" s="4" t="s">
        <v>5</v>
      </c>
      <c r="C10638" s="4" t="s">
        <v>11</v>
      </c>
      <c r="D10638" s="4" t="s">
        <v>17</v>
      </c>
    </row>
    <row r="10639" spans="1:5">
      <c r="A10639" t="n">
        <v>82169</v>
      </c>
      <c r="B10639" s="41" t="n">
        <v>43</v>
      </c>
      <c r="C10639" s="7" t="n">
        <v>9</v>
      </c>
      <c r="D10639" s="7" t="n">
        <v>128</v>
      </c>
    </row>
    <row r="10640" spans="1:5">
      <c r="A10640" t="s">
        <v>4</v>
      </c>
      <c r="B10640" s="4" t="s">
        <v>5</v>
      </c>
      <c r="C10640" s="4" t="s">
        <v>11</v>
      </c>
      <c r="D10640" s="4" t="s">
        <v>17</v>
      </c>
    </row>
    <row r="10641" spans="1:4">
      <c r="A10641" t="n">
        <v>82176</v>
      </c>
      <c r="B10641" s="41" t="n">
        <v>43</v>
      </c>
      <c r="C10641" s="7" t="n">
        <v>9</v>
      </c>
      <c r="D10641" s="7" t="n">
        <v>32</v>
      </c>
    </row>
    <row r="10642" spans="1:4">
      <c r="A10642" t="s">
        <v>4</v>
      </c>
      <c r="B10642" s="4" t="s">
        <v>5</v>
      </c>
      <c r="C10642" s="4" t="s">
        <v>11</v>
      </c>
      <c r="D10642" s="4" t="s">
        <v>7</v>
      </c>
      <c r="E10642" s="4" t="s">
        <v>8</v>
      </c>
      <c r="F10642" s="4" t="s">
        <v>15</v>
      </c>
      <c r="G10642" s="4" t="s">
        <v>15</v>
      </c>
      <c r="H10642" s="4" t="s">
        <v>15</v>
      </c>
    </row>
    <row r="10643" spans="1:4">
      <c r="A10643" t="n">
        <v>82183</v>
      </c>
      <c r="B10643" s="40" t="n">
        <v>48</v>
      </c>
      <c r="C10643" s="7" t="n">
        <v>1</v>
      </c>
      <c r="D10643" s="7" t="n">
        <v>0</v>
      </c>
      <c r="E10643" s="7" t="s">
        <v>135</v>
      </c>
      <c r="F10643" s="7" t="n">
        <v>-1</v>
      </c>
      <c r="G10643" s="7" t="n">
        <v>1</v>
      </c>
      <c r="H10643" s="7" t="n">
        <v>0</v>
      </c>
    </row>
    <row r="10644" spans="1:4">
      <c r="A10644" t="s">
        <v>4</v>
      </c>
      <c r="B10644" s="4" t="s">
        <v>5</v>
      </c>
      <c r="C10644" s="4" t="s">
        <v>11</v>
      </c>
      <c r="D10644" s="4" t="s">
        <v>7</v>
      </c>
      <c r="E10644" s="4" t="s">
        <v>8</v>
      </c>
      <c r="F10644" s="4" t="s">
        <v>15</v>
      </c>
      <c r="G10644" s="4" t="s">
        <v>15</v>
      </c>
      <c r="H10644" s="4" t="s">
        <v>15</v>
      </c>
    </row>
    <row r="10645" spans="1:4">
      <c r="A10645" t="n">
        <v>82207</v>
      </c>
      <c r="B10645" s="40" t="n">
        <v>48</v>
      </c>
      <c r="C10645" s="7" t="n">
        <v>2</v>
      </c>
      <c r="D10645" s="7" t="n">
        <v>0</v>
      </c>
      <c r="E10645" s="7" t="s">
        <v>135</v>
      </c>
      <c r="F10645" s="7" t="n">
        <v>-1</v>
      </c>
      <c r="G10645" s="7" t="n">
        <v>1</v>
      </c>
      <c r="H10645" s="7" t="n">
        <v>0</v>
      </c>
    </row>
    <row r="10646" spans="1:4">
      <c r="A10646" t="s">
        <v>4</v>
      </c>
      <c r="B10646" s="4" t="s">
        <v>5</v>
      </c>
      <c r="C10646" s="4" t="s">
        <v>11</v>
      </c>
      <c r="D10646" s="4" t="s">
        <v>7</v>
      </c>
      <c r="E10646" s="4" t="s">
        <v>8</v>
      </c>
      <c r="F10646" s="4" t="s">
        <v>15</v>
      </c>
      <c r="G10646" s="4" t="s">
        <v>15</v>
      </c>
      <c r="H10646" s="4" t="s">
        <v>15</v>
      </c>
    </row>
    <row r="10647" spans="1:4">
      <c r="A10647" t="n">
        <v>82231</v>
      </c>
      <c r="B10647" s="40" t="n">
        <v>48</v>
      </c>
      <c r="C10647" s="7" t="n">
        <v>3</v>
      </c>
      <c r="D10647" s="7" t="n">
        <v>0</v>
      </c>
      <c r="E10647" s="7" t="s">
        <v>135</v>
      </c>
      <c r="F10647" s="7" t="n">
        <v>-1</v>
      </c>
      <c r="G10647" s="7" t="n">
        <v>1</v>
      </c>
      <c r="H10647" s="7" t="n">
        <v>0</v>
      </c>
    </row>
    <row r="10648" spans="1:4">
      <c r="A10648" t="s">
        <v>4</v>
      </c>
      <c r="B10648" s="4" t="s">
        <v>5</v>
      </c>
      <c r="C10648" s="4" t="s">
        <v>11</v>
      </c>
      <c r="D10648" s="4" t="s">
        <v>7</v>
      </c>
      <c r="E10648" s="4" t="s">
        <v>8</v>
      </c>
      <c r="F10648" s="4" t="s">
        <v>15</v>
      </c>
      <c r="G10648" s="4" t="s">
        <v>15</v>
      </c>
      <c r="H10648" s="4" t="s">
        <v>15</v>
      </c>
    </row>
    <row r="10649" spans="1:4">
      <c r="A10649" t="n">
        <v>82255</v>
      </c>
      <c r="B10649" s="40" t="n">
        <v>48</v>
      </c>
      <c r="C10649" s="7" t="n">
        <v>4</v>
      </c>
      <c r="D10649" s="7" t="n">
        <v>0</v>
      </c>
      <c r="E10649" s="7" t="s">
        <v>135</v>
      </c>
      <c r="F10649" s="7" t="n">
        <v>-1</v>
      </c>
      <c r="G10649" s="7" t="n">
        <v>1</v>
      </c>
      <c r="H10649" s="7" t="n">
        <v>0</v>
      </c>
    </row>
    <row r="10650" spans="1:4">
      <c r="A10650" t="s">
        <v>4</v>
      </c>
      <c r="B10650" s="4" t="s">
        <v>5</v>
      </c>
      <c r="C10650" s="4" t="s">
        <v>11</v>
      </c>
      <c r="D10650" s="4" t="s">
        <v>7</v>
      </c>
      <c r="E10650" s="4" t="s">
        <v>8</v>
      </c>
      <c r="F10650" s="4" t="s">
        <v>15</v>
      </c>
      <c r="G10650" s="4" t="s">
        <v>15</v>
      </c>
      <c r="H10650" s="4" t="s">
        <v>15</v>
      </c>
    </row>
    <row r="10651" spans="1:4">
      <c r="A10651" t="n">
        <v>82279</v>
      </c>
      <c r="B10651" s="40" t="n">
        <v>48</v>
      </c>
      <c r="C10651" s="7" t="n">
        <v>5</v>
      </c>
      <c r="D10651" s="7" t="n">
        <v>0</v>
      </c>
      <c r="E10651" s="7" t="s">
        <v>135</v>
      </c>
      <c r="F10651" s="7" t="n">
        <v>-1</v>
      </c>
      <c r="G10651" s="7" t="n">
        <v>1</v>
      </c>
      <c r="H10651" s="7" t="n">
        <v>0</v>
      </c>
    </row>
    <row r="10652" spans="1:4">
      <c r="A10652" t="s">
        <v>4</v>
      </c>
      <c r="B10652" s="4" t="s">
        <v>5</v>
      </c>
      <c r="C10652" s="4" t="s">
        <v>11</v>
      </c>
      <c r="D10652" s="4" t="s">
        <v>7</v>
      </c>
      <c r="E10652" s="4" t="s">
        <v>8</v>
      </c>
      <c r="F10652" s="4" t="s">
        <v>15</v>
      </c>
      <c r="G10652" s="4" t="s">
        <v>15</v>
      </c>
      <c r="H10652" s="4" t="s">
        <v>15</v>
      </c>
    </row>
    <row r="10653" spans="1:4">
      <c r="A10653" t="n">
        <v>82303</v>
      </c>
      <c r="B10653" s="40" t="n">
        <v>48</v>
      </c>
      <c r="C10653" s="7" t="n">
        <v>6</v>
      </c>
      <c r="D10653" s="7" t="n">
        <v>0</v>
      </c>
      <c r="E10653" s="7" t="s">
        <v>135</v>
      </c>
      <c r="F10653" s="7" t="n">
        <v>-1</v>
      </c>
      <c r="G10653" s="7" t="n">
        <v>1</v>
      </c>
      <c r="H10653" s="7" t="n">
        <v>0</v>
      </c>
    </row>
    <row r="10654" spans="1:4">
      <c r="A10654" t="s">
        <v>4</v>
      </c>
      <c r="B10654" s="4" t="s">
        <v>5</v>
      </c>
      <c r="C10654" s="4" t="s">
        <v>11</v>
      </c>
      <c r="D10654" s="4" t="s">
        <v>7</v>
      </c>
      <c r="E10654" s="4" t="s">
        <v>8</v>
      </c>
      <c r="F10654" s="4" t="s">
        <v>15</v>
      </c>
      <c r="G10654" s="4" t="s">
        <v>15</v>
      </c>
      <c r="H10654" s="4" t="s">
        <v>15</v>
      </c>
    </row>
    <row r="10655" spans="1:4">
      <c r="A10655" t="n">
        <v>82327</v>
      </c>
      <c r="B10655" s="40" t="n">
        <v>48</v>
      </c>
      <c r="C10655" s="7" t="n">
        <v>7</v>
      </c>
      <c r="D10655" s="7" t="n">
        <v>0</v>
      </c>
      <c r="E10655" s="7" t="s">
        <v>135</v>
      </c>
      <c r="F10655" s="7" t="n">
        <v>-1</v>
      </c>
      <c r="G10655" s="7" t="n">
        <v>1</v>
      </c>
      <c r="H10655" s="7" t="n">
        <v>0</v>
      </c>
    </row>
    <row r="10656" spans="1:4">
      <c r="A10656" t="s">
        <v>4</v>
      </c>
      <c r="B10656" s="4" t="s">
        <v>5</v>
      </c>
      <c r="C10656" s="4" t="s">
        <v>11</v>
      </c>
      <c r="D10656" s="4" t="s">
        <v>7</v>
      </c>
      <c r="E10656" s="4" t="s">
        <v>8</v>
      </c>
      <c r="F10656" s="4" t="s">
        <v>15</v>
      </c>
      <c r="G10656" s="4" t="s">
        <v>15</v>
      </c>
      <c r="H10656" s="4" t="s">
        <v>15</v>
      </c>
    </row>
    <row r="10657" spans="1:8">
      <c r="A10657" t="n">
        <v>82351</v>
      </c>
      <c r="B10657" s="40" t="n">
        <v>48</v>
      </c>
      <c r="C10657" s="7" t="n">
        <v>8</v>
      </c>
      <c r="D10657" s="7" t="n">
        <v>0</v>
      </c>
      <c r="E10657" s="7" t="s">
        <v>135</v>
      </c>
      <c r="F10657" s="7" t="n">
        <v>-1</v>
      </c>
      <c r="G10657" s="7" t="n">
        <v>1</v>
      </c>
      <c r="H10657" s="7" t="n">
        <v>0</v>
      </c>
    </row>
    <row r="10658" spans="1:8">
      <c r="A10658" t="s">
        <v>4</v>
      </c>
      <c r="B10658" s="4" t="s">
        <v>5</v>
      </c>
      <c r="C10658" s="4" t="s">
        <v>11</v>
      </c>
      <c r="D10658" s="4" t="s">
        <v>7</v>
      </c>
      <c r="E10658" s="4" t="s">
        <v>8</v>
      </c>
      <c r="F10658" s="4" t="s">
        <v>15</v>
      </c>
      <c r="G10658" s="4" t="s">
        <v>15</v>
      </c>
      <c r="H10658" s="4" t="s">
        <v>15</v>
      </c>
    </row>
    <row r="10659" spans="1:8">
      <c r="A10659" t="n">
        <v>82375</v>
      </c>
      <c r="B10659" s="40" t="n">
        <v>48</v>
      </c>
      <c r="C10659" s="7" t="n">
        <v>9</v>
      </c>
      <c r="D10659" s="7" t="n">
        <v>0</v>
      </c>
      <c r="E10659" s="7" t="s">
        <v>135</v>
      </c>
      <c r="F10659" s="7" t="n">
        <v>-1</v>
      </c>
      <c r="G10659" s="7" t="n">
        <v>1</v>
      </c>
      <c r="H10659" s="7" t="n">
        <v>0</v>
      </c>
    </row>
    <row r="10660" spans="1:8">
      <c r="A10660" t="s">
        <v>4</v>
      </c>
      <c r="B10660" s="4" t="s">
        <v>5</v>
      </c>
      <c r="C10660" s="4" t="s">
        <v>11</v>
      </c>
      <c r="D10660" s="4" t="s">
        <v>15</v>
      </c>
      <c r="E10660" s="4" t="s">
        <v>15</v>
      </c>
      <c r="F10660" s="4" t="s">
        <v>15</v>
      </c>
      <c r="G10660" s="4" t="s">
        <v>15</v>
      </c>
    </row>
    <row r="10661" spans="1:8">
      <c r="A10661" t="n">
        <v>82399</v>
      </c>
      <c r="B10661" s="37" t="n">
        <v>46</v>
      </c>
      <c r="C10661" s="7" t="n">
        <v>1</v>
      </c>
      <c r="D10661" s="7" t="n">
        <v>-22.8099994659424</v>
      </c>
      <c r="E10661" s="7" t="n">
        <v>0</v>
      </c>
      <c r="F10661" s="7" t="n">
        <v>-57</v>
      </c>
      <c r="G10661" s="7" t="n">
        <v>270</v>
      </c>
    </row>
    <row r="10662" spans="1:8">
      <c r="A10662" t="s">
        <v>4</v>
      </c>
      <c r="B10662" s="4" t="s">
        <v>5</v>
      </c>
      <c r="C10662" s="4" t="s">
        <v>11</v>
      </c>
      <c r="D10662" s="4" t="s">
        <v>15</v>
      </c>
      <c r="E10662" s="4" t="s">
        <v>15</v>
      </c>
      <c r="F10662" s="4" t="s">
        <v>15</v>
      </c>
      <c r="G10662" s="4" t="s">
        <v>15</v>
      </c>
    </row>
    <row r="10663" spans="1:8">
      <c r="A10663" t="n">
        <v>82418</v>
      </c>
      <c r="B10663" s="37" t="n">
        <v>46</v>
      </c>
      <c r="C10663" s="7" t="n">
        <v>2</v>
      </c>
      <c r="D10663" s="7" t="n">
        <v>-22.8099994659424</v>
      </c>
      <c r="E10663" s="7" t="n">
        <v>0</v>
      </c>
      <c r="F10663" s="7" t="n">
        <v>-57</v>
      </c>
      <c r="G10663" s="7" t="n">
        <v>270</v>
      </c>
    </row>
    <row r="10664" spans="1:8">
      <c r="A10664" t="s">
        <v>4</v>
      </c>
      <c r="B10664" s="4" t="s">
        <v>5</v>
      </c>
      <c r="C10664" s="4" t="s">
        <v>11</v>
      </c>
      <c r="D10664" s="4" t="s">
        <v>15</v>
      </c>
      <c r="E10664" s="4" t="s">
        <v>15</v>
      </c>
      <c r="F10664" s="4" t="s">
        <v>15</v>
      </c>
      <c r="G10664" s="4" t="s">
        <v>15</v>
      </c>
    </row>
    <row r="10665" spans="1:8">
      <c r="A10665" t="n">
        <v>82437</v>
      </c>
      <c r="B10665" s="37" t="n">
        <v>46</v>
      </c>
      <c r="C10665" s="7" t="n">
        <v>3</v>
      </c>
      <c r="D10665" s="7" t="n">
        <v>-22.8099994659424</v>
      </c>
      <c r="E10665" s="7" t="n">
        <v>0</v>
      </c>
      <c r="F10665" s="7" t="n">
        <v>-57</v>
      </c>
      <c r="G10665" s="7" t="n">
        <v>270</v>
      </c>
    </row>
    <row r="10666" spans="1:8">
      <c r="A10666" t="s">
        <v>4</v>
      </c>
      <c r="B10666" s="4" t="s">
        <v>5</v>
      </c>
      <c r="C10666" s="4" t="s">
        <v>11</v>
      </c>
      <c r="D10666" s="4" t="s">
        <v>15</v>
      </c>
      <c r="E10666" s="4" t="s">
        <v>15</v>
      </c>
      <c r="F10666" s="4" t="s">
        <v>15</v>
      </c>
      <c r="G10666" s="4" t="s">
        <v>15</v>
      </c>
    </row>
    <row r="10667" spans="1:8">
      <c r="A10667" t="n">
        <v>82456</v>
      </c>
      <c r="B10667" s="37" t="n">
        <v>46</v>
      </c>
      <c r="C10667" s="7" t="n">
        <v>4</v>
      </c>
      <c r="D10667" s="7" t="n">
        <v>-22.8099994659424</v>
      </c>
      <c r="E10667" s="7" t="n">
        <v>0</v>
      </c>
      <c r="F10667" s="7" t="n">
        <v>-57</v>
      </c>
      <c r="G10667" s="7" t="n">
        <v>270</v>
      </c>
    </row>
    <row r="10668" spans="1:8">
      <c r="A10668" t="s">
        <v>4</v>
      </c>
      <c r="B10668" s="4" t="s">
        <v>5</v>
      </c>
      <c r="C10668" s="4" t="s">
        <v>11</v>
      </c>
      <c r="D10668" s="4" t="s">
        <v>15</v>
      </c>
      <c r="E10668" s="4" t="s">
        <v>15</v>
      </c>
      <c r="F10668" s="4" t="s">
        <v>15</v>
      </c>
      <c r="G10668" s="4" t="s">
        <v>15</v>
      </c>
    </row>
    <row r="10669" spans="1:8">
      <c r="A10669" t="n">
        <v>82475</v>
      </c>
      <c r="B10669" s="37" t="n">
        <v>46</v>
      </c>
      <c r="C10669" s="7" t="n">
        <v>5</v>
      </c>
      <c r="D10669" s="7" t="n">
        <v>-22.8099994659424</v>
      </c>
      <c r="E10669" s="7" t="n">
        <v>0</v>
      </c>
      <c r="F10669" s="7" t="n">
        <v>-57</v>
      </c>
      <c r="G10669" s="7" t="n">
        <v>270</v>
      </c>
    </row>
    <row r="10670" spans="1:8">
      <c r="A10670" t="s">
        <v>4</v>
      </c>
      <c r="B10670" s="4" t="s">
        <v>5</v>
      </c>
      <c r="C10670" s="4" t="s">
        <v>11</v>
      </c>
      <c r="D10670" s="4" t="s">
        <v>15</v>
      </c>
      <c r="E10670" s="4" t="s">
        <v>15</v>
      </c>
      <c r="F10670" s="4" t="s">
        <v>15</v>
      </c>
      <c r="G10670" s="4" t="s">
        <v>15</v>
      </c>
    </row>
    <row r="10671" spans="1:8">
      <c r="A10671" t="n">
        <v>82494</v>
      </c>
      <c r="B10671" s="37" t="n">
        <v>46</v>
      </c>
      <c r="C10671" s="7" t="n">
        <v>6</v>
      </c>
      <c r="D10671" s="7" t="n">
        <v>-22.8099994659424</v>
      </c>
      <c r="E10671" s="7" t="n">
        <v>0</v>
      </c>
      <c r="F10671" s="7" t="n">
        <v>-57</v>
      </c>
      <c r="G10671" s="7" t="n">
        <v>270</v>
      </c>
    </row>
    <row r="10672" spans="1:8">
      <c r="A10672" t="s">
        <v>4</v>
      </c>
      <c r="B10672" s="4" t="s">
        <v>5</v>
      </c>
      <c r="C10672" s="4" t="s">
        <v>11</v>
      </c>
      <c r="D10672" s="4" t="s">
        <v>15</v>
      </c>
      <c r="E10672" s="4" t="s">
        <v>15</v>
      </c>
      <c r="F10672" s="4" t="s">
        <v>15</v>
      </c>
      <c r="G10672" s="4" t="s">
        <v>15</v>
      </c>
    </row>
    <row r="10673" spans="1:8">
      <c r="A10673" t="n">
        <v>82513</v>
      </c>
      <c r="B10673" s="37" t="n">
        <v>46</v>
      </c>
      <c r="C10673" s="7" t="n">
        <v>7</v>
      </c>
      <c r="D10673" s="7" t="n">
        <v>-22.8099994659424</v>
      </c>
      <c r="E10673" s="7" t="n">
        <v>0</v>
      </c>
      <c r="F10673" s="7" t="n">
        <v>-57</v>
      </c>
      <c r="G10673" s="7" t="n">
        <v>270</v>
      </c>
    </row>
    <row r="10674" spans="1:8">
      <c r="A10674" t="s">
        <v>4</v>
      </c>
      <c r="B10674" s="4" t="s">
        <v>5</v>
      </c>
      <c r="C10674" s="4" t="s">
        <v>11</v>
      </c>
      <c r="D10674" s="4" t="s">
        <v>15</v>
      </c>
      <c r="E10674" s="4" t="s">
        <v>15</v>
      </c>
      <c r="F10674" s="4" t="s">
        <v>15</v>
      </c>
      <c r="G10674" s="4" t="s">
        <v>15</v>
      </c>
    </row>
    <row r="10675" spans="1:8">
      <c r="A10675" t="n">
        <v>82532</v>
      </c>
      <c r="B10675" s="37" t="n">
        <v>46</v>
      </c>
      <c r="C10675" s="7" t="n">
        <v>8</v>
      </c>
      <c r="D10675" s="7" t="n">
        <v>-22.8099994659424</v>
      </c>
      <c r="E10675" s="7" t="n">
        <v>0</v>
      </c>
      <c r="F10675" s="7" t="n">
        <v>-57</v>
      </c>
      <c r="G10675" s="7" t="n">
        <v>270</v>
      </c>
    </row>
    <row r="10676" spans="1:8">
      <c r="A10676" t="s">
        <v>4</v>
      </c>
      <c r="B10676" s="4" t="s">
        <v>5</v>
      </c>
      <c r="C10676" s="4" t="s">
        <v>11</v>
      </c>
      <c r="D10676" s="4" t="s">
        <v>15</v>
      </c>
      <c r="E10676" s="4" t="s">
        <v>15</v>
      </c>
      <c r="F10676" s="4" t="s">
        <v>15</v>
      </c>
      <c r="G10676" s="4" t="s">
        <v>15</v>
      </c>
    </row>
    <row r="10677" spans="1:8">
      <c r="A10677" t="n">
        <v>82551</v>
      </c>
      <c r="B10677" s="37" t="n">
        <v>46</v>
      </c>
      <c r="C10677" s="7" t="n">
        <v>9</v>
      </c>
      <c r="D10677" s="7" t="n">
        <v>-22.8099994659424</v>
      </c>
      <c r="E10677" s="7" t="n">
        <v>0</v>
      </c>
      <c r="F10677" s="7" t="n">
        <v>-57</v>
      </c>
      <c r="G10677" s="7" t="n">
        <v>270</v>
      </c>
    </row>
    <row r="10678" spans="1:8">
      <c r="A10678" t="s">
        <v>4</v>
      </c>
      <c r="B10678" s="4" t="s">
        <v>5</v>
      </c>
      <c r="C10678" s="4" t="s">
        <v>11</v>
      </c>
      <c r="D10678" s="4" t="s">
        <v>15</v>
      </c>
      <c r="E10678" s="4" t="s">
        <v>15</v>
      </c>
      <c r="F10678" s="4" t="s">
        <v>15</v>
      </c>
      <c r="G10678" s="4" t="s">
        <v>15</v>
      </c>
    </row>
    <row r="10679" spans="1:8">
      <c r="A10679" t="n">
        <v>82570</v>
      </c>
      <c r="B10679" s="37" t="n">
        <v>46</v>
      </c>
      <c r="C10679" s="7" t="n">
        <v>0</v>
      </c>
      <c r="D10679" s="7" t="n">
        <v>-33</v>
      </c>
      <c r="E10679" s="7" t="n">
        <v>0</v>
      </c>
      <c r="F10679" s="7" t="n">
        <v>-57</v>
      </c>
      <c r="G10679" s="7" t="n">
        <v>90</v>
      </c>
    </row>
    <row r="10680" spans="1:8">
      <c r="A10680" t="s">
        <v>4</v>
      </c>
      <c r="B10680" s="4" t="s">
        <v>5</v>
      </c>
      <c r="C10680" s="4" t="s">
        <v>7</v>
      </c>
      <c r="D10680" s="4" t="s">
        <v>7</v>
      </c>
      <c r="E10680" s="4" t="s">
        <v>15</v>
      </c>
      <c r="F10680" s="4" t="s">
        <v>15</v>
      </c>
      <c r="G10680" s="4" t="s">
        <v>15</v>
      </c>
      <c r="H10680" s="4" t="s">
        <v>11</v>
      </c>
    </row>
    <row r="10681" spans="1:8">
      <c r="A10681" t="n">
        <v>82589</v>
      </c>
      <c r="B10681" s="61" t="n">
        <v>45</v>
      </c>
      <c r="C10681" s="7" t="n">
        <v>2</v>
      </c>
      <c r="D10681" s="7" t="n">
        <v>3</v>
      </c>
      <c r="E10681" s="7" t="n">
        <v>-32.9700012207031</v>
      </c>
      <c r="F10681" s="7" t="n">
        <v>1.47000002861023</v>
      </c>
      <c r="G10681" s="7" t="n">
        <v>-56.9500007629395</v>
      </c>
      <c r="H10681" s="7" t="n">
        <v>0</v>
      </c>
    </row>
    <row r="10682" spans="1:8">
      <c r="A10682" t="s">
        <v>4</v>
      </c>
      <c r="B10682" s="4" t="s">
        <v>5</v>
      </c>
      <c r="C10682" s="4" t="s">
        <v>7</v>
      </c>
      <c r="D10682" s="4" t="s">
        <v>7</v>
      </c>
      <c r="E10682" s="4" t="s">
        <v>15</v>
      </c>
      <c r="F10682" s="4" t="s">
        <v>15</v>
      </c>
      <c r="G10682" s="4" t="s">
        <v>15</v>
      </c>
      <c r="H10682" s="4" t="s">
        <v>11</v>
      </c>
      <c r="I10682" s="4" t="s">
        <v>7</v>
      </c>
    </row>
    <row r="10683" spans="1:8">
      <c r="A10683" t="n">
        <v>82606</v>
      </c>
      <c r="B10683" s="61" t="n">
        <v>45</v>
      </c>
      <c r="C10683" s="7" t="n">
        <v>4</v>
      </c>
      <c r="D10683" s="7" t="n">
        <v>3</v>
      </c>
      <c r="E10683" s="7" t="n">
        <v>357.179992675781</v>
      </c>
      <c r="F10683" s="7" t="n">
        <v>56.9199981689453</v>
      </c>
      <c r="G10683" s="7" t="n">
        <v>0</v>
      </c>
      <c r="H10683" s="7" t="n">
        <v>0</v>
      </c>
      <c r="I10683" s="7" t="n">
        <v>0</v>
      </c>
    </row>
    <row r="10684" spans="1:8">
      <c r="A10684" t="s">
        <v>4</v>
      </c>
      <c r="B10684" s="4" t="s">
        <v>5</v>
      </c>
      <c r="C10684" s="4" t="s">
        <v>7</v>
      </c>
      <c r="D10684" s="4" t="s">
        <v>7</v>
      </c>
      <c r="E10684" s="4" t="s">
        <v>15</v>
      </c>
      <c r="F10684" s="4" t="s">
        <v>11</v>
      </c>
    </row>
    <row r="10685" spans="1:8">
      <c r="A10685" t="n">
        <v>82624</v>
      </c>
      <c r="B10685" s="61" t="n">
        <v>45</v>
      </c>
      <c r="C10685" s="7" t="n">
        <v>5</v>
      </c>
      <c r="D10685" s="7" t="n">
        <v>3</v>
      </c>
      <c r="E10685" s="7" t="n">
        <v>1.39999997615814</v>
      </c>
      <c r="F10685" s="7" t="n">
        <v>0</v>
      </c>
    </row>
    <row r="10686" spans="1:8">
      <c r="A10686" t="s">
        <v>4</v>
      </c>
      <c r="B10686" s="4" t="s">
        <v>5</v>
      </c>
      <c r="C10686" s="4" t="s">
        <v>7</v>
      </c>
      <c r="D10686" s="4" t="s">
        <v>7</v>
      </c>
      <c r="E10686" s="4" t="s">
        <v>15</v>
      </c>
      <c r="F10686" s="4" t="s">
        <v>11</v>
      </c>
    </row>
    <row r="10687" spans="1:8">
      <c r="A10687" t="n">
        <v>82633</v>
      </c>
      <c r="B10687" s="61" t="n">
        <v>45</v>
      </c>
      <c r="C10687" s="7" t="n">
        <v>5</v>
      </c>
      <c r="D10687" s="7" t="n">
        <v>3</v>
      </c>
      <c r="E10687" s="7" t="n">
        <v>1.29999995231628</v>
      </c>
      <c r="F10687" s="7" t="n">
        <v>1500</v>
      </c>
    </row>
    <row r="10688" spans="1:8">
      <c r="A10688" t="s">
        <v>4</v>
      </c>
      <c r="B10688" s="4" t="s">
        <v>5</v>
      </c>
      <c r="C10688" s="4" t="s">
        <v>7</v>
      </c>
      <c r="D10688" s="4" t="s">
        <v>7</v>
      </c>
      <c r="E10688" s="4" t="s">
        <v>15</v>
      </c>
      <c r="F10688" s="4" t="s">
        <v>11</v>
      </c>
    </row>
    <row r="10689" spans="1:9">
      <c r="A10689" t="n">
        <v>82642</v>
      </c>
      <c r="B10689" s="61" t="n">
        <v>45</v>
      </c>
      <c r="C10689" s="7" t="n">
        <v>11</v>
      </c>
      <c r="D10689" s="7" t="n">
        <v>3</v>
      </c>
      <c r="E10689" s="7" t="n">
        <v>32.7000007629395</v>
      </c>
      <c r="F10689" s="7" t="n">
        <v>0</v>
      </c>
    </row>
    <row r="10690" spans="1:9">
      <c r="A10690" t="s">
        <v>4</v>
      </c>
      <c r="B10690" s="4" t="s">
        <v>5</v>
      </c>
      <c r="C10690" s="4" t="s">
        <v>7</v>
      </c>
      <c r="D10690" s="4" t="s">
        <v>11</v>
      </c>
      <c r="E10690" s="4" t="s">
        <v>8</v>
      </c>
      <c r="F10690" s="4" t="s">
        <v>8</v>
      </c>
      <c r="G10690" s="4" t="s">
        <v>8</v>
      </c>
      <c r="H10690" s="4" t="s">
        <v>8</v>
      </c>
    </row>
    <row r="10691" spans="1:9">
      <c r="A10691" t="n">
        <v>82651</v>
      </c>
      <c r="B10691" s="30" t="n">
        <v>51</v>
      </c>
      <c r="C10691" s="7" t="n">
        <v>3</v>
      </c>
      <c r="D10691" s="7" t="n">
        <v>0</v>
      </c>
      <c r="E10691" s="7" t="s">
        <v>286</v>
      </c>
      <c r="F10691" s="7" t="s">
        <v>287</v>
      </c>
      <c r="G10691" s="7" t="s">
        <v>61</v>
      </c>
      <c r="H10691" s="7" t="s">
        <v>62</v>
      </c>
    </row>
    <row r="10692" spans="1:9">
      <c r="A10692" t="s">
        <v>4</v>
      </c>
      <c r="B10692" s="4" t="s">
        <v>5</v>
      </c>
      <c r="C10692" s="4" t="s">
        <v>7</v>
      </c>
      <c r="D10692" s="4" t="s">
        <v>11</v>
      </c>
    </row>
    <row r="10693" spans="1:9">
      <c r="A10693" t="n">
        <v>82664</v>
      </c>
      <c r="B10693" s="28" t="n">
        <v>58</v>
      </c>
      <c r="C10693" s="7" t="n">
        <v>255</v>
      </c>
      <c r="D10693" s="7" t="n">
        <v>0</v>
      </c>
    </row>
    <row r="10694" spans="1:9">
      <c r="A10694" t="s">
        <v>4</v>
      </c>
      <c r="B10694" s="4" t="s">
        <v>5</v>
      </c>
      <c r="C10694" s="4" t="s">
        <v>7</v>
      </c>
      <c r="D10694" s="4" t="s">
        <v>11</v>
      </c>
    </row>
    <row r="10695" spans="1:9">
      <c r="A10695" t="n">
        <v>82668</v>
      </c>
      <c r="B10695" s="61" t="n">
        <v>45</v>
      </c>
      <c r="C10695" s="7" t="n">
        <v>7</v>
      </c>
      <c r="D10695" s="7" t="n">
        <v>255</v>
      </c>
    </row>
    <row r="10696" spans="1:9">
      <c r="A10696" t="s">
        <v>4</v>
      </c>
      <c r="B10696" s="4" t="s">
        <v>5</v>
      </c>
      <c r="C10696" s="4" t="s">
        <v>7</v>
      </c>
      <c r="D10696" s="4" t="s">
        <v>11</v>
      </c>
      <c r="E10696" s="4" t="s">
        <v>8</v>
      </c>
    </row>
    <row r="10697" spans="1:9">
      <c r="A10697" t="n">
        <v>82672</v>
      </c>
      <c r="B10697" s="30" t="n">
        <v>51</v>
      </c>
      <c r="C10697" s="7" t="n">
        <v>4</v>
      </c>
      <c r="D10697" s="7" t="n">
        <v>0</v>
      </c>
      <c r="E10697" s="7" t="s">
        <v>413</v>
      </c>
    </row>
    <row r="10698" spans="1:9">
      <c r="A10698" t="s">
        <v>4</v>
      </c>
      <c r="B10698" s="4" t="s">
        <v>5</v>
      </c>
      <c r="C10698" s="4" t="s">
        <v>11</v>
      </c>
    </row>
    <row r="10699" spans="1:9">
      <c r="A10699" t="n">
        <v>82687</v>
      </c>
      <c r="B10699" s="26" t="n">
        <v>16</v>
      </c>
      <c r="C10699" s="7" t="n">
        <v>0</v>
      </c>
    </row>
    <row r="10700" spans="1:9">
      <c r="A10700" t="s">
        <v>4</v>
      </c>
      <c r="B10700" s="4" t="s">
        <v>5</v>
      </c>
      <c r="C10700" s="4" t="s">
        <v>11</v>
      </c>
      <c r="D10700" s="4" t="s">
        <v>7</v>
      </c>
      <c r="E10700" s="4" t="s">
        <v>17</v>
      </c>
      <c r="F10700" s="4" t="s">
        <v>42</v>
      </c>
      <c r="G10700" s="4" t="s">
        <v>7</v>
      </c>
      <c r="H10700" s="4" t="s">
        <v>7</v>
      </c>
      <c r="I10700" s="4" t="s">
        <v>7</v>
      </c>
      <c r="J10700" s="4" t="s">
        <v>17</v>
      </c>
      <c r="K10700" s="4" t="s">
        <v>42</v>
      </c>
      <c r="L10700" s="4" t="s">
        <v>7</v>
      </c>
      <c r="M10700" s="4" t="s">
        <v>7</v>
      </c>
      <c r="N10700" s="4" t="s">
        <v>7</v>
      </c>
      <c r="O10700" s="4" t="s">
        <v>17</v>
      </c>
      <c r="P10700" s="4" t="s">
        <v>42</v>
      </c>
      <c r="Q10700" s="4" t="s">
        <v>7</v>
      </c>
      <c r="R10700" s="4" t="s">
        <v>7</v>
      </c>
    </row>
    <row r="10701" spans="1:9">
      <c r="A10701" t="n">
        <v>82690</v>
      </c>
      <c r="B10701" s="31" t="n">
        <v>26</v>
      </c>
      <c r="C10701" s="7" t="n">
        <v>0</v>
      </c>
      <c r="D10701" s="7" t="n">
        <v>17</v>
      </c>
      <c r="E10701" s="7" t="n">
        <v>65004</v>
      </c>
      <c r="F10701" s="7" t="s">
        <v>414</v>
      </c>
      <c r="G10701" s="7" t="n">
        <v>2</v>
      </c>
      <c r="H10701" s="7" t="n">
        <v>3</v>
      </c>
      <c r="I10701" s="7" t="n">
        <v>17</v>
      </c>
      <c r="J10701" s="7" t="n">
        <v>65005</v>
      </c>
      <c r="K10701" s="7" t="s">
        <v>415</v>
      </c>
      <c r="L10701" s="7" t="n">
        <v>2</v>
      </c>
      <c r="M10701" s="7" t="n">
        <v>3</v>
      </c>
      <c r="N10701" s="7" t="n">
        <v>17</v>
      </c>
      <c r="O10701" s="7" t="n">
        <v>65006</v>
      </c>
      <c r="P10701" s="7" t="s">
        <v>416</v>
      </c>
      <c r="Q10701" s="7" t="n">
        <v>2</v>
      </c>
      <c r="R10701" s="7" t="n">
        <v>0</v>
      </c>
    </row>
    <row r="10702" spans="1:9">
      <c r="A10702" t="s">
        <v>4</v>
      </c>
      <c r="B10702" s="4" t="s">
        <v>5</v>
      </c>
    </row>
    <row r="10703" spans="1:9">
      <c r="A10703" t="n">
        <v>82956</v>
      </c>
      <c r="B10703" s="24" t="n">
        <v>28</v>
      </c>
    </row>
    <row r="10704" spans="1:9">
      <c r="A10704" t="s">
        <v>4</v>
      </c>
      <c r="B10704" s="4" t="s">
        <v>5</v>
      </c>
      <c r="C10704" s="4" t="s">
        <v>11</v>
      </c>
      <c r="D10704" s="4" t="s">
        <v>7</v>
      </c>
    </row>
    <row r="10705" spans="1:18">
      <c r="A10705" t="n">
        <v>82957</v>
      </c>
      <c r="B10705" s="33" t="n">
        <v>89</v>
      </c>
      <c r="C10705" s="7" t="n">
        <v>65533</v>
      </c>
      <c r="D10705" s="7" t="n">
        <v>1</v>
      </c>
    </row>
    <row r="10706" spans="1:18">
      <c r="A10706" t="s">
        <v>4</v>
      </c>
      <c r="B10706" s="4" t="s">
        <v>5</v>
      </c>
      <c r="C10706" s="4" t="s">
        <v>7</v>
      </c>
      <c r="D10706" s="4" t="s">
        <v>11</v>
      </c>
      <c r="E10706" s="4" t="s">
        <v>11</v>
      </c>
      <c r="F10706" s="4" t="s">
        <v>7</v>
      </c>
    </row>
    <row r="10707" spans="1:18">
      <c r="A10707" t="n">
        <v>82961</v>
      </c>
      <c r="B10707" s="22" t="n">
        <v>25</v>
      </c>
      <c r="C10707" s="7" t="n">
        <v>1</v>
      </c>
      <c r="D10707" s="7" t="n">
        <v>60</v>
      </c>
      <c r="E10707" s="7" t="n">
        <v>420</v>
      </c>
      <c r="F10707" s="7" t="n">
        <v>2</v>
      </c>
    </row>
    <row r="10708" spans="1:18">
      <c r="A10708" t="s">
        <v>4</v>
      </c>
      <c r="B10708" s="4" t="s">
        <v>5</v>
      </c>
      <c r="C10708" s="4" t="s">
        <v>8</v>
      </c>
      <c r="D10708" s="4" t="s">
        <v>11</v>
      </c>
    </row>
    <row r="10709" spans="1:18">
      <c r="A10709" t="n">
        <v>82968</v>
      </c>
      <c r="B10709" s="65" t="n">
        <v>29</v>
      </c>
      <c r="C10709" s="7" t="s">
        <v>417</v>
      </c>
      <c r="D10709" s="7" t="n">
        <v>65533</v>
      </c>
    </row>
    <row r="10710" spans="1:18">
      <c r="A10710" t="s">
        <v>4</v>
      </c>
      <c r="B10710" s="4" t="s">
        <v>5</v>
      </c>
      <c r="C10710" s="4" t="s">
        <v>7</v>
      </c>
      <c r="D10710" s="4" t="s">
        <v>11</v>
      </c>
      <c r="E10710" s="4" t="s">
        <v>8</v>
      </c>
    </row>
    <row r="10711" spans="1:18">
      <c r="A10711" t="n">
        <v>82984</v>
      </c>
      <c r="B10711" s="30" t="n">
        <v>51</v>
      </c>
      <c r="C10711" s="7" t="n">
        <v>4</v>
      </c>
      <c r="D10711" s="7" t="n">
        <v>3</v>
      </c>
      <c r="E10711" s="7" t="s">
        <v>116</v>
      </c>
    </row>
    <row r="10712" spans="1:18">
      <c r="A10712" t="s">
        <v>4</v>
      </c>
      <c r="B10712" s="4" t="s">
        <v>5</v>
      </c>
      <c r="C10712" s="4" t="s">
        <v>11</v>
      </c>
    </row>
    <row r="10713" spans="1:18">
      <c r="A10713" t="n">
        <v>82997</v>
      </c>
      <c r="B10713" s="26" t="n">
        <v>16</v>
      </c>
      <c r="C10713" s="7" t="n">
        <v>0</v>
      </c>
    </row>
    <row r="10714" spans="1:18">
      <c r="A10714" t="s">
        <v>4</v>
      </c>
      <c r="B10714" s="4" t="s">
        <v>5</v>
      </c>
      <c r="C10714" s="4" t="s">
        <v>11</v>
      </c>
      <c r="D10714" s="4" t="s">
        <v>7</v>
      </c>
      <c r="E10714" s="4" t="s">
        <v>17</v>
      </c>
      <c r="F10714" s="4" t="s">
        <v>42</v>
      </c>
      <c r="G10714" s="4" t="s">
        <v>7</v>
      </c>
      <c r="H10714" s="4" t="s">
        <v>7</v>
      </c>
    </row>
    <row r="10715" spans="1:18">
      <c r="A10715" t="n">
        <v>83000</v>
      </c>
      <c r="B10715" s="31" t="n">
        <v>26</v>
      </c>
      <c r="C10715" s="7" t="n">
        <v>3</v>
      </c>
      <c r="D10715" s="7" t="n">
        <v>17</v>
      </c>
      <c r="E10715" s="7" t="n">
        <v>2471</v>
      </c>
      <c r="F10715" s="7" t="s">
        <v>452</v>
      </c>
      <c r="G10715" s="7" t="n">
        <v>2</v>
      </c>
      <c r="H10715" s="7" t="n">
        <v>0</v>
      </c>
    </row>
    <row r="10716" spans="1:18">
      <c r="A10716" t="s">
        <v>4</v>
      </c>
      <c r="B10716" s="4" t="s">
        <v>5</v>
      </c>
    </row>
    <row r="10717" spans="1:18">
      <c r="A10717" t="n">
        <v>83021</v>
      </c>
      <c r="B10717" s="24" t="n">
        <v>28</v>
      </c>
    </row>
    <row r="10718" spans="1:18">
      <c r="A10718" t="s">
        <v>4</v>
      </c>
      <c r="B10718" s="4" t="s">
        <v>5</v>
      </c>
      <c r="C10718" s="4" t="s">
        <v>8</v>
      </c>
      <c r="D10718" s="4" t="s">
        <v>11</v>
      </c>
    </row>
    <row r="10719" spans="1:18">
      <c r="A10719" t="n">
        <v>83022</v>
      </c>
      <c r="B10719" s="65" t="n">
        <v>29</v>
      </c>
      <c r="C10719" s="7" t="s">
        <v>18</v>
      </c>
      <c r="D10719" s="7" t="n">
        <v>65533</v>
      </c>
    </row>
    <row r="10720" spans="1:18">
      <c r="A10720" t="s">
        <v>4</v>
      </c>
      <c r="B10720" s="4" t="s">
        <v>5</v>
      </c>
      <c r="C10720" s="4" t="s">
        <v>7</v>
      </c>
      <c r="D10720" s="4" t="s">
        <v>11</v>
      </c>
      <c r="E10720" s="4" t="s">
        <v>11</v>
      </c>
      <c r="F10720" s="4" t="s">
        <v>7</v>
      </c>
    </row>
    <row r="10721" spans="1:8">
      <c r="A10721" t="n">
        <v>83026</v>
      </c>
      <c r="B10721" s="22" t="n">
        <v>25</v>
      </c>
      <c r="C10721" s="7" t="n">
        <v>1</v>
      </c>
      <c r="D10721" s="7" t="n">
        <v>65535</v>
      </c>
      <c r="E10721" s="7" t="n">
        <v>65535</v>
      </c>
      <c r="F10721" s="7" t="n">
        <v>0</v>
      </c>
    </row>
    <row r="10722" spans="1:8">
      <c r="A10722" t="s">
        <v>4</v>
      </c>
      <c r="B10722" s="4" t="s">
        <v>5</v>
      </c>
      <c r="C10722" s="4" t="s">
        <v>7</v>
      </c>
      <c r="D10722" s="4" t="s">
        <v>11</v>
      </c>
      <c r="E10722" s="4" t="s">
        <v>8</v>
      </c>
      <c r="F10722" s="4" t="s">
        <v>8</v>
      </c>
      <c r="G10722" s="4" t="s">
        <v>8</v>
      </c>
      <c r="H10722" s="4" t="s">
        <v>8</v>
      </c>
    </row>
    <row r="10723" spans="1:8">
      <c r="A10723" t="n">
        <v>83033</v>
      </c>
      <c r="B10723" s="30" t="n">
        <v>51</v>
      </c>
      <c r="C10723" s="7" t="n">
        <v>3</v>
      </c>
      <c r="D10723" s="7" t="n">
        <v>0</v>
      </c>
      <c r="E10723" s="7" t="s">
        <v>357</v>
      </c>
      <c r="F10723" s="7" t="s">
        <v>286</v>
      </c>
      <c r="G10723" s="7" t="s">
        <v>61</v>
      </c>
      <c r="H10723" s="7" t="s">
        <v>62</v>
      </c>
    </row>
    <row r="10724" spans="1:8">
      <c r="A10724" t="s">
        <v>4</v>
      </c>
      <c r="B10724" s="4" t="s">
        <v>5</v>
      </c>
      <c r="C10724" s="4" t="s">
        <v>11</v>
      </c>
      <c r="D10724" s="4" t="s">
        <v>7</v>
      </c>
      <c r="E10724" s="4" t="s">
        <v>15</v>
      </c>
      <c r="F10724" s="4" t="s">
        <v>11</v>
      </c>
    </row>
    <row r="10725" spans="1:8">
      <c r="A10725" t="n">
        <v>83046</v>
      </c>
      <c r="B10725" s="51" t="n">
        <v>59</v>
      </c>
      <c r="C10725" s="7" t="n">
        <v>0</v>
      </c>
      <c r="D10725" s="7" t="n">
        <v>13</v>
      </c>
      <c r="E10725" s="7" t="n">
        <v>0.150000005960464</v>
      </c>
      <c r="F10725" s="7" t="n">
        <v>0</v>
      </c>
    </row>
    <row r="10726" spans="1:8">
      <c r="A10726" t="s">
        <v>4</v>
      </c>
      <c r="B10726" s="4" t="s">
        <v>5</v>
      </c>
      <c r="C10726" s="4" t="s">
        <v>11</v>
      </c>
    </row>
    <row r="10727" spans="1:8">
      <c r="A10727" t="n">
        <v>83056</v>
      </c>
      <c r="B10727" s="26" t="n">
        <v>16</v>
      </c>
      <c r="C10727" s="7" t="n">
        <v>1300</v>
      </c>
    </row>
    <row r="10728" spans="1:8">
      <c r="A10728" t="s">
        <v>4</v>
      </c>
      <c r="B10728" s="4" t="s">
        <v>5</v>
      </c>
      <c r="C10728" s="4" t="s">
        <v>7</v>
      </c>
      <c r="D10728" s="4" t="s">
        <v>11</v>
      </c>
      <c r="E10728" s="4" t="s">
        <v>15</v>
      </c>
    </row>
    <row r="10729" spans="1:8">
      <c r="A10729" t="n">
        <v>83059</v>
      </c>
      <c r="B10729" s="28" t="n">
        <v>58</v>
      </c>
      <c r="C10729" s="7" t="n">
        <v>101</v>
      </c>
      <c r="D10729" s="7" t="n">
        <v>500</v>
      </c>
      <c r="E10729" s="7" t="n">
        <v>1</v>
      </c>
    </row>
    <row r="10730" spans="1:8">
      <c r="A10730" t="s">
        <v>4</v>
      </c>
      <c r="B10730" s="4" t="s">
        <v>5</v>
      </c>
      <c r="C10730" s="4" t="s">
        <v>7</v>
      </c>
      <c r="D10730" s="4" t="s">
        <v>11</v>
      </c>
    </row>
    <row r="10731" spans="1:8">
      <c r="A10731" t="n">
        <v>83067</v>
      </c>
      <c r="B10731" s="28" t="n">
        <v>58</v>
      </c>
      <c r="C10731" s="7" t="n">
        <v>254</v>
      </c>
      <c r="D10731" s="7" t="n">
        <v>0</v>
      </c>
    </row>
    <row r="10732" spans="1:8">
      <c r="A10732" t="s">
        <v>4</v>
      </c>
      <c r="B10732" s="4" t="s">
        <v>5</v>
      </c>
      <c r="C10732" s="4" t="s">
        <v>7</v>
      </c>
    </row>
    <row r="10733" spans="1:8">
      <c r="A10733" t="n">
        <v>83071</v>
      </c>
      <c r="B10733" s="61" t="n">
        <v>45</v>
      </c>
      <c r="C10733" s="7" t="n">
        <v>0</v>
      </c>
    </row>
    <row r="10734" spans="1:8">
      <c r="A10734" t="s">
        <v>4</v>
      </c>
      <c r="B10734" s="4" t="s">
        <v>5</v>
      </c>
      <c r="C10734" s="4" t="s">
        <v>7</v>
      </c>
      <c r="D10734" s="4" t="s">
        <v>7</v>
      </c>
      <c r="E10734" s="4" t="s">
        <v>15</v>
      </c>
      <c r="F10734" s="4" t="s">
        <v>15</v>
      </c>
      <c r="G10734" s="4" t="s">
        <v>15</v>
      </c>
      <c r="H10734" s="4" t="s">
        <v>11</v>
      </c>
    </row>
    <row r="10735" spans="1:8">
      <c r="A10735" t="n">
        <v>83073</v>
      </c>
      <c r="B10735" s="61" t="n">
        <v>45</v>
      </c>
      <c r="C10735" s="7" t="n">
        <v>2</v>
      </c>
      <c r="D10735" s="7" t="n">
        <v>3</v>
      </c>
      <c r="E10735" s="7" t="n">
        <v>-24.1399993896484</v>
      </c>
      <c r="F10735" s="7" t="n">
        <v>1.20000004768372</v>
      </c>
      <c r="G10735" s="7" t="n">
        <v>-57.0499992370605</v>
      </c>
      <c r="H10735" s="7" t="n">
        <v>0</v>
      </c>
    </row>
    <row r="10736" spans="1:8">
      <c r="A10736" t="s">
        <v>4</v>
      </c>
      <c r="B10736" s="4" t="s">
        <v>5</v>
      </c>
      <c r="C10736" s="4" t="s">
        <v>7</v>
      </c>
      <c r="D10736" s="4" t="s">
        <v>7</v>
      </c>
      <c r="E10736" s="4" t="s">
        <v>15</v>
      </c>
      <c r="F10736" s="4" t="s">
        <v>15</v>
      </c>
      <c r="G10736" s="4" t="s">
        <v>15</v>
      </c>
      <c r="H10736" s="4" t="s">
        <v>11</v>
      </c>
      <c r="I10736" s="4" t="s">
        <v>7</v>
      </c>
    </row>
    <row r="10737" spans="1:9">
      <c r="A10737" t="n">
        <v>83090</v>
      </c>
      <c r="B10737" s="61" t="n">
        <v>45</v>
      </c>
      <c r="C10737" s="7" t="n">
        <v>4</v>
      </c>
      <c r="D10737" s="7" t="n">
        <v>3</v>
      </c>
      <c r="E10737" s="7" t="n">
        <v>6.5</v>
      </c>
      <c r="F10737" s="7" t="n">
        <v>283.880004882813</v>
      </c>
      <c r="G10737" s="7" t="n">
        <v>0</v>
      </c>
      <c r="H10737" s="7" t="n">
        <v>0</v>
      </c>
      <c r="I10737" s="7" t="n">
        <v>1</v>
      </c>
    </row>
    <row r="10738" spans="1:9">
      <c r="A10738" t="s">
        <v>4</v>
      </c>
      <c r="B10738" s="4" t="s">
        <v>5</v>
      </c>
      <c r="C10738" s="4" t="s">
        <v>7</v>
      </c>
      <c r="D10738" s="4" t="s">
        <v>7</v>
      </c>
      <c r="E10738" s="4" t="s">
        <v>15</v>
      </c>
      <c r="F10738" s="4" t="s">
        <v>11</v>
      </c>
    </row>
    <row r="10739" spans="1:9">
      <c r="A10739" t="n">
        <v>83108</v>
      </c>
      <c r="B10739" s="61" t="n">
        <v>45</v>
      </c>
      <c r="C10739" s="7" t="n">
        <v>5</v>
      </c>
      <c r="D10739" s="7" t="n">
        <v>3</v>
      </c>
      <c r="E10739" s="7" t="n">
        <v>4.40000009536743</v>
      </c>
      <c r="F10739" s="7" t="n">
        <v>0</v>
      </c>
    </row>
    <row r="10740" spans="1:9">
      <c r="A10740" t="s">
        <v>4</v>
      </c>
      <c r="B10740" s="4" t="s">
        <v>5</v>
      </c>
      <c r="C10740" s="4" t="s">
        <v>7</v>
      </c>
      <c r="D10740" s="4" t="s">
        <v>7</v>
      </c>
      <c r="E10740" s="4" t="s">
        <v>15</v>
      </c>
      <c r="F10740" s="4" t="s">
        <v>11</v>
      </c>
    </row>
    <row r="10741" spans="1:9">
      <c r="A10741" t="n">
        <v>83117</v>
      </c>
      <c r="B10741" s="61" t="n">
        <v>45</v>
      </c>
      <c r="C10741" s="7" t="n">
        <v>11</v>
      </c>
      <c r="D10741" s="7" t="n">
        <v>3</v>
      </c>
      <c r="E10741" s="7" t="n">
        <v>32.7000007629395</v>
      </c>
      <c r="F10741" s="7" t="n">
        <v>0</v>
      </c>
    </row>
    <row r="10742" spans="1:9">
      <c r="A10742" t="s">
        <v>4</v>
      </c>
      <c r="B10742" s="4" t="s">
        <v>5</v>
      </c>
      <c r="C10742" s="4" t="s">
        <v>11</v>
      </c>
      <c r="D10742" s="4" t="s">
        <v>17</v>
      </c>
    </row>
    <row r="10743" spans="1:9">
      <c r="A10743" t="n">
        <v>83126</v>
      </c>
      <c r="B10743" s="67" t="n">
        <v>44</v>
      </c>
      <c r="C10743" s="7" t="n">
        <v>3</v>
      </c>
      <c r="D10743" s="7" t="n">
        <v>128</v>
      </c>
    </row>
    <row r="10744" spans="1:9">
      <c r="A10744" t="s">
        <v>4</v>
      </c>
      <c r="B10744" s="4" t="s">
        <v>5</v>
      </c>
      <c r="C10744" s="4" t="s">
        <v>11</v>
      </c>
      <c r="D10744" s="4" t="s">
        <v>17</v>
      </c>
    </row>
    <row r="10745" spans="1:9">
      <c r="A10745" t="n">
        <v>83133</v>
      </c>
      <c r="B10745" s="67" t="n">
        <v>44</v>
      </c>
      <c r="C10745" s="7" t="n">
        <v>3</v>
      </c>
      <c r="D10745" s="7" t="n">
        <v>32</v>
      </c>
    </row>
    <row r="10746" spans="1:9">
      <c r="A10746" t="s">
        <v>4</v>
      </c>
      <c r="B10746" s="4" t="s">
        <v>5</v>
      </c>
      <c r="C10746" s="4" t="s">
        <v>11</v>
      </c>
      <c r="D10746" s="4" t="s">
        <v>11</v>
      </c>
      <c r="E10746" s="4" t="s">
        <v>15</v>
      </c>
      <c r="F10746" s="4" t="s">
        <v>15</v>
      </c>
      <c r="G10746" s="4" t="s">
        <v>15</v>
      </c>
      <c r="H10746" s="4" t="s">
        <v>15</v>
      </c>
      <c r="I10746" s="4" t="s">
        <v>7</v>
      </c>
      <c r="J10746" s="4" t="s">
        <v>11</v>
      </c>
    </row>
    <row r="10747" spans="1:9">
      <c r="A10747" t="n">
        <v>83140</v>
      </c>
      <c r="B10747" s="44" t="n">
        <v>55</v>
      </c>
      <c r="C10747" s="7" t="n">
        <v>3</v>
      </c>
      <c r="D10747" s="7" t="n">
        <v>65533</v>
      </c>
      <c r="E10747" s="7" t="n">
        <v>-29.1200008392334</v>
      </c>
      <c r="F10747" s="7" t="n">
        <v>0</v>
      </c>
      <c r="G10747" s="7" t="n">
        <v>-57</v>
      </c>
      <c r="H10747" s="7" t="n">
        <v>1.20000004768372</v>
      </c>
      <c r="I10747" s="7" t="n">
        <v>1</v>
      </c>
      <c r="J10747" s="7" t="n">
        <v>0</v>
      </c>
    </row>
    <row r="10748" spans="1:9">
      <c r="A10748" t="s">
        <v>4</v>
      </c>
      <c r="B10748" s="4" t="s">
        <v>5</v>
      </c>
      <c r="C10748" s="4" t="s">
        <v>7</v>
      </c>
      <c r="D10748" s="4" t="s">
        <v>7</v>
      </c>
      <c r="E10748" s="4" t="s">
        <v>15</v>
      </c>
      <c r="F10748" s="4" t="s">
        <v>15</v>
      </c>
      <c r="G10748" s="4" t="s">
        <v>15</v>
      </c>
      <c r="H10748" s="4" t="s">
        <v>11</v>
      </c>
    </row>
    <row r="10749" spans="1:9">
      <c r="A10749" t="n">
        <v>83164</v>
      </c>
      <c r="B10749" s="61" t="n">
        <v>45</v>
      </c>
      <c r="C10749" s="7" t="n">
        <v>2</v>
      </c>
      <c r="D10749" s="7" t="n">
        <v>3</v>
      </c>
      <c r="E10749" s="7" t="n">
        <v>-27.3600006103516</v>
      </c>
      <c r="F10749" s="7" t="n">
        <v>1.26999998092651</v>
      </c>
      <c r="G10749" s="7" t="n">
        <v>-56.9099998474121</v>
      </c>
      <c r="H10749" s="7" t="n">
        <v>4000</v>
      </c>
    </row>
    <row r="10750" spans="1:9">
      <c r="A10750" t="s">
        <v>4</v>
      </c>
      <c r="B10750" s="4" t="s">
        <v>5</v>
      </c>
      <c r="C10750" s="4" t="s">
        <v>7</v>
      </c>
      <c r="D10750" s="4" t="s">
        <v>7</v>
      </c>
      <c r="E10750" s="4" t="s">
        <v>15</v>
      </c>
      <c r="F10750" s="4" t="s">
        <v>15</v>
      </c>
      <c r="G10750" s="4" t="s">
        <v>15</v>
      </c>
      <c r="H10750" s="4" t="s">
        <v>11</v>
      </c>
      <c r="I10750" s="4" t="s">
        <v>7</v>
      </c>
    </row>
    <row r="10751" spans="1:9">
      <c r="A10751" t="n">
        <v>83181</v>
      </c>
      <c r="B10751" s="61" t="n">
        <v>45</v>
      </c>
      <c r="C10751" s="7" t="n">
        <v>4</v>
      </c>
      <c r="D10751" s="7" t="n">
        <v>3</v>
      </c>
      <c r="E10751" s="7" t="n">
        <v>7.67000007629395</v>
      </c>
      <c r="F10751" s="7" t="n">
        <v>-69.0800018310547</v>
      </c>
      <c r="G10751" s="7" t="n">
        <v>0</v>
      </c>
      <c r="H10751" s="7" t="n">
        <v>4000</v>
      </c>
      <c r="I10751" s="7" t="n">
        <v>1</v>
      </c>
    </row>
    <row r="10752" spans="1:9">
      <c r="A10752" t="s">
        <v>4</v>
      </c>
      <c r="B10752" s="4" t="s">
        <v>5</v>
      </c>
      <c r="C10752" s="4" t="s">
        <v>7</v>
      </c>
      <c r="D10752" s="4" t="s">
        <v>7</v>
      </c>
      <c r="E10752" s="4" t="s">
        <v>15</v>
      </c>
      <c r="F10752" s="4" t="s">
        <v>11</v>
      </c>
    </row>
    <row r="10753" spans="1:10">
      <c r="A10753" t="n">
        <v>83199</v>
      </c>
      <c r="B10753" s="61" t="n">
        <v>45</v>
      </c>
      <c r="C10753" s="7" t="n">
        <v>5</v>
      </c>
      <c r="D10753" s="7" t="n">
        <v>3</v>
      </c>
      <c r="E10753" s="7" t="n">
        <v>2.09999990463257</v>
      </c>
      <c r="F10753" s="7" t="n">
        <v>4000</v>
      </c>
    </row>
    <row r="10754" spans="1:10">
      <c r="A10754" t="s">
        <v>4</v>
      </c>
      <c r="B10754" s="4" t="s">
        <v>5</v>
      </c>
      <c r="C10754" s="4" t="s">
        <v>7</v>
      </c>
      <c r="D10754" s="4" t="s">
        <v>7</v>
      </c>
      <c r="E10754" s="4" t="s">
        <v>15</v>
      </c>
      <c r="F10754" s="4" t="s">
        <v>11</v>
      </c>
    </row>
    <row r="10755" spans="1:10">
      <c r="A10755" t="n">
        <v>83208</v>
      </c>
      <c r="B10755" s="61" t="n">
        <v>45</v>
      </c>
      <c r="C10755" s="7" t="n">
        <v>11</v>
      </c>
      <c r="D10755" s="7" t="n">
        <v>3</v>
      </c>
      <c r="E10755" s="7" t="n">
        <v>32.7000007629395</v>
      </c>
      <c r="F10755" s="7" t="n">
        <v>4000</v>
      </c>
    </row>
    <row r="10756" spans="1:10">
      <c r="A10756" t="s">
        <v>4</v>
      </c>
      <c r="B10756" s="4" t="s">
        <v>5</v>
      </c>
      <c r="C10756" s="4" t="s">
        <v>11</v>
      </c>
    </row>
    <row r="10757" spans="1:10">
      <c r="A10757" t="n">
        <v>83217</v>
      </c>
      <c r="B10757" s="26" t="n">
        <v>16</v>
      </c>
      <c r="C10757" s="7" t="n">
        <v>2500</v>
      </c>
    </row>
    <row r="10758" spans="1:10">
      <c r="A10758" t="s">
        <v>4</v>
      </c>
      <c r="B10758" s="4" t="s">
        <v>5</v>
      </c>
      <c r="C10758" s="4" t="s">
        <v>7</v>
      </c>
      <c r="D10758" s="4" t="s">
        <v>11</v>
      </c>
      <c r="E10758" s="4" t="s">
        <v>15</v>
      </c>
    </row>
    <row r="10759" spans="1:10">
      <c r="A10759" t="n">
        <v>83220</v>
      </c>
      <c r="B10759" s="28" t="n">
        <v>58</v>
      </c>
      <c r="C10759" s="7" t="n">
        <v>0</v>
      </c>
      <c r="D10759" s="7" t="n">
        <v>1000</v>
      </c>
      <c r="E10759" s="7" t="n">
        <v>1</v>
      </c>
    </row>
    <row r="10760" spans="1:10">
      <c r="A10760" t="s">
        <v>4</v>
      </c>
      <c r="B10760" s="4" t="s">
        <v>5</v>
      </c>
      <c r="C10760" s="4" t="s">
        <v>7</v>
      </c>
      <c r="D10760" s="4" t="s">
        <v>11</v>
      </c>
    </row>
    <row r="10761" spans="1:10">
      <c r="A10761" t="n">
        <v>83228</v>
      </c>
      <c r="B10761" s="28" t="n">
        <v>58</v>
      </c>
      <c r="C10761" s="7" t="n">
        <v>255</v>
      </c>
      <c r="D10761" s="7" t="n">
        <v>0</v>
      </c>
    </row>
    <row r="10762" spans="1:10">
      <c r="A10762" t="s">
        <v>4</v>
      </c>
      <c r="B10762" s="4" t="s">
        <v>5</v>
      </c>
      <c r="C10762" s="4" t="s">
        <v>7</v>
      </c>
    </row>
    <row r="10763" spans="1:10">
      <c r="A10763" t="n">
        <v>83232</v>
      </c>
      <c r="B10763" s="61" t="n">
        <v>45</v>
      </c>
      <c r="C10763" s="7" t="n">
        <v>0</v>
      </c>
    </row>
    <row r="10764" spans="1:10">
      <c r="A10764" t="s">
        <v>4</v>
      </c>
      <c r="B10764" s="4" t="s">
        <v>5</v>
      </c>
      <c r="C10764" s="4" t="s">
        <v>7</v>
      </c>
      <c r="D10764" s="4" t="s">
        <v>7</v>
      </c>
      <c r="E10764" s="4" t="s">
        <v>15</v>
      </c>
      <c r="F10764" s="4" t="s">
        <v>15</v>
      </c>
      <c r="G10764" s="4" t="s">
        <v>15</v>
      </c>
      <c r="H10764" s="4" t="s">
        <v>11</v>
      </c>
    </row>
    <row r="10765" spans="1:10">
      <c r="A10765" t="n">
        <v>83234</v>
      </c>
      <c r="B10765" s="61" t="n">
        <v>45</v>
      </c>
      <c r="C10765" s="7" t="n">
        <v>2</v>
      </c>
      <c r="D10765" s="7" t="n">
        <v>3</v>
      </c>
      <c r="E10765" s="7" t="n">
        <v>-32.6699981689453</v>
      </c>
      <c r="F10765" s="7" t="n">
        <v>1.44000005722046</v>
      </c>
      <c r="G10765" s="7" t="n">
        <v>-57.0299987792969</v>
      </c>
      <c r="H10765" s="7" t="n">
        <v>0</v>
      </c>
    </row>
    <row r="10766" spans="1:10">
      <c r="A10766" t="s">
        <v>4</v>
      </c>
      <c r="B10766" s="4" t="s">
        <v>5</v>
      </c>
      <c r="C10766" s="4" t="s">
        <v>7</v>
      </c>
      <c r="D10766" s="4" t="s">
        <v>7</v>
      </c>
      <c r="E10766" s="4" t="s">
        <v>15</v>
      </c>
      <c r="F10766" s="4" t="s">
        <v>15</v>
      </c>
      <c r="G10766" s="4" t="s">
        <v>15</v>
      </c>
      <c r="H10766" s="4" t="s">
        <v>11</v>
      </c>
      <c r="I10766" s="4" t="s">
        <v>7</v>
      </c>
    </row>
    <row r="10767" spans="1:10">
      <c r="A10767" t="n">
        <v>83251</v>
      </c>
      <c r="B10767" s="61" t="n">
        <v>45</v>
      </c>
      <c r="C10767" s="7" t="n">
        <v>4</v>
      </c>
      <c r="D10767" s="7" t="n">
        <v>3</v>
      </c>
      <c r="E10767" s="7" t="n">
        <v>7.73000001907349</v>
      </c>
      <c r="F10767" s="7" t="n">
        <v>244.119995117188</v>
      </c>
      <c r="G10767" s="7" t="n">
        <v>0</v>
      </c>
      <c r="H10767" s="7" t="n">
        <v>0</v>
      </c>
      <c r="I10767" s="7" t="n">
        <v>0</v>
      </c>
    </row>
    <row r="10768" spans="1:10">
      <c r="A10768" t="s">
        <v>4</v>
      </c>
      <c r="B10768" s="4" t="s">
        <v>5</v>
      </c>
      <c r="C10768" s="4" t="s">
        <v>7</v>
      </c>
      <c r="D10768" s="4" t="s">
        <v>7</v>
      </c>
      <c r="E10768" s="4" t="s">
        <v>15</v>
      </c>
      <c r="F10768" s="4" t="s">
        <v>11</v>
      </c>
    </row>
    <row r="10769" spans="1:9">
      <c r="A10769" t="n">
        <v>83269</v>
      </c>
      <c r="B10769" s="61" t="n">
        <v>45</v>
      </c>
      <c r="C10769" s="7" t="n">
        <v>5</v>
      </c>
      <c r="D10769" s="7" t="n">
        <v>3</v>
      </c>
      <c r="E10769" s="7" t="n">
        <v>1.29999995231628</v>
      </c>
      <c r="F10769" s="7" t="n">
        <v>0</v>
      </c>
    </row>
    <row r="10770" spans="1:9">
      <c r="A10770" t="s">
        <v>4</v>
      </c>
      <c r="B10770" s="4" t="s">
        <v>5</v>
      </c>
      <c r="C10770" s="4" t="s">
        <v>7</v>
      </c>
      <c r="D10770" s="4" t="s">
        <v>7</v>
      </c>
      <c r="E10770" s="4" t="s">
        <v>15</v>
      </c>
      <c r="F10770" s="4" t="s">
        <v>11</v>
      </c>
    </row>
    <row r="10771" spans="1:9">
      <c r="A10771" t="n">
        <v>83278</v>
      </c>
      <c r="B10771" s="61" t="n">
        <v>45</v>
      </c>
      <c r="C10771" s="7" t="n">
        <v>11</v>
      </c>
      <c r="D10771" s="7" t="n">
        <v>3</v>
      </c>
      <c r="E10771" s="7" t="n">
        <v>32.7000007629395</v>
      </c>
      <c r="F10771" s="7" t="n">
        <v>0</v>
      </c>
    </row>
    <row r="10772" spans="1:9">
      <c r="A10772" t="s">
        <v>4</v>
      </c>
      <c r="B10772" s="4" t="s">
        <v>5</v>
      </c>
      <c r="C10772" s="4" t="s">
        <v>8</v>
      </c>
      <c r="D10772" s="4" t="s">
        <v>8</v>
      </c>
    </row>
    <row r="10773" spans="1:9">
      <c r="A10773" t="n">
        <v>83287</v>
      </c>
      <c r="B10773" s="69" t="n">
        <v>70</v>
      </c>
      <c r="C10773" s="7" t="s">
        <v>27</v>
      </c>
      <c r="D10773" s="7" t="s">
        <v>419</v>
      </c>
    </row>
    <row r="10774" spans="1:9">
      <c r="A10774" t="s">
        <v>4</v>
      </c>
      <c r="B10774" s="4" t="s">
        <v>5</v>
      </c>
      <c r="C10774" s="4" t="s">
        <v>11</v>
      </c>
      <c r="D10774" s="4" t="s">
        <v>7</v>
      </c>
    </row>
    <row r="10775" spans="1:9">
      <c r="A10775" t="n">
        <v>83300</v>
      </c>
      <c r="B10775" s="45" t="n">
        <v>56</v>
      </c>
      <c r="C10775" s="7" t="n">
        <v>3</v>
      </c>
      <c r="D10775" s="7" t="n">
        <v>1</v>
      </c>
    </row>
    <row r="10776" spans="1:9">
      <c r="A10776" t="s">
        <v>4</v>
      </c>
      <c r="B10776" s="4" t="s">
        <v>5</v>
      </c>
      <c r="C10776" s="4" t="s">
        <v>11</v>
      </c>
      <c r="D10776" s="4" t="s">
        <v>15</v>
      </c>
      <c r="E10776" s="4" t="s">
        <v>15</v>
      </c>
      <c r="F10776" s="4" t="s">
        <v>15</v>
      </c>
      <c r="G10776" s="4" t="s">
        <v>15</v>
      </c>
    </row>
    <row r="10777" spans="1:9">
      <c r="A10777" t="n">
        <v>83304</v>
      </c>
      <c r="B10777" s="37" t="n">
        <v>46</v>
      </c>
      <c r="C10777" s="7" t="n">
        <v>3</v>
      </c>
      <c r="D10777" s="7" t="n">
        <v>-32.2099990844727</v>
      </c>
      <c r="E10777" s="7" t="n">
        <v>0</v>
      </c>
      <c r="F10777" s="7" t="n">
        <v>-57</v>
      </c>
      <c r="G10777" s="7" t="n">
        <v>270</v>
      </c>
    </row>
    <row r="10778" spans="1:9">
      <c r="A10778" t="s">
        <v>4</v>
      </c>
      <c r="B10778" s="4" t="s">
        <v>5</v>
      </c>
      <c r="C10778" s="4" t="s">
        <v>11</v>
      </c>
    </row>
    <row r="10779" spans="1:9">
      <c r="A10779" t="n">
        <v>83323</v>
      </c>
      <c r="B10779" s="26" t="n">
        <v>16</v>
      </c>
      <c r="C10779" s="7" t="n">
        <v>0</v>
      </c>
    </row>
    <row r="10780" spans="1:9">
      <c r="A10780" t="s">
        <v>4</v>
      </c>
      <c r="B10780" s="4" t="s">
        <v>5</v>
      </c>
      <c r="C10780" s="4" t="s">
        <v>11</v>
      </c>
      <c r="D10780" s="4" t="s">
        <v>11</v>
      </c>
      <c r="E10780" s="4" t="s">
        <v>11</v>
      </c>
    </row>
    <row r="10781" spans="1:9">
      <c r="A10781" t="n">
        <v>83326</v>
      </c>
      <c r="B10781" s="42" t="n">
        <v>61</v>
      </c>
      <c r="C10781" s="7" t="n">
        <v>0</v>
      </c>
      <c r="D10781" s="7" t="n">
        <v>65533</v>
      </c>
      <c r="E10781" s="7" t="n">
        <v>0</v>
      </c>
    </row>
    <row r="10782" spans="1:9">
      <c r="A10782" t="s">
        <v>4</v>
      </c>
      <c r="B10782" s="4" t="s">
        <v>5</v>
      </c>
      <c r="C10782" s="4" t="s">
        <v>11</v>
      </c>
      <c r="D10782" s="4" t="s">
        <v>11</v>
      </c>
      <c r="E10782" s="4" t="s">
        <v>11</v>
      </c>
    </row>
    <row r="10783" spans="1:9">
      <c r="A10783" t="n">
        <v>83333</v>
      </c>
      <c r="B10783" s="42" t="n">
        <v>61</v>
      </c>
      <c r="C10783" s="7" t="n">
        <v>3</v>
      </c>
      <c r="D10783" s="7" t="n">
        <v>65533</v>
      </c>
      <c r="E10783" s="7" t="n">
        <v>0</v>
      </c>
    </row>
    <row r="10784" spans="1:9">
      <c r="A10784" t="s">
        <v>4</v>
      </c>
      <c r="B10784" s="4" t="s">
        <v>5</v>
      </c>
      <c r="C10784" s="4" t="s">
        <v>7</v>
      </c>
      <c r="D10784" s="4" t="s">
        <v>11</v>
      </c>
      <c r="E10784" s="4" t="s">
        <v>8</v>
      </c>
      <c r="F10784" s="4" t="s">
        <v>8</v>
      </c>
      <c r="G10784" s="4" t="s">
        <v>8</v>
      </c>
      <c r="H10784" s="4" t="s">
        <v>8</v>
      </c>
    </row>
    <row r="10785" spans="1:8">
      <c r="A10785" t="n">
        <v>83340</v>
      </c>
      <c r="B10785" s="30" t="n">
        <v>51</v>
      </c>
      <c r="C10785" s="7" t="n">
        <v>3</v>
      </c>
      <c r="D10785" s="7" t="n">
        <v>3</v>
      </c>
      <c r="E10785" s="7" t="s">
        <v>286</v>
      </c>
      <c r="F10785" s="7" t="s">
        <v>62</v>
      </c>
      <c r="G10785" s="7" t="s">
        <v>61</v>
      </c>
      <c r="H10785" s="7" t="s">
        <v>62</v>
      </c>
    </row>
    <row r="10786" spans="1:8">
      <c r="A10786" t="s">
        <v>4</v>
      </c>
      <c r="B10786" s="4" t="s">
        <v>5</v>
      </c>
      <c r="C10786" s="4" t="s">
        <v>7</v>
      </c>
      <c r="D10786" s="4" t="s">
        <v>11</v>
      </c>
      <c r="E10786" s="4" t="s">
        <v>15</v>
      </c>
    </row>
    <row r="10787" spans="1:8">
      <c r="A10787" t="n">
        <v>83353</v>
      </c>
      <c r="B10787" s="28" t="n">
        <v>58</v>
      </c>
      <c r="C10787" s="7" t="n">
        <v>100</v>
      </c>
      <c r="D10787" s="7" t="n">
        <v>1000</v>
      </c>
      <c r="E10787" s="7" t="n">
        <v>1</v>
      </c>
    </row>
    <row r="10788" spans="1:8">
      <c r="A10788" t="s">
        <v>4</v>
      </c>
      <c r="B10788" s="4" t="s">
        <v>5</v>
      </c>
      <c r="C10788" s="4" t="s">
        <v>7</v>
      </c>
      <c r="D10788" s="4" t="s">
        <v>11</v>
      </c>
    </row>
    <row r="10789" spans="1:8">
      <c r="A10789" t="n">
        <v>83361</v>
      </c>
      <c r="B10789" s="28" t="n">
        <v>58</v>
      </c>
      <c r="C10789" s="7" t="n">
        <v>255</v>
      </c>
      <c r="D10789" s="7" t="n">
        <v>0</v>
      </c>
    </row>
    <row r="10790" spans="1:8">
      <c r="A10790" t="s">
        <v>4</v>
      </c>
      <c r="B10790" s="4" t="s">
        <v>5</v>
      </c>
      <c r="C10790" s="4" t="s">
        <v>7</v>
      </c>
      <c r="D10790" s="4" t="s">
        <v>11</v>
      </c>
      <c r="E10790" s="4" t="s">
        <v>11</v>
      </c>
      <c r="F10790" s="4" t="s">
        <v>7</v>
      </c>
    </row>
    <row r="10791" spans="1:8">
      <c r="A10791" t="n">
        <v>83365</v>
      </c>
      <c r="B10791" s="22" t="n">
        <v>25</v>
      </c>
      <c r="C10791" s="7" t="n">
        <v>1</v>
      </c>
      <c r="D10791" s="7" t="n">
        <v>60</v>
      </c>
      <c r="E10791" s="7" t="n">
        <v>500</v>
      </c>
      <c r="F10791" s="7" t="n">
        <v>2</v>
      </c>
    </row>
    <row r="10792" spans="1:8">
      <c r="A10792" t="s">
        <v>4</v>
      </c>
      <c r="B10792" s="4" t="s">
        <v>5</v>
      </c>
      <c r="C10792" s="4" t="s">
        <v>7</v>
      </c>
      <c r="D10792" s="4" t="s">
        <v>11</v>
      </c>
      <c r="E10792" s="4" t="s">
        <v>8</v>
      </c>
    </row>
    <row r="10793" spans="1:8">
      <c r="A10793" t="n">
        <v>83372</v>
      </c>
      <c r="B10793" s="30" t="n">
        <v>51</v>
      </c>
      <c r="C10793" s="7" t="n">
        <v>4</v>
      </c>
      <c r="D10793" s="7" t="n">
        <v>0</v>
      </c>
      <c r="E10793" s="7" t="s">
        <v>453</v>
      </c>
    </row>
    <row r="10794" spans="1:8">
      <c r="A10794" t="s">
        <v>4</v>
      </c>
      <c r="B10794" s="4" t="s">
        <v>5</v>
      </c>
      <c r="C10794" s="4" t="s">
        <v>11</v>
      </c>
    </row>
    <row r="10795" spans="1:8">
      <c r="A10795" t="n">
        <v>83386</v>
      </c>
      <c r="B10795" s="26" t="n">
        <v>16</v>
      </c>
      <c r="C10795" s="7" t="n">
        <v>0</v>
      </c>
    </row>
    <row r="10796" spans="1:8">
      <c r="A10796" t="s">
        <v>4</v>
      </c>
      <c r="B10796" s="4" t="s">
        <v>5</v>
      </c>
      <c r="C10796" s="4" t="s">
        <v>11</v>
      </c>
      <c r="D10796" s="4" t="s">
        <v>7</v>
      </c>
      <c r="E10796" s="4" t="s">
        <v>17</v>
      </c>
      <c r="F10796" s="4" t="s">
        <v>42</v>
      </c>
      <c r="G10796" s="4" t="s">
        <v>7</v>
      </c>
      <c r="H10796" s="4" t="s">
        <v>7</v>
      </c>
    </row>
    <row r="10797" spans="1:8">
      <c r="A10797" t="n">
        <v>83389</v>
      </c>
      <c r="B10797" s="31" t="n">
        <v>26</v>
      </c>
      <c r="C10797" s="7" t="n">
        <v>0</v>
      </c>
      <c r="D10797" s="7" t="n">
        <v>17</v>
      </c>
      <c r="E10797" s="7" t="n">
        <v>65016</v>
      </c>
      <c r="F10797" s="7" t="s">
        <v>454</v>
      </c>
      <c r="G10797" s="7" t="n">
        <v>2</v>
      </c>
      <c r="H10797" s="7" t="n">
        <v>0</v>
      </c>
    </row>
    <row r="10798" spans="1:8">
      <c r="A10798" t="s">
        <v>4</v>
      </c>
      <c r="B10798" s="4" t="s">
        <v>5</v>
      </c>
    </row>
    <row r="10799" spans="1:8">
      <c r="A10799" t="n">
        <v>83447</v>
      </c>
      <c r="B10799" s="24" t="n">
        <v>28</v>
      </c>
    </row>
    <row r="10800" spans="1:8">
      <c r="A10800" t="s">
        <v>4</v>
      </c>
      <c r="B10800" s="4" t="s">
        <v>5</v>
      </c>
      <c r="C10800" s="4" t="s">
        <v>11</v>
      </c>
      <c r="D10800" s="4" t="s">
        <v>17</v>
      </c>
    </row>
    <row r="10801" spans="1:8">
      <c r="A10801" t="n">
        <v>83448</v>
      </c>
      <c r="B10801" s="41" t="n">
        <v>43</v>
      </c>
      <c r="C10801" s="7" t="n">
        <v>3</v>
      </c>
      <c r="D10801" s="7" t="n">
        <v>32768</v>
      </c>
    </row>
    <row r="10802" spans="1:8">
      <c r="A10802" t="s">
        <v>4</v>
      </c>
      <c r="B10802" s="4" t="s">
        <v>5</v>
      </c>
      <c r="C10802" s="4" t="s">
        <v>7</v>
      </c>
      <c r="D10802" s="4" t="s">
        <v>11</v>
      </c>
      <c r="E10802" s="4" t="s">
        <v>8</v>
      </c>
      <c r="F10802" s="4" t="s">
        <v>8</v>
      </c>
      <c r="G10802" s="4" t="s">
        <v>8</v>
      </c>
      <c r="H10802" s="4" t="s">
        <v>8</v>
      </c>
    </row>
    <row r="10803" spans="1:8">
      <c r="A10803" t="n">
        <v>83455</v>
      </c>
      <c r="B10803" s="30" t="n">
        <v>51</v>
      </c>
      <c r="C10803" s="7" t="n">
        <v>3</v>
      </c>
      <c r="D10803" s="7" t="n">
        <v>3</v>
      </c>
      <c r="E10803" s="7" t="s">
        <v>455</v>
      </c>
      <c r="F10803" s="7" t="s">
        <v>62</v>
      </c>
      <c r="G10803" s="7" t="s">
        <v>455</v>
      </c>
      <c r="H10803" s="7" t="s">
        <v>456</v>
      </c>
    </row>
    <row r="10804" spans="1:8">
      <c r="A10804" t="s">
        <v>4</v>
      </c>
      <c r="B10804" s="4" t="s">
        <v>5</v>
      </c>
      <c r="C10804" s="4" t="s">
        <v>7</v>
      </c>
      <c r="D10804" s="4" t="s">
        <v>7</v>
      </c>
      <c r="E10804" s="4" t="s">
        <v>15</v>
      </c>
      <c r="F10804" s="4" t="s">
        <v>15</v>
      </c>
      <c r="G10804" s="4" t="s">
        <v>15</v>
      </c>
      <c r="H10804" s="4" t="s">
        <v>11</v>
      </c>
    </row>
    <row r="10805" spans="1:8">
      <c r="A10805" t="n">
        <v>83467</v>
      </c>
      <c r="B10805" s="61" t="n">
        <v>45</v>
      </c>
      <c r="C10805" s="7" t="n">
        <v>2</v>
      </c>
      <c r="D10805" s="7" t="n">
        <v>3</v>
      </c>
      <c r="E10805" s="7" t="n">
        <v>-32.939998626709</v>
      </c>
      <c r="F10805" s="7" t="n">
        <v>1.46000003814697</v>
      </c>
      <c r="G10805" s="7" t="n">
        <v>-57.0999984741211</v>
      </c>
      <c r="H10805" s="7" t="n">
        <v>3000</v>
      </c>
    </row>
    <row r="10806" spans="1:8">
      <c r="A10806" t="s">
        <v>4</v>
      </c>
      <c r="B10806" s="4" t="s">
        <v>5</v>
      </c>
      <c r="C10806" s="4" t="s">
        <v>7</v>
      </c>
      <c r="D10806" s="4" t="s">
        <v>7</v>
      </c>
      <c r="E10806" s="4" t="s">
        <v>15</v>
      </c>
      <c r="F10806" s="4" t="s">
        <v>15</v>
      </c>
      <c r="G10806" s="4" t="s">
        <v>15</v>
      </c>
      <c r="H10806" s="4" t="s">
        <v>11</v>
      </c>
      <c r="I10806" s="4" t="s">
        <v>7</v>
      </c>
    </row>
    <row r="10807" spans="1:8">
      <c r="A10807" t="n">
        <v>83484</v>
      </c>
      <c r="B10807" s="61" t="n">
        <v>45</v>
      </c>
      <c r="C10807" s="7" t="n">
        <v>4</v>
      </c>
      <c r="D10807" s="7" t="n">
        <v>3</v>
      </c>
      <c r="E10807" s="7" t="n">
        <v>18.1700000762939</v>
      </c>
      <c r="F10807" s="7" t="n">
        <v>229.740005493164</v>
      </c>
      <c r="G10807" s="7" t="n">
        <v>0</v>
      </c>
      <c r="H10807" s="7" t="n">
        <v>3000</v>
      </c>
      <c r="I10807" s="7" t="n">
        <v>0</v>
      </c>
    </row>
    <row r="10808" spans="1:8">
      <c r="A10808" t="s">
        <v>4</v>
      </c>
      <c r="B10808" s="4" t="s">
        <v>5</v>
      </c>
      <c r="C10808" s="4" t="s">
        <v>7</v>
      </c>
      <c r="D10808" s="4" t="s">
        <v>7</v>
      </c>
      <c r="E10808" s="4" t="s">
        <v>15</v>
      </c>
      <c r="F10808" s="4" t="s">
        <v>11</v>
      </c>
    </row>
    <row r="10809" spans="1:8">
      <c r="A10809" t="n">
        <v>83502</v>
      </c>
      <c r="B10809" s="61" t="n">
        <v>45</v>
      </c>
      <c r="C10809" s="7" t="n">
        <v>5</v>
      </c>
      <c r="D10809" s="7" t="n">
        <v>3</v>
      </c>
      <c r="E10809" s="7" t="n">
        <v>1</v>
      </c>
      <c r="F10809" s="7" t="n">
        <v>3000</v>
      </c>
    </row>
    <row r="10810" spans="1:8">
      <c r="A10810" t="s">
        <v>4</v>
      </c>
      <c r="B10810" s="4" t="s">
        <v>5</v>
      </c>
      <c r="C10810" s="4" t="s">
        <v>7</v>
      </c>
      <c r="D10810" s="4" t="s">
        <v>7</v>
      </c>
      <c r="E10810" s="4" t="s">
        <v>15</v>
      </c>
      <c r="F10810" s="4" t="s">
        <v>11</v>
      </c>
    </row>
    <row r="10811" spans="1:8">
      <c r="A10811" t="n">
        <v>83511</v>
      </c>
      <c r="B10811" s="61" t="n">
        <v>45</v>
      </c>
      <c r="C10811" s="7" t="n">
        <v>11</v>
      </c>
      <c r="D10811" s="7" t="n">
        <v>3</v>
      </c>
      <c r="E10811" s="7" t="n">
        <v>32.7000007629395</v>
      </c>
      <c r="F10811" s="7" t="n">
        <v>3000</v>
      </c>
    </row>
    <row r="10812" spans="1:8">
      <c r="A10812" t="s">
        <v>4</v>
      </c>
      <c r="B10812" s="4" t="s">
        <v>5</v>
      </c>
      <c r="C10812" s="4" t="s">
        <v>11</v>
      </c>
    </row>
    <row r="10813" spans="1:8">
      <c r="A10813" t="n">
        <v>83520</v>
      </c>
      <c r="B10813" s="26" t="n">
        <v>16</v>
      </c>
      <c r="C10813" s="7" t="n">
        <v>500</v>
      </c>
    </row>
    <row r="10814" spans="1:8">
      <c r="A10814" t="s">
        <v>4</v>
      </c>
      <c r="B10814" s="4" t="s">
        <v>5</v>
      </c>
      <c r="C10814" s="4" t="s">
        <v>7</v>
      </c>
      <c r="D10814" s="4" t="s">
        <v>11</v>
      </c>
      <c r="E10814" s="4" t="s">
        <v>11</v>
      </c>
      <c r="F10814" s="4" t="s">
        <v>7</v>
      </c>
    </row>
    <row r="10815" spans="1:8">
      <c r="A10815" t="n">
        <v>83523</v>
      </c>
      <c r="B10815" s="22" t="n">
        <v>25</v>
      </c>
      <c r="C10815" s="7" t="n">
        <v>1</v>
      </c>
      <c r="D10815" s="7" t="n">
        <v>65535</v>
      </c>
      <c r="E10815" s="7" t="n">
        <v>65535</v>
      </c>
      <c r="F10815" s="7" t="n">
        <v>0</v>
      </c>
    </row>
    <row r="10816" spans="1:8">
      <c r="A10816" t="s">
        <v>4</v>
      </c>
      <c r="B10816" s="4" t="s">
        <v>5</v>
      </c>
      <c r="C10816" s="4" t="s">
        <v>11</v>
      </c>
      <c r="D10816" s="4" t="s">
        <v>11</v>
      </c>
      <c r="E10816" s="4" t="s">
        <v>15</v>
      </c>
      <c r="F10816" s="4" t="s">
        <v>15</v>
      </c>
      <c r="G10816" s="4" t="s">
        <v>15</v>
      </c>
      <c r="H10816" s="4" t="s">
        <v>15</v>
      </c>
      <c r="I10816" s="4" t="s">
        <v>7</v>
      </c>
      <c r="J10816" s="4" t="s">
        <v>11</v>
      </c>
    </row>
    <row r="10817" spans="1:10">
      <c r="A10817" t="n">
        <v>83530</v>
      </c>
      <c r="B10817" s="44" t="n">
        <v>55</v>
      </c>
      <c r="C10817" s="7" t="n">
        <v>3</v>
      </c>
      <c r="D10817" s="7" t="n">
        <v>65533</v>
      </c>
      <c r="E10817" s="7" t="n">
        <v>-32.5999984741211</v>
      </c>
      <c r="F10817" s="7" t="n">
        <v>0</v>
      </c>
      <c r="G10817" s="7" t="n">
        <v>-57</v>
      </c>
      <c r="H10817" s="7" t="n">
        <v>1.20000004768372</v>
      </c>
      <c r="I10817" s="7" t="n">
        <v>1</v>
      </c>
      <c r="J10817" s="7" t="n">
        <v>0</v>
      </c>
    </row>
    <row r="10818" spans="1:10">
      <c r="A10818" t="s">
        <v>4</v>
      </c>
      <c r="B10818" s="4" t="s">
        <v>5</v>
      </c>
      <c r="C10818" s="4" t="s">
        <v>11</v>
      </c>
      <c r="D10818" s="4" t="s">
        <v>7</v>
      </c>
    </row>
    <row r="10819" spans="1:10">
      <c r="A10819" t="n">
        <v>83554</v>
      </c>
      <c r="B10819" s="45" t="n">
        <v>56</v>
      </c>
      <c r="C10819" s="7" t="n">
        <v>3</v>
      </c>
      <c r="D10819" s="7" t="n">
        <v>0</v>
      </c>
    </row>
    <row r="10820" spans="1:10">
      <c r="A10820" t="s">
        <v>4</v>
      </c>
      <c r="B10820" s="4" t="s">
        <v>5</v>
      </c>
      <c r="C10820" s="4" t="s">
        <v>11</v>
      </c>
    </row>
    <row r="10821" spans="1:10">
      <c r="A10821" t="n">
        <v>83558</v>
      </c>
      <c r="B10821" s="26" t="n">
        <v>16</v>
      </c>
      <c r="C10821" s="7" t="n">
        <v>500</v>
      </c>
    </row>
    <row r="10822" spans="1:10">
      <c r="A10822" t="s">
        <v>4</v>
      </c>
      <c r="B10822" s="4" t="s">
        <v>5</v>
      </c>
      <c r="C10822" s="4" t="s">
        <v>7</v>
      </c>
      <c r="D10822" s="4" t="s">
        <v>11</v>
      </c>
      <c r="E10822" s="4" t="s">
        <v>8</v>
      </c>
      <c r="F10822" s="4" t="s">
        <v>8</v>
      </c>
      <c r="G10822" s="4" t="s">
        <v>8</v>
      </c>
      <c r="H10822" s="4" t="s">
        <v>8</v>
      </c>
    </row>
    <row r="10823" spans="1:10">
      <c r="A10823" t="n">
        <v>83561</v>
      </c>
      <c r="B10823" s="30" t="n">
        <v>51</v>
      </c>
      <c r="C10823" s="7" t="n">
        <v>3</v>
      </c>
      <c r="D10823" s="7" t="n">
        <v>3</v>
      </c>
      <c r="E10823" s="7" t="s">
        <v>457</v>
      </c>
      <c r="F10823" s="7" t="s">
        <v>62</v>
      </c>
      <c r="G10823" s="7" t="s">
        <v>457</v>
      </c>
      <c r="H10823" s="7" t="s">
        <v>456</v>
      </c>
    </row>
    <row r="10824" spans="1:10">
      <c r="A10824" t="s">
        <v>4</v>
      </c>
      <c r="B10824" s="4" t="s">
        <v>5</v>
      </c>
      <c r="C10824" s="4" t="s">
        <v>11</v>
      </c>
      <c r="D10824" s="4" t="s">
        <v>7</v>
      </c>
      <c r="E10824" s="4" t="s">
        <v>8</v>
      </c>
      <c r="F10824" s="4" t="s">
        <v>15</v>
      </c>
      <c r="G10824" s="4" t="s">
        <v>15</v>
      </c>
      <c r="H10824" s="4" t="s">
        <v>15</v>
      </c>
    </row>
    <row r="10825" spans="1:10">
      <c r="A10825" t="n">
        <v>83573</v>
      </c>
      <c r="B10825" s="40" t="n">
        <v>48</v>
      </c>
      <c r="C10825" s="7" t="n">
        <v>0</v>
      </c>
      <c r="D10825" s="7" t="n">
        <v>0</v>
      </c>
      <c r="E10825" s="7" t="s">
        <v>205</v>
      </c>
      <c r="F10825" s="7" t="n">
        <v>-1</v>
      </c>
      <c r="G10825" s="7" t="n">
        <v>1</v>
      </c>
      <c r="H10825" s="7" t="n">
        <v>0</v>
      </c>
    </row>
    <row r="10826" spans="1:10">
      <c r="A10826" t="s">
        <v>4</v>
      </c>
      <c r="B10826" s="4" t="s">
        <v>5</v>
      </c>
      <c r="C10826" s="4" t="s">
        <v>11</v>
      </c>
      <c r="D10826" s="4" t="s">
        <v>7</v>
      </c>
      <c r="E10826" s="4" t="s">
        <v>8</v>
      </c>
      <c r="F10826" s="4" t="s">
        <v>15</v>
      </c>
      <c r="G10826" s="4" t="s">
        <v>15</v>
      </c>
      <c r="H10826" s="4" t="s">
        <v>15</v>
      </c>
    </row>
    <row r="10827" spans="1:10">
      <c r="A10827" t="n">
        <v>83599</v>
      </c>
      <c r="B10827" s="40" t="n">
        <v>48</v>
      </c>
      <c r="C10827" s="7" t="n">
        <v>3</v>
      </c>
      <c r="D10827" s="7" t="n">
        <v>0</v>
      </c>
      <c r="E10827" s="7" t="s">
        <v>205</v>
      </c>
      <c r="F10827" s="7" t="n">
        <v>-1</v>
      </c>
      <c r="G10827" s="7" t="n">
        <v>1</v>
      </c>
      <c r="H10827" s="7" t="n">
        <v>0</v>
      </c>
    </row>
    <row r="10828" spans="1:10">
      <c r="A10828" t="s">
        <v>4</v>
      </c>
      <c r="B10828" s="4" t="s">
        <v>5</v>
      </c>
      <c r="C10828" s="4" t="s">
        <v>11</v>
      </c>
    </row>
    <row r="10829" spans="1:10">
      <c r="A10829" t="n">
        <v>83625</v>
      </c>
      <c r="B10829" s="26" t="n">
        <v>16</v>
      </c>
      <c r="C10829" s="7" t="n">
        <v>1000</v>
      </c>
    </row>
    <row r="10830" spans="1:10">
      <c r="A10830" t="s">
        <v>4</v>
      </c>
      <c r="B10830" s="4" t="s">
        <v>5</v>
      </c>
      <c r="C10830" s="4" t="s">
        <v>7</v>
      </c>
      <c r="D10830" s="4" t="s">
        <v>11</v>
      </c>
      <c r="E10830" s="4" t="s">
        <v>15</v>
      </c>
      <c r="F10830" s="4" t="s">
        <v>11</v>
      </c>
      <c r="G10830" s="4" t="s">
        <v>17</v>
      </c>
      <c r="H10830" s="4" t="s">
        <v>17</v>
      </c>
      <c r="I10830" s="4" t="s">
        <v>11</v>
      </c>
      <c r="J10830" s="4" t="s">
        <v>11</v>
      </c>
      <c r="K10830" s="4" t="s">
        <v>17</v>
      </c>
      <c r="L10830" s="4" t="s">
        <v>17</v>
      </c>
      <c r="M10830" s="4" t="s">
        <v>17</v>
      </c>
      <c r="N10830" s="4" t="s">
        <v>17</v>
      </c>
      <c r="O10830" s="4" t="s">
        <v>8</v>
      </c>
    </row>
    <row r="10831" spans="1:10">
      <c r="A10831" t="n">
        <v>83628</v>
      </c>
      <c r="B10831" s="34" t="n">
        <v>50</v>
      </c>
      <c r="C10831" s="7" t="n">
        <v>0</v>
      </c>
      <c r="D10831" s="7" t="n">
        <v>2000</v>
      </c>
      <c r="E10831" s="7" t="n">
        <v>0.600000023841858</v>
      </c>
      <c r="F10831" s="7" t="n">
        <v>100</v>
      </c>
      <c r="G10831" s="7" t="n">
        <v>0</v>
      </c>
      <c r="H10831" s="7" t="n">
        <v>0</v>
      </c>
      <c r="I10831" s="7" t="n">
        <v>0</v>
      </c>
      <c r="J10831" s="7" t="n">
        <v>65533</v>
      </c>
      <c r="K10831" s="7" t="n">
        <v>0</v>
      </c>
      <c r="L10831" s="7" t="n">
        <v>0</v>
      </c>
      <c r="M10831" s="7" t="n">
        <v>0</v>
      </c>
      <c r="N10831" s="7" t="n">
        <v>0</v>
      </c>
      <c r="O10831" s="7" t="s">
        <v>18</v>
      </c>
    </row>
    <row r="10832" spans="1:10">
      <c r="A10832" t="s">
        <v>4</v>
      </c>
      <c r="B10832" s="4" t="s">
        <v>5</v>
      </c>
      <c r="C10832" s="4" t="s">
        <v>11</v>
      </c>
    </row>
    <row r="10833" spans="1:15">
      <c r="A10833" t="n">
        <v>83667</v>
      </c>
      <c r="B10833" s="26" t="n">
        <v>16</v>
      </c>
      <c r="C10833" s="7" t="n">
        <v>300</v>
      </c>
    </row>
    <row r="10834" spans="1:15">
      <c r="A10834" t="s">
        <v>4</v>
      </c>
      <c r="B10834" s="4" t="s">
        <v>5</v>
      </c>
      <c r="C10834" s="4" t="s">
        <v>7</v>
      </c>
      <c r="D10834" s="4" t="s">
        <v>11</v>
      </c>
      <c r="E10834" s="4" t="s">
        <v>11</v>
      </c>
      <c r="F10834" s="4" t="s">
        <v>7</v>
      </c>
    </row>
    <row r="10835" spans="1:15">
      <c r="A10835" t="n">
        <v>83670</v>
      </c>
      <c r="B10835" s="22" t="n">
        <v>25</v>
      </c>
      <c r="C10835" s="7" t="n">
        <v>1</v>
      </c>
      <c r="D10835" s="7" t="n">
        <v>160</v>
      </c>
      <c r="E10835" s="7" t="n">
        <v>570</v>
      </c>
      <c r="F10835" s="7" t="n">
        <v>2</v>
      </c>
    </row>
    <row r="10836" spans="1:15">
      <c r="A10836" t="s">
        <v>4</v>
      </c>
      <c r="B10836" s="4" t="s">
        <v>5</v>
      </c>
      <c r="C10836" s="4" t="s">
        <v>7</v>
      </c>
      <c r="D10836" s="4" t="s">
        <v>11</v>
      </c>
      <c r="E10836" s="4" t="s">
        <v>8</v>
      </c>
    </row>
    <row r="10837" spans="1:15">
      <c r="A10837" t="n">
        <v>83677</v>
      </c>
      <c r="B10837" s="30" t="n">
        <v>51</v>
      </c>
      <c r="C10837" s="7" t="n">
        <v>4</v>
      </c>
      <c r="D10837" s="7" t="n">
        <v>0</v>
      </c>
      <c r="E10837" s="7" t="s">
        <v>458</v>
      </c>
    </row>
    <row r="10838" spans="1:15">
      <c r="A10838" t="s">
        <v>4</v>
      </c>
      <c r="B10838" s="4" t="s">
        <v>5</v>
      </c>
      <c r="C10838" s="4" t="s">
        <v>11</v>
      </c>
    </row>
    <row r="10839" spans="1:15">
      <c r="A10839" t="n">
        <v>83691</v>
      </c>
      <c r="B10839" s="26" t="n">
        <v>16</v>
      </c>
      <c r="C10839" s="7" t="n">
        <v>0</v>
      </c>
    </row>
    <row r="10840" spans="1:15">
      <c r="A10840" t="s">
        <v>4</v>
      </c>
      <c r="B10840" s="4" t="s">
        <v>5</v>
      </c>
      <c r="C10840" s="4" t="s">
        <v>11</v>
      </c>
      <c r="D10840" s="4" t="s">
        <v>7</v>
      </c>
      <c r="E10840" s="4" t="s">
        <v>17</v>
      </c>
      <c r="F10840" s="4" t="s">
        <v>42</v>
      </c>
      <c r="G10840" s="4" t="s">
        <v>7</v>
      </c>
      <c r="H10840" s="4" t="s">
        <v>7</v>
      </c>
    </row>
    <row r="10841" spans="1:15">
      <c r="A10841" t="n">
        <v>83694</v>
      </c>
      <c r="B10841" s="31" t="n">
        <v>26</v>
      </c>
      <c r="C10841" s="7" t="n">
        <v>0</v>
      </c>
      <c r="D10841" s="7" t="n">
        <v>17</v>
      </c>
      <c r="E10841" s="7" t="n">
        <v>65017</v>
      </c>
      <c r="F10841" s="7" t="s">
        <v>459</v>
      </c>
      <c r="G10841" s="7" t="n">
        <v>2</v>
      </c>
      <c r="H10841" s="7" t="n">
        <v>0</v>
      </c>
    </row>
    <row r="10842" spans="1:15">
      <c r="A10842" t="s">
        <v>4</v>
      </c>
      <c r="B10842" s="4" t="s">
        <v>5</v>
      </c>
    </row>
    <row r="10843" spans="1:15">
      <c r="A10843" t="n">
        <v>83715</v>
      </c>
      <c r="B10843" s="24" t="n">
        <v>28</v>
      </c>
    </row>
    <row r="10844" spans="1:15">
      <c r="A10844" t="s">
        <v>4</v>
      </c>
      <c r="B10844" s="4" t="s">
        <v>5</v>
      </c>
      <c r="C10844" s="4" t="s">
        <v>11</v>
      </c>
      <c r="D10844" s="4" t="s">
        <v>7</v>
      </c>
    </row>
    <row r="10845" spans="1:15">
      <c r="A10845" t="n">
        <v>83716</v>
      </c>
      <c r="B10845" s="33" t="n">
        <v>89</v>
      </c>
      <c r="C10845" s="7" t="n">
        <v>65533</v>
      </c>
      <c r="D10845" s="7" t="n">
        <v>1</v>
      </c>
    </row>
    <row r="10846" spans="1:15">
      <c r="A10846" t="s">
        <v>4</v>
      </c>
      <c r="B10846" s="4" t="s">
        <v>5</v>
      </c>
      <c r="C10846" s="4" t="s">
        <v>7</v>
      </c>
      <c r="D10846" s="4" t="s">
        <v>11</v>
      </c>
      <c r="E10846" s="4" t="s">
        <v>11</v>
      </c>
      <c r="F10846" s="4" t="s">
        <v>7</v>
      </c>
    </row>
    <row r="10847" spans="1:15">
      <c r="A10847" t="n">
        <v>83720</v>
      </c>
      <c r="B10847" s="22" t="n">
        <v>25</v>
      </c>
      <c r="C10847" s="7" t="n">
        <v>1</v>
      </c>
      <c r="D10847" s="7" t="n">
        <v>65535</v>
      </c>
      <c r="E10847" s="7" t="n">
        <v>65535</v>
      </c>
      <c r="F10847" s="7" t="n">
        <v>0</v>
      </c>
    </row>
    <row r="10848" spans="1:15">
      <c r="A10848" t="s">
        <v>4</v>
      </c>
      <c r="B10848" s="4" t="s">
        <v>5</v>
      </c>
      <c r="C10848" s="4" t="s">
        <v>7</v>
      </c>
      <c r="D10848" s="4" t="s">
        <v>11</v>
      </c>
      <c r="E10848" s="4" t="s">
        <v>8</v>
      </c>
    </row>
    <row r="10849" spans="1:8">
      <c r="A10849" t="n">
        <v>83727</v>
      </c>
      <c r="B10849" s="30" t="n">
        <v>51</v>
      </c>
      <c r="C10849" s="7" t="n">
        <v>4</v>
      </c>
      <c r="D10849" s="7" t="n">
        <v>3</v>
      </c>
      <c r="E10849" s="7" t="s">
        <v>460</v>
      </c>
    </row>
    <row r="10850" spans="1:8">
      <c r="A10850" t="s">
        <v>4</v>
      </c>
      <c r="B10850" s="4" t="s">
        <v>5</v>
      </c>
      <c r="C10850" s="4" t="s">
        <v>11</v>
      </c>
    </row>
    <row r="10851" spans="1:8">
      <c r="A10851" t="n">
        <v>83746</v>
      </c>
      <c r="B10851" s="26" t="n">
        <v>16</v>
      </c>
      <c r="C10851" s="7" t="n">
        <v>0</v>
      </c>
    </row>
    <row r="10852" spans="1:8">
      <c r="A10852" t="s">
        <v>4</v>
      </c>
      <c r="B10852" s="4" t="s">
        <v>5</v>
      </c>
      <c r="C10852" s="4" t="s">
        <v>11</v>
      </c>
      <c r="D10852" s="4" t="s">
        <v>7</v>
      </c>
      <c r="E10852" s="4" t="s">
        <v>17</v>
      </c>
      <c r="F10852" s="4" t="s">
        <v>42</v>
      </c>
      <c r="G10852" s="4" t="s">
        <v>7</v>
      </c>
      <c r="H10852" s="4" t="s">
        <v>7</v>
      </c>
      <c r="I10852" s="4" t="s">
        <v>7</v>
      </c>
      <c r="J10852" s="4" t="s">
        <v>17</v>
      </c>
      <c r="K10852" s="4" t="s">
        <v>42</v>
      </c>
      <c r="L10852" s="4" t="s">
        <v>7</v>
      </c>
      <c r="M10852" s="4" t="s">
        <v>7</v>
      </c>
      <c r="N10852" s="4" t="s">
        <v>7</v>
      </c>
      <c r="O10852" s="4" t="s">
        <v>17</v>
      </c>
      <c r="P10852" s="4" t="s">
        <v>42</v>
      </c>
      <c r="Q10852" s="4" t="s">
        <v>7</v>
      </c>
      <c r="R10852" s="4" t="s">
        <v>7</v>
      </c>
    </row>
    <row r="10853" spans="1:8">
      <c r="A10853" t="n">
        <v>83749</v>
      </c>
      <c r="B10853" s="31" t="n">
        <v>26</v>
      </c>
      <c r="C10853" s="7" t="n">
        <v>3</v>
      </c>
      <c r="D10853" s="7" t="n">
        <v>17</v>
      </c>
      <c r="E10853" s="7" t="n">
        <v>2472</v>
      </c>
      <c r="F10853" s="7" t="s">
        <v>461</v>
      </c>
      <c r="G10853" s="7" t="n">
        <v>2</v>
      </c>
      <c r="H10853" s="7" t="n">
        <v>3</v>
      </c>
      <c r="I10853" s="7" t="n">
        <v>17</v>
      </c>
      <c r="J10853" s="7" t="n">
        <v>2473</v>
      </c>
      <c r="K10853" s="7" t="s">
        <v>462</v>
      </c>
      <c r="L10853" s="7" t="n">
        <v>2</v>
      </c>
      <c r="M10853" s="7" t="n">
        <v>3</v>
      </c>
      <c r="N10853" s="7" t="n">
        <v>17</v>
      </c>
      <c r="O10853" s="7" t="n">
        <v>2474</v>
      </c>
      <c r="P10853" s="7" t="s">
        <v>463</v>
      </c>
      <c r="Q10853" s="7" t="n">
        <v>2</v>
      </c>
      <c r="R10853" s="7" t="n">
        <v>0</v>
      </c>
    </row>
    <row r="10854" spans="1:8">
      <c r="A10854" t="s">
        <v>4</v>
      </c>
      <c r="B10854" s="4" t="s">
        <v>5</v>
      </c>
    </row>
    <row r="10855" spans="1:8">
      <c r="A10855" t="n">
        <v>83960</v>
      </c>
      <c r="B10855" s="24" t="n">
        <v>28</v>
      </c>
    </row>
    <row r="10856" spans="1:8">
      <c r="A10856" t="s">
        <v>4</v>
      </c>
      <c r="B10856" s="4" t="s">
        <v>5</v>
      </c>
      <c r="C10856" s="4" t="s">
        <v>11</v>
      </c>
      <c r="D10856" s="4" t="s">
        <v>7</v>
      </c>
    </row>
    <row r="10857" spans="1:8">
      <c r="A10857" t="n">
        <v>83961</v>
      </c>
      <c r="B10857" s="33" t="n">
        <v>89</v>
      </c>
      <c r="C10857" s="7" t="n">
        <v>65533</v>
      </c>
      <c r="D10857" s="7" t="n">
        <v>1</v>
      </c>
    </row>
    <row r="10858" spans="1:8">
      <c r="A10858" t="s">
        <v>4</v>
      </c>
      <c r="B10858" s="4" t="s">
        <v>5</v>
      </c>
      <c r="C10858" s="4" t="s">
        <v>7</v>
      </c>
      <c r="D10858" s="4" t="s">
        <v>11</v>
      </c>
      <c r="E10858" s="4" t="s">
        <v>15</v>
      </c>
    </row>
    <row r="10859" spans="1:8">
      <c r="A10859" t="n">
        <v>83965</v>
      </c>
      <c r="B10859" s="28" t="n">
        <v>58</v>
      </c>
      <c r="C10859" s="7" t="n">
        <v>101</v>
      </c>
      <c r="D10859" s="7" t="n">
        <v>500</v>
      </c>
      <c r="E10859" s="7" t="n">
        <v>1</v>
      </c>
    </row>
    <row r="10860" spans="1:8">
      <c r="A10860" t="s">
        <v>4</v>
      </c>
      <c r="B10860" s="4" t="s">
        <v>5</v>
      </c>
      <c r="C10860" s="4" t="s">
        <v>7</v>
      </c>
      <c r="D10860" s="4" t="s">
        <v>11</v>
      </c>
    </row>
    <row r="10861" spans="1:8">
      <c r="A10861" t="n">
        <v>83973</v>
      </c>
      <c r="B10861" s="28" t="n">
        <v>58</v>
      </c>
      <c r="C10861" s="7" t="n">
        <v>254</v>
      </c>
      <c r="D10861" s="7" t="n">
        <v>0</v>
      </c>
    </row>
    <row r="10862" spans="1:8">
      <c r="A10862" t="s">
        <v>4</v>
      </c>
      <c r="B10862" s="4" t="s">
        <v>5</v>
      </c>
      <c r="C10862" s="4" t="s">
        <v>7</v>
      </c>
      <c r="D10862" s="4" t="s">
        <v>7</v>
      </c>
      <c r="E10862" s="4" t="s">
        <v>15</v>
      </c>
      <c r="F10862" s="4" t="s">
        <v>15</v>
      </c>
      <c r="G10862" s="4" t="s">
        <v>15</v>
      </c>
      <c r="H10862" s="4" t="s">
        <v>11</v>
      </c>
    </row>
    <row r="10863" spans="1:8">
      <c r="A10863" t="n">
        <v>83977</v>
      </c>
      <c r="B10863" s="61" t="n">
        <v>45</v>
      </c>
      <c r="C10863" s="7" t="n">
        <v>2</v>
      </c>
      <c r="D10863" s="7" t="n">
        <v>3</v>
      </c>
      <c r="E10863" s="7" t="n">
        <v>-32.560001373291</v>
      </c>
      <c r="F10863" s="7" t="n">
        <v>1.25999999046326</v>
      </c>
      <c r="G10863" s="7" t="n">
        <v>-57.3899993896484</v>
      </c>
      <c r="H10863" s="7" t="n">
        <v>0</v>
      </c>
    </row>
    <row r="10864" spans="1:8">
      <c r="A10864" t="s">
        <v>4</v>
      </c>
      <c r="B10864" s="4" t="s">
        <v>5</v>
      </c>
      <c r="C10864" s="4" t="s">
        <v>7</v>
      </c>
      <c r="D10864" s="4" t="s">
        <v>7</v>
      </c>
      <c r="E10864" s="4" t="s">
        <v>15</v>
      </c>
      <c r="F10864" s="4" t="s">
        <v>15</v>
      </c>
      <c r="G10864" s="4" t="s">
        <v>15</v>
      </c>
      <c r="H10864" s="4" t="s">
        <v>11</v>
      </c>
      <c r="I10864" s="4" t="s">
        <v>7</v>
      </c>
    </row>
    <row r="10865" spans="1:18">
      <c r="A10865" t="n">
        <v>83994</v>
      </c>
      <c r="B10865" s="61" t="n">
        <v>45</v>
      </c>
      <c r="C10865" s="7" t="n">
        <v>4</v>
      </c>
      <c r="D10865" s="7" t="n">
        <v>3</v>
      </c>
      <c r="E10865" s="7" t="n">
        <v>353.739990234375</v>
      </c>
      <c r="F10865" s="7" t="n">
        <v>133.990005493164</v>
      </c>
      <c r="G10865" s="7" t="n">
        <v>0</v>
      </c>
      <c r="H10865" s="7" t="n">
        <v>0</v>
      </c>
      <c r="I10865" s="7" t="n">
        <v>0</v>
      </c>
    </row>
    <row r="10866" spans="1:18">
      <c r="A10866" t="s">
        <v>4</v>
      </c>
      <c r="B10866" s="4" t="s">
        <v>5</v>
      </c>
      <c r="C10866" s="4" t="s">
        <v>7</v>
      </c>
      <c r="D10866" s="4" t="s">
        <v>7</v>
      </c>
      <c r="E10866" s="4" t="s">
        <v>15</v>
      </c>
      <c r="F10866" s="4" t="s">
        <v>11</v>
      </c>
    </row>
    <row r="10867" spans="1:18">
      <c r="A10867" t="n">
        <v>84012</v>
      </c>
      <c r="B10867" s="61" t="n">
        <v>45</v>
      </c>
      <c r="C10867" s="7" t="n">
        <v>5</v>
      </c>
      <c r="D10867" s="7" t="n">
        <v>3</v>
      </c>
      <c r="E10867" s="7" t="n">
        <v>1.10000002384186</v>
      </c>
      <c r="F10867" s="7" t="n">
        <v>0</v>
      </c>
    </row>
    <row r="10868" spans="1:18">
      <c r="A10868" t="s">
        <v>4</v>
      </c>
      <c r="B10868" s="4" t="s">
        <v>5</v>
      </c>
      <c r="C10868" s="4" t="s">
        <v>7</v>
      </c>
      <c r="D10868" s="4" t="s">
        <v>7</v>
      </c>
      <c r="E10868" s="4" t="s">
        <v>15</v>
      </c>
      <c r="F10868" s="4" t="s">
        <v>11</v>
      </c>
    </row>
    <row r="10869" spans="1:18">
      <c r="A10869" t="n">
        <v>84021</v>
      </c>
      <c r="B10869" s="61" t="n">
        <v>45</v>
      </c>
      <c r="C10869" s="7" t="n">
        <v>11</v>
      </c>
      <c r="D10869" s="7" t="n">
        <v>3</v>
      </c>
      <c r="E10869" s="7" t="n">
        <v>32.7000007629395</v>
      </c>
      <c r="F10869" s="7" t="n">
        <v>0</v>
      </c>
    </row>
    <row r="10870" spans="1:18">
      <c r="A10870" t="s">
        <v>4</v>
      </c>
      <c r="B10870" s="4" t="s">
        <v>5</v>
      </c>
      <c r="C10870" s="4" t="s">
        <v>11</v>
      </c>
      <c r="D10870" s="4" t="s">
        <v>11</v>
      </c>
      <c r="E10870" s="4" t="s">
        <v>11</v>
      </c>
    </row>
    <row r="10871" spans="1:18">
      <c r="A10871" t="n">
        <v>84030</v>
      </c>
      <c r="B10871" s="42" t="n">
        <v>61</v>
      </c>
      <c r="C10871" s="7" t="n">
        <v>0</v>
      </c>
      <c r="D10871" s="7" t="n">
        <v>3</v>
      </c>
      <c r="E10871" s="7" t="n">
        <v>0</v>
      </c>
    </row>
    <row r="10872" spans="1:18">
      <c r="A10872" t="s">
        <v>4</v>
      </c>
      <c r="B10872" s="4" t="s">
        <v>5</v>
      </c>
      <c r="C10872" s="4" t="s">
        <v>7</v>
      </c>
      <c r="D10872" s="4" t="s">
        <v>11</v>
      </c>
      <c r="E10872" s="4" t="s">
        <v>8</v>
      </c>
      <c r="F10872" s="4" t="s">
        <v>8</v>
      </c>
      <c r="G10872" s="4" t="s">
        <v>8</v>
      </c>
      <c r="H10872" s="4" t="s">
        <v>8</v>
      </c>
    </row>
    <row r="10873" spans="1:18">
      <c r="A10873" t="n">
        <v>84037</v>
      </c>
      <c r="B10873" s="30" t="n">
        <v>51</v>
      </c>
      <c r="C10873" s="7" t="n">
        <v>3</v>
      </c>
      <c r="D10873" s="7" t="n">
        <v>0</v>
      </c>
      <c r="E10873" s="7" t="s">
        <v>286</v>
      </c>
      <c r="F10873" s="7" t="s">
        <v>287</v>
      </c>
      <c r="G10873" s="7" t="s">
        <v>61</v>
      </c>
      <c r="H10873" s="7" t="s">
        <v>62</v>
      </c>
    </row>
    <row r="10874" spans="1:18">
      <c r="A10874" t="s">
        <v>4</v>
      </c>
      <c r="B10874" s="4" t="s">
        <v>5</v>
      </c>
      <c r="C10874" s="4" t="s">
        <v>7</v>
      </c>
      <c r="D10874" s="4" t="s">
        <v>11</v>
      </c>
    </row>
    <row r="10875" spans="1:18">
      <c r="A10875" t="n">
        <v>84050</v>
      </c>
      <c r="B10875" s="28" t="n">
        <v>58</v>
      </c>
      <c r="C10875" s="7" t="n">
        <v>255</v>
      </c>
      <c r="D10875" s="7" t="n">
        <v>0</v>
      </c>
    </row>
    <row r="10876" spans="1:18">
      <c r="A10876" t="s">
        <v>4</v>
      </c>
      <c r="B10876" s="4" t="s">
        <v>5</v>
      </c>
      <c r="C10876" s="4" t="s">
        <v>11</v>
      </c>
    </row>
    <row r="10877" spans="1:18">
      <c r="A10877" t="n">
        <v>84054</v>
      </c>
      <c r="B10877" s="26" t="n">
        <v>16</v>
      </c>
      <c r="C10877" s="7" t="n">
        <v>300</v>
      </c>
    </row>
    <row r="10878" spans="1:18">
      <c r="A10878" t="s">
        <v>4</v>
      </c>
      <c r="B10878" s="4" t="s">
        <v>5</v>
      </c>
      <c r="C10878" s="4" t="s">
        <v>7</v>
      </c>
      <c r="D10878" s="4" t="s">
        <v>11</v>
      </c>
      <c r="E10878" s="4" t="s">
        <v>8</v>
      </c>
    </row>
    <row r="10879" spans="1:18">
      <c r="A10879" t="n">
        <v>84057</v>
      </c>
      <c r="B10879" s="30" t="n">
        <v>51</v>
      </c>
      <c r="C10879" s="7" t="n">
        <v>4</v>
      </c>
      <c r="D10879" s="7" t="n">
        <v>0</v>
      </c>
      <c r="E10879" s="7" t="s">
        <v>334</v>
      </c>
    </row>
    <row r="10880" spans="1:18">
      <c r="A10880" t="s">
        <v>4</v>
      </c>
      <c r="B10880" s="4" t="s">
        <v>5</v>
      </c>
      <c r="C10880" s="4" t="s">
        <v>11</v>
      </c>
    </row>
    <row r="10881" spans="1:9">
      <c r="A10881" t="n">
        <v>84070</v>
      </c>
      <c r="B10881" s="26" t="n">
        <v>16</v>
      </c>
      <c r="C10881" s="7" t="n">
        <v>0</v>
      </c>
    </row>
    <row r="10882" spans="1:9">
      <c r="A10882" t="s">
        <v>4</v>
      </c>
      <c r="B10882" s="4" t="s">
        <v>5</v>
      </c>
      <c r="C10882" s="4" t="s">
        <v>11</v>
      </c>
      <c r="D10882" s="4" t="s">
        <v>7</v>
      </c>
      <c r="E10882" s="4" t="s">
        <v>17</v>
      </c>
      <c r="F10882" s="4" t="s">
        <v>42</v>
      </c>
      <c r="G10882" s="4" t="s">
        <v>7</v>
      </c>
      <c r="H10882" s="4" t="s">
        <v>7</v>
      </c>
    </row>
    <row r="10883" spans="1:9">
      <c r="A10883" t="n">
        <v>84073</v>
      </c>
      <c r="B10883" s="31" t="n">
        <v>26</v>
      </c>
      <c r="C10883" s="7" t="n">
        <v>0</v>
      </c>
      <c r="D10883" s="7" t="n">
        <v>17</v>
      </c>
      <c r="E10883" s="7" t="n">
        <v>65018</v>
      </c>
      <c r="F10883" s="7" t="s">
        <v>464</v>
      </c>
      <c r="G10883" s="7" t="n">
        <v>2</v>
      </c>
      <c r="H10883" s="7" t="n">
        <v>0</v>
      </c>
    </row>
    <row r="10884" spans="1:9">
      <c r="A10884" t="s">
        <v>4</v>
      </c>
      <c r="B10884" s="4" t="s">
        <v>5</v>
      </c>
    </row>
    <row r="10885" spans="1:9">
      <c r="A10885" t="n">
        <v>84148</v>
      </c>
      <c r="B10885" s="24" t="n">
        <v>28</v>
      </c>
    </row>
    <row r="10886" spans="1:9">
      <c r="A10886" t="s">
        <v>4</v>
      </c>
      <c r="B10886" s="4" t="s">
        <v>5</v>
      </c>
      <c r="C10886" s="4" t="s">
        <v>7</v>
      </c>
      <c r="D10886" s="4" t="s">
        <v>11</v>
      </c>
      <c r="E10886" s="4" t="s">
        <v>11</v>
      </c>
      <c r="F10886" s="4" t="s">
        <v>7</v>
      </c>
    </row>
    <row r="10887" spans="1:9">
      <c r="A10887" t="n">
        <v>84149</v>
      </c>
      <c r="B10887" s="22" t="n">
        <v>25</v>
      </c>
      <c r="C10887" s="7" t="n">
        <v>1</v>
      </c>
      <c r="D10887" s="7" t="n">
        <v>65535</v>
      </c>
      <c r="E10887" s="7" t="n">
        <v>65535</v>
      </c>
      <c r="F10887" s="7" t="n">
        <v>0</v>
      </c>
    </row>
    <row r="10888" spans="1:9">
      <c r="A10888" t="s">
        <v>4</v>
      </c>
      <c r="B10888" s="4" t="s">
        <v>5</v>
      </c>
      <c r="C10888" s="4" t="s">
        <v>7</v>
      </c>
      <c r="D10888" s="4" t="s">
        <v>11</v>
      </c>
      <c r="E10888" s="4" t="s">
        <v>8</v>
      </c>
      <c r="F10888" s="4" t="s">
        <v>8</v>
      </c>
      <c r="G10888" s="4" t="s">
        <v>8</v>
      </c>
      <c r="H10888" s="4" t="s">
        <v>8</v>
      </c>
    </row>
    <row r="10889" spans="1:9">
      <c r="A10889" t="n">
        <v>84156</v>
      </c>
      <c r="B10889" s="30" t="n">
        <v>51</v>
      </c>
      <c r="C10889" s="7" t="n">
        <v>3</v>
      </c>
      <c r="D10889" s="7" t="n">
        <v>0</v>
      </c>
      <c r="E10889" s="7" t="s">
        <v>450</v>
      </c>
      <c r="F10889" s="7" t="s">
        <v>287</v>
      </c>
      <c r="G10889" s="7" t="s">
        <v>61</v>
      </c>
      <c r="H10889" s="7" t="s">
        <v>62</v>
      </c>
    </row>
    <row r="10890" spans="1:9">
      <c r="A10890" t="s">
        <v>4</v>
      </c>
      <c r="B10890" s="4" t="s">
        <v>5</v>
      </c>
      <c r="C10890" s="4" t="s">
        <v>11</v>
      </c>
      <c r="D10890" s="4" t="s">
        <v>7</v>
      </c>
      <c r="E10890" s="4" t="s">
        <v>8</v>
      </c>
      <c r="F10890" s="4" t="s">
        <v>15</v>
      </c>
      <c r="G10890" s="4" t="s">
        <v>15</v>
      </c>
      <c r="H10890" s="4" t="s">
        <v>15</v>
      </c>
    </row>
    <row r="10891" spans="1:9">
      <c r="A10891" t="n">
        <v>84169</v>
      </c>
      <c r="B10891" s="40" t="n">
        <v>48</v>
      </c>
      <c r="C10891" s="7" t="n">
        <v>0</v>
      </c>
      <c r="D10891" s="7" t="n">
        <v>0</v>
      </c>
      <c r="E10891" s="7" t="s">
        <v>206</v>
      </c>
      <c r="F10891" s="7" t="n">
        <v>-1</v>
      </c>
      <c r="G10891" s="7" t="n">
        <v>1</v>
      </c>
      <c r="H10891" s="7" t="n">
        <v>0</v>
      </c>
    </row>
    <row r="10892" spans="1:9">
      <c r="A10892" t="s">
        <v>4</v>
      </c>
      <c r="B10892" s="4" t="s">
        <v>5</v>
      </c>
      <c r="C10892" s="4" t="s">
        <v>11</v>
      </c>
      <c r="D10892" s="4" t="s">
        <v>7</v>
      </c>
      <c r="E10892" s="4" t="s">
        <v>8</v>
      </c>
      <c r="F10892" s="4" t="s">
        <v>15</v>
      </c>
      <c r="G10892" s="4" t="s">
        <v>15</v>
      </c>
      <c r="H10892" s="4" t="s">
        <v>15</v>
      </c>
    </row>
    <row r="10893" spans="1:9">
      <c r="A10893" t="n">
        <v>84195</v>
      </c>
      <c r="B10893" s="40" t="n">
        <v>48</v>
      </c>
      <c r="C10893" s="7" t="n">
        <v>3</v>
      </c>
      <c r="D10893" s="7" t="n">
        <v>0</v>
      </c>
      <c r="E10893" s="7" t="s">
        <v>206</v>
      </c>
      <c r="F10893" s="7" t="n">
        <v>-1</v>
      </c>
      <c r="G10893" s="7" t="n">
        <v>1</v>
      </c>
      <c r="H10893" s="7" t="n">
        <v>0</v>
      </c>
    </row>
    <row r="10894" spans="1:9">
      <c r="A10894" t="s">
        <v>4</v>
      </c>
      <c r="B10894" s="4" t="s">
        <v>5</v>
      </c>
      <c r="C10894" s="4" t="s">
        <v>11</v>
      </c>
    </row>
    <row r="10895" spans="1:9">
      <c r="A10895" t="n">
        <v>84221</v>
      </c>
      <c r="B10895" s="26" t="n">
        <v>16</v>
      </c>
      <c r="C10895" s="7" t="n">
        <v>1000</v>
      </c>
    </row>
    <row r="10896" spans="1:9">
      <c r="A10896" t="s">
        <v>4</v>
      </c>
      <c r="B10896" s="4" t="s">
        <v>5</v>
      </c>
      <c r="C10896" s="4" t="s">
        <v>7</v>
      </c>
      <c r="D10896" s="4" t="s">
        <v>11</v>
      </c>
      <c r="E10896" s="4" t="s">
        <v>15</v>
      </c>
      <c r="F10896" s="4" t="s">
        <v>11</v>
      </c>
      <c r="G10896" s="4" t="s">
        <v>17</v>
      </c>
      <c r="H10896" s="4" t="s">
        <v>17</v>
      </c>
      <c r="I10896" s="4" t="s">
        <v>11</v>
      </c>
      <c r="J10896" s="4" t="s">
        <v>11</v>
      </c>
      <c r="K10896" s="4" t="s">
        <v>17</v>
      </c>
      <c r="L10896" s="4" t="s">
        <v>17</v>
      </c>
      <c r="M10896" s="4" t="s">
        <v>17</v>
      </c>
      <c r="N10896" s="4" t="s">
        <v>17</v>
      </c>
      <c r="O10896" s="4" t="s">
        <v>8</v>
      </c>
    </row>
    <row r="10897" spans="1:15">
      <c r="A10897" t="n">
        <v>84224</v>
      </c>
      <c r="B10897" s="34" t="n">
        <v>50</v>
      </c>
      <c r="C10897" s="7" t="n">
        <v>0</v>
      </c>
      <c r="D10897" s="7" t="n">
        <v>2004</v>
      </c>
      <c r="E10897" s="7" t="n">
        <v>0.600000023841858</v>
      </c>
      <c r="F10897" s="7" t="n">
        <v>200</v>
      </c>
      <c r="G10897" s="7" t="n">
        <v>0</v>
      </c>
      <c r="H10897" s="7" t="n">
        <v>0</v>
      </c>
      <c r="I10897" s="7" t="n">
        <v>0</v>
      </c>
      <c r="J10897" s="7" t="n">
        <v>65533</v>
      </c>
      <c r="K10897" s="7" t="n">
        <v>0</v>
      </c>
      <c r="L10897" s="7" t="n">
        <v>0</v>
      </c>
      <c r="M10897" s="7" t="n">
        <v>0</v>
      </c>
      <c r="N10897" s="7" t="n">
        <v>0</v>
      </c>
      <c r="O10897" s="7" t="s">
        <v>18</v>
      </c>
    </row>
    <row r="10898" spans="1:15">
      <c r="A10898" t="s">
        <v>4</v>
      </c>
      <c r="B10898" s="4" t="s">
        <v>5</v>
      </c>
      <c r="C10898" s="4" t="s">
        <v>11</v>
      </c>
    </row>
    <row r="10899" spans="1:15">
      <c r="A10899" t="n">
        <v>84263</v>
      </c>
      <c r="B10899" s="26" t="n">
        <v>16</v>
      </c>
      <c r="C10899" s="7" t="n">
        <v>1000</v>
      </c>
    </row>
    <row r="10900" spans="1:15">
      <c r="A10900" t="s">
        <v>4</v>
      </c>
      <c r="B10900" s="4" t="s">
        <v>5</v>
      </c>
      <c r="C10900" s="4" t="s">
        <v>7</v>
      </c>
      <c r="D10900" s="4" t="s">
        <v>11</v>
      </c>
      <c r="E10900" s="4" t="s">
        <v>8</v>
      </c>
    </row>
    <row r="10901" spans="1:15">
      <c r="A10901" t="n">
        <v>84266</v>
      </c>
      <c r="B10901" s="30" t="n">
        <v>51</v>
      </c>
      <c r="C10901" s="7" t="n">
        <v>4</v>
      </c>
      <c r="D10901" s="7" t="n">
        <v>3</v>
      </c>
      <c r="E10901" s="7" t="s">
        <v>465</v>
      </c>
    </row>
    <row r="10902" spans="1:15">
      <c r="A10902" t="s">
        <v>4</v>
      </c>
      <c r="B10902" s="4" t="s">
        <v>5</v>
      </c>
      <c r="C10902" s="4" t="s">
        <v>11</v>
      </c>
    </row>
    <row r="10903" spans="1:15">
      <c r="A10903" t="n">
        <v>84290</v>
      </c>
      <c r="B10903" s="26" t="n">
        <v>16</v>
      </c>
      <c r="C10903" s="7" t="n">
        <v>0</v>
      </c>
    </row>
    <row r="10904" spans="1:15">
      <c r="A10904" t="s">
        <v>4</v>
      </c>
      <c r="B10904" s="4" t="s">
        <v>5</v>
      </c>
      <c r="C10904" s="4" t="s">
        <v>11</v>
      </c>
      <c r="D10904" s="4" t="s">
        <v>7</v>
      </c>
      <c r="E10904" s="4" t="s">
        <v>17</v>
      </c>
      <c r="F10904" s="4" t="s">
        <v>42</v>
      </c>
      <c r="G10904" s="4" t="s">
        <v>7</v>
      </c>
      <c r="H10904" s="4" t="s">
        <v>7</v>
      </c>
    </row>
    <row r="10905" spans="1:15">
      <c r="A10905" t="n">
        <v>84293</v>
      </c>
      <c r="B10905" s="31" t="n">
        <v>26</v>
      </c>
      <c r="C10905" s="7" t="n">
        <v>3</v>
      </c>
      <c r="D10905" s="7" t="n">
        <v>17</v>
      </c>
      <c r="E10905" s="7" t="n">
        <v>2475</v>
      </c>
      <c r="F10905" s="7" t="s">
        <v>466</v>
      </c>
      <c r="G10905" s="7" t="n">
        <v>2</v>
      </c>
      <c r="H10905" s="7" t="n">
        <v>0</v>
      </c>
    </row>
    <row r="10906" spans="1:15">
      <c r="A10906" t="s">
        <v>4</v>
      </c>
      <c r="B10906" s="4" t="s">
        <v>5</v>
      </c>
    </row>
    <row r="10907" spans="1:15">
      <c r="A10907" t="n">
        <v>84374</v>
      </c>
      <c r="B10907" s="24" t="n">
        <v>28</v>
      </c>
    </row>
    <row r="10908" spans="1:15">
      <c r="A10908" t="s">
        <v>4</v>
      </c>
      <c r="B10908" s="4" t="s">
        <v>5</v>
      </c>
      <c r="C10908" s="4" t="s">
        <v>11</v>
      </c>
      <c r="D10908" s="4" t="s">
        <v>7</v>
      </c>
    </row>
    <row r="10909" spans="1:15">
      <c r="A10909" t="n">
        <v>84375</v>
      </c>
      <c r="B10909" s="33" t="n">
        <v>89</v>
      </c>
      <c r="C10909" s="7" t="n">
        <v>65533</v>
      </c>
      <c r="D10909" s="7" t="n">
        <v>1</v>
      </c>
    </row>
    <row r="10910" spans="1:15">
      <c r="A10910" t="s">
        <v>4</v>
      </c>
      <c r="B10910" s="4" t="s">
        <v>5</v>
      </c>
      <c r="C10910" s="4" t="s">
        <v>7</v>
      </c>
      <c r="D10910" s="4" t="s">
        <v>11</v>
      </c>
      <c r="E10910" s="4" t="s">
        <v>8</v>
      </c>
    </row>
    <row r="10911" spans="1:15">
      <c r="A10911" t="n">
        <v>84379</v>
      </c>
      <c r="B10911" s="30" t="n">
        <v>51</v>
      </c>
      <c r="C10911" s="7" t="n">
        <v>4</v>
      </c>
      <c r="D10911" s="7" t="n">
        <v>0</v>
      </c>
      <c r="E10911" s="7" t="s">
        <v>433</v>
      </c>
    </row>
    <row r="10912" spans="1:15">
      <c r="A10912" t="s">
        <v>4</v>
      </c>
      <c r="B10912" s="4" t="s">
        <v>5</v>
      </c>
      <c r="C10912" s="4" t="s">
        <v>11</v>
      </c>
    </row>
    <row r="10913" spans="1:15">
      <c r="A10913" t="n">
        <v>84393</v>
      </c>
      <c r="B10913" s="26" t="n">
        <v>16</v>
      </c>
      <c r="C10913" s="7" t="n">
        <v>0</v>
      </c>
    </row>
    <row r="10914" spans="1:15">
      <c r="A10914" t="s">
        <v>4</v>
      </c>
      <c r="B10914" s="4" t="s">
        <v>5</v>
      </c>
      <c r="C10914" s="4" t="s">
        <v>11</v>
      </c>
      <c r="D10914" s="4" t="s">
        <v>7</v>
      </c>
      <c r="E10914" s="4" t="s">
        <v>17</v>
      </c>
      <c r="F10914" s="4" t="s">
        <v>42</v>
      </c>
      <c r="G10914" s="4" t="s">
        <v>7</v>
      </c>
      <c r="H10914" s="4" t="s">
        <v>7</v>
      </c>
      <c r="I10914" s="4" t="s">
        <v>7</v>
      </c>
      <c r="J10914" s="4" t="s">
        <v>17</v>
      </c>
      <c r="K10914" s="4" t="s">
        <v>42</v>
      </c>
      <c r="L10914" s="4" t="s">
        <v>7</v>
      </c>
      <c r="M10914" s="4" t="s">
        <v>7</v>
      </c>
    </row>
    <row r="10915" spans="1:15">
      <c r="A10915" t="n">
        <v>84396</v>
      </c>
      <c r="B10915" s="31" t="n">
        <v>26</v>
      </c>
      <c r="C10915" s="7" t="n">
        <v>0</v>
      </c>
      <c r="D10915" s="7" t="n">
        <v>17</v>
      </c>
      <c r="E10915" s="7" t="n">
        <v>65019</v>
      </c>
      <c r="F10915" s="7" t="s">
        <v>467</v>
      </c>
      <c r="G10915" s="7" t="n">
        <v>2</v>
      </c>
      <c r="H10915" s="7" t="n">
        <v>3</v>
      </c>
      <c r="I10915" s="7" t="n">
        <v>17</v>
      </c>
      <c r="J10915" s="7" t="n">
        <v>65020</v>
      </c>
      <c r="K10915" s="7" t="s">
        <v>468</v>
      </c>
      <c r="L10915" s="7" t="n">
        <v>2</v>
      </c>
      <c r="M10915" s="7" t="n">
        <v>0</v>
      </c>
    </row>
    <row r="10916" spans="1:15">
      <c r="A10916" t="s">
        <v>4</v>
      </c>
      <c r="B10916" s="4" t="s">
        <v>5</v>
      </c>
    </row>
    <row r="10917" spans="1:15">
      <c r="A10917" t="n">
        <v>84506</v>
      </c>
      <c r="B10917" s="24" t="n">
        <v>28</v>
      </c>
    </row>
    <row r="10918" spans="1:15">
      <c r="A10918" t="s">
        <v>4</v>
      </c>
      <c r="B10918" s="4" t="s">
        <v>5</v>
      </c>
      <c r="C10918" s="4" t="s">
        <v>11</v>
      </c>
      <c r="D10918" s="4" t="s">
        <v>7</v>
      </c>
    </row>
    <row r="10919" spans="1:15">
      <c r="A10919" t="n">
        <v>84507</v>
      </c>
      <c r="B10919" s="33" t="n">
        <v>89</v>
      </c>
      <c r="C10919" s="7" t="n">
        <v>65533</v>
      </c>
      <c r="D10919" s="7" t="n">
        <v>1</v>
      </c>
    </row>
    <row r="10920" spans="1:15">
      <c r="A10920" t="s">
        <v>4</v>
      </c>
      <c r="B10920" s="4" t="s">
        <v>5</v>
      </c>
      <c r="C10920" s="4" t="s">
        <v>7</v>
      </c>
      <c r="D10920" s="4" t="s">
        <v>11</v>
      </c>
      <c r="E10920" s="4" t="s">
        <v>8</v>
      </c>
    </row>
    <row r="10921" spans="1:15">
      <c r="A10921" t="n">
        <v>84511</v>
      </c>
      <c r="B10921" s="30" t="n">
        <v>51</v>
      </c>
      <c r="C10921" s="7" t="n">
        <v>4</v>
      </c>
      <c r="D10921" s="7" t="n">
        <v>3</v>
      </c>
      <c r="E10921" s="7" t="s">
        <v>469</v>
      </c>
    </row>
    <row r="10922" spans="1:15">
      <c r="A10922" t="s">
        <v>4</v>
      </c>
      <c r="B10922" s="4" t="s">
        <v>5</v>
      </c>
      <c r="C10922" s="4" t="s">
        <v>11</v>
      </c>
    </row>
    <row r="10923" spans="1:15">
      <c r="A10923" t="n">
        <v>84529</v>
      </c>
      <c r="B10923" s="26" t="n">
        <v>16</v>
      </c>
      <c r="C10923" s="7" t="n">
        <v>0</v>
      </c>
    </row>
    <row r="10924" spans="1:15">
      <c r="A10924" t="s">
        <v>4</v>
      </c>
      <c r="B10924" s="4" t="s">
        <v>5</v>
      </c>
      <c r="C10924" s="4" t="s">
        <v>11</v>
      </c>
      <c r="D10924" s="4" t="s">
        <v>7</v>
      </c>
      <c r="E10924" s="4" t="s">
        <v>17</v>
      </c>
      <c r="F10924" s="4" t="s">
        <v>42</v>
      </c>
      <c r="G10924" s="4" t="s">
        <v>7</v>
      </c>
      <c r="H10924" s="4" t="s">
        <v>7</v>
      </c>
    </row>
    <row r="10925" spans="1:15">
      <c r="A10925" t="n">
        <v>84532</v>
      </c>
      <c r="B10925" s="31" t="n">
        <v>26</v>
      </c>
      <c r="C10925" s="7" t="n">
        <v>3</v>
      </c>
      <c r="D10925" s="7" t="n">
        <v>17</v>
      </c>
      <c r="E10925" s="7" t="n">
        <v>2476</v>
      </c>
      <c r="F10925" s="7" t="s">
        <v>470</v>
      </c>
      <c r="G10925" s="7" t="n">
        <v>2</v>
      </c>
      <c r="H10925" s="7" t="n">
        <v>0</v>
      </c>
    </row>
    <row r="10926" spans="1:15">
      <c r="A10926" t="s">
        <v>4</v>
      </c>
      <c r="B10926" s="4" t="s">
        <v>5</v>
      </c>
    </row>
    <row r="10927" spans="1:15">
      <c r="A10927" t="n">
        <v>84554</v>
      </c>
      <c r="B10927" s="24" t="n">
        <v>28</v>
      </c>
    </row>
    <row r="10928" spans="1:15">
      <c r="A10928" t="s">
        <v>4</v>
      </c>
      <c r="B10928" s="4" t="s">
        <v>5</v>
      </c>
      <c r="C10928" s="4" t="s">
        <v>11</v>
      </c>
      <c r="D10928" s="4" t="s">
        <v>7</v>
      </c>
    </row>
    <row r="10929" spans="1:13">
      <c r="A10929" t="n">
        <v>84555</v>
      </c>
      <c r="B10929" s="33" t="n">
        <v>89</v>
      </c>
      <c r="C10929" s="7" t="n">
        <v>65533</v>
      </c>
      <c r="D10929" s="7" t="n">
        <v>1</v>
      </c>
    </row>
    <row r="10930" spans="1:13">
      <c r="A10930" t="s">
        <v>4</v>
      </c>
      <c r="B10930" s="4" t="s">
        <v>5</v>
      </c>
      <c r="C10930" s="4" t="s">
        <v>7</v>
      </c>
      <c r="D10930" s="4" t="s">
        <v>7</v>
      </c>
      <c r="E10930" s="4" t="s">
        <v>15</v>
      </c>
      <c r="F10930" s="4" t="s">
        <v>11</v>
      </c>
    </row>
    <row r="10931" spans="1:13">
      <c r="A10931" t="n">
        <v>84559</v>
      </c>
      <c r="B10931" s="61" t="n">
        <v>45</v>
      </c>
      <c r="C10931" s="7" t="n">
        <v>5</v>
      </c>
      <c r="D10931" s="7" t="n">
        <v>3</v>
      </c>
      <c r="E10931" s="7" t="n">
        <v>1.60000002384186</v>
      </c>
      <c r="F10931" s="7" t="n">
        <v>5000</v>
      </c>
    </row>
    <row r="10932" spans="1:13">
      <c r="A10932" t="s">
        <v>4</v>
      </c>
      <c r="B10932" s="4" t="s">
        <v>5</v>
      </c>
      <c r="C10932" s="4" t="s">
        <v>11</v>
      </c>
    </row>
    <row r="10933" spans="1:13">
      <c r="A10933" t="n">
        <v>84568</v>
      </c>
      <c r="B10933" s="26" t="n">
        <v>16</v>
      </c>
      <c r="C10933" s="7" t="n">
        <v>2000</v>
      </c>
    </row>
    <row r="10934" spans="1:13">
      <c r="A10934" t="s">
        <v>4</v>
      </c>
      <c r="B10934" s="4" t="s">
        <v>5</v>
      </c>
      <c r="C10934" s="4" t="s">
        <v>7</v>
      </c>
      <c r="D10934" s="4" t="s">
        <v>11</v>
      </c>
      <c r="E10934" s="4" t="s">
        <v>7</v>
      </c>
    </row>
    <row r="10935" spans="1:13">
      <c r="A10935" t="n">
        <v>84571</v>
      </c>
      <c r="B10935" s="15" t="n">
        <v>49</v>
      </c>
      <c r="C10935" s="7" t="n">
        <v>1</v>
      </c>
      <c r="D10935" s="7" t="n">
        <v>4000</v>
      </c>
      <c r="E10935" s="7" t="n">
        <v>0</v>
      </c>
    </row>
    <row r="10936" spans="1:13">
      <c r="A10936" t="s">
        <v>4</v>
      </c>
      <c r="B10936" s="4" t="s">
        <v>5</v>
      </c>
      <c r="C10936" s="4" t="s">
        <v>7</v>
      </c>
      <c r="D10936" s="4" t="s">
        <v>11</v>
      </c>
      <c r="E10936" s="4" t="s">
        <v>15</v>
      </c>
    </row>
    <row r="10937" spans="1:13">
      <c r="A10937" t="n">
        <v>84576</v>
      </c>
      <c r="B10937" s="28" t="n">
        <v>58</v>
      </c>
      <c r="C10937" s="7" t="n">
        <v>0</v>
      </c>
      <c r="D10937" s="7" t="n">
        <v>2000</v>
      </c>
      <c r="E10937" s="7" t="n">
        <v>1</v>
      </c>
    </row>
    <row r="10938" spans="1:13">
      <c r="A10938" t="s">
        <v>4</v>
      </c>
      <c r="B10938" s="4" t="s">
        <v>5</v>
      </c>
      <c r="C10938" s="4" t="s">
        <v>7</v>
      </c>
      <c r="D10938" s="4" t="s">
        <v>11</v>
      </c>
    </row>
    <row r="10939" spans="1:13">
      <c r="A10939" t="n">
        <v>84584</v>
      </c>
      <c r="B10939" s="28" t="n">
        <v>58</v>
      </c>
      <c r="C10939" s="7" t="n">
        <v>255</v>
      </c>
      <c r="D10939" s="7" t="n">
        <v>0</v>
      </c>
    </row>
    <row r="10940" spans="1:13">
      <c r="A10940" t="s">
        <v>4</v>
      </c>
      <c r="B10940" s="4" t="s">
        <v>5</v>
      </c>
      <c r="C10940" s="4" t="s">
        <v>11</v>
      </c>
      <c r="D10940" s="4" t="s">
        <v>17</v>
      </c>
    </row>
    <row r="10941" spans="1:13">
      <c r="A10941" t="n">
        <v>84588</v>
      </c>
      <c r="B10941" s="67" t="n">
        <v>44</v>
      </c>
      <c r="C10941" s="7" t="n">
        <v>3</v>
      </c>
      <c r="D10941" s="7" t="n">
        <v>32768</v>
      </c>
    </row>
    <row r="10942" spans="1:13">
      <c r="A10942" t="s">
        <v>4</v>
      </c>
      <c r="B10942" s="4" t="s">
        <v>5</v>
      </c>
      <c r="C10942" s="4" t="s">
        <v>11</v>
      </c>
      <c r="D10942" s="4" t="s">
        <v>11</v>
      </c>
      <c r="E10942" s="4" t="s">
        <v>11</v>
      </c>
    </row>
    <row r="10943" spans="1:13">
      <c r="A10943" t="n">
        <v>84595</v>
      </c>
      <c r="B10943" s="42" t="n">
        <v>61</v>
      </c>
      <c r="C10943" s="7" t="n">
        <v>3</v>
      </c>
      <c r="D10943" s="7" t="n">
        <v>65533</v>
      </c>
      <c r="E10943" s="7" t="n">
        <v>0</v>
      </c>
    </row>
    <row r="10944" spans="1:13">
      <c r="A10944" t="s">
        <v>4</v>
      </c>
      <c r="B10944" s="4" t="s">
        <v>5</v>
      </c>
      <c r="C10944" s="4" t="s">
        <v>11</v>
      </c>
      <c r="D10944" s="4" t="s">
        <v>17</v>
      </c>
    </row>
    <row r="10945" spans="1:6">
      <c r="A10945" t="n">
        <v>84602</v>
      </c>
      <c r="B10945" s="41" t="n">
        <v>43</v>
      </c>
      <c r="C10945" s="7" t="n">
        <v>3</v>
      </c>
      <c r="D10945" s="7" t="n">
        <v>128</v>
      </c>
    </row>
    <row r="10946" spans="1:6">
      <c r="A10946" t="s">
        <v>4</v>
      </c>
      <c r="B10946" s="4" t="s">
        <v>5</v>
      </c>
      <c r="C10946" s="4" t="s">
        <v>11</v>
      </c>
      <c r="D10946" s="4" t="s">
        <v>17</v>
      </c>
    </row>
    <row r="10947" spans="1:6">
      <c r="A10947" t="n">
        <v>84609</v>
      </c>
      <c r="B10947" s="41" t="n">
        <v>43</v>
      </c>
      <c r="C10947" s="7" t="n">
        <v>3</v>
      </c>
      <c r="D10947" s="7" t="n">
        <v>32</v>
      </c>
    </row>
    <row r="10948" spans="1:6">
      <c r="A10948" t="s">
        <v>4</v>
      </c>
      <c r="B10948" s="4" t="s">
        <v>5</v>
      </c>
      <c r="C10948" s="4" t="s">
        <v>7</v>
      </c>
    </row>
    <row r="10949" spans="1:6">
      <c r="A10949" t="n">
        <v>84616</v>
      </c>
      <c r="B10949" s="61" t="n">
        <v>45</v>
      </c>
      <c r="C10949" s="7" t="n">
        <v>0</v>
      </c>
    </row>
    <row r="10950" spans="1:6">
      <c r="A10950" t="s">
        <v>4</v>
      </c>
      <c r="B10950" s="4" t="s">
        <v>5</v>
      </c>
      <c r="C10950" s="4" t="s">
        <v>11</v>
      </c>
    </row>
    <row r="10951" spans="1:6">
      <c r="A10951" t="n">
        <v>84618</v>
      </c>
      <c r="B10951" s="26" t="n">
        <v>16</v>
      </c>
      <c r="C10951" s="7" t="n">
        <v>2000</v>
      </c>
    </row>
    <row r="10952" spans="1:6">
      <c r="A10952" t="s">
        <v>4</v>
      </c>
      <c r="B10952" s="4" t="s">
        <v>5</v>
      </c>
      <c r="C10952" s="4" t="s">
        <v>7</v>
      </c>
      <c r="D10952" s="4" t="s">
        <v>11</v>
      </c>
      <c r="E10952" s="4" t="s">
        <v>11</v>
      </c>
      <c r="F10952" s="4" t="s">
        <v>11</v>
      </c>
      <c r="G10952" s="4" t="s">
        <v>11</v>
      </c>
      <c r="H10952" s="4" t="s">
        <v>7</v>
      </c>
    </row>
    <row r="10953" spans="1:6">
      <c r="A10953" t="n">
        <v>84621</v>
      </c>
      <c r="B10953" s="22" t="n">
        <v>25</v>
      </c>
      <c r="C10953" s="7" t="n">
        <v>5</v>
      </c>
      <c r="D10953" s="7" t="n">
        <v>65535</v>
      </c>
      <c r="E10953" s="7" t="n">
        <v>500</v>
      </c>
      <c r="F10953" s="7" t="n">
        <v>800</v>
      </c>
      <c r="G10953" s="7" t="n">
        <v>140</v>
      </c>
      <c r="H10953" s="7" t="n">
        <v>0</v>
      </c>
    </row>
    <row r="10954" spans="1:6">
      <c r="A10954" t="s">
        <v>4</v>
      </c>
      <c r="B10954" s="4" t="s">
        <v>5</v>
      </c>
      <c r="C10954" s="4" t="s">
        <v>11</v>
      </c>
      <c r="D10954" s="4" t="s">
        <v>7</v>
      </c>
      <c r="E10954" s="4" t="s">
        <v>42</v>
      </c>
      <c r="F10954" s="4" t="s">
        <v>7</v>
      </c>
      <c r="G10954" s="4" t="s">
        <v>7</v>
      </c>
    </row>
    <row r="10955" spans="1:6">
      <c r="A10955" t="n">
        <v>84632</v>
      </c>
      <c r="B10955" s="23" t="n">
        <v>24</v>
      </c>
      <c r="C10955" s="7" t="n">
        <v>65533</v>
      </c>
      <c r="D10955" s="7" t="n">
        <v>11</v>
      </c>
      <c r="E10955" s="7" t="s">
        <v>553</v>
      </c>
      <c r="F10955" s="7" t="n">
        <v>2</v>
      </c>
      <c r="G10955" s="7" t="n">
        <v>0</v>
      </c>
    </row>
    <row r="10956" spans="1:6">
      <c r="A10956" t="s">
        <v>4</v>
      </c>
      <c r="B10956" s="4" t="s">
        <v>5</v>
      </c>
    </row>
    <row r="10957" spans="1:6">
      <c r="A10957" t="n">
        <v>84722</v>
      </c>
      <c r="B10957" s="24" t="n">
        <v>28</v>
      </c>
    </row>
    <row r="10958" spans="1:6">
      <c r="A10958" t="s">
        <v>4</v>
      </c>
      <c r="B10958" s="4" t="s">
        <v>5</v>
      </c>
      <c r="C10958" s="4" t="s">
        <v>11</v>
      </c>
      <c r="D10958" s="4" t="s">
        <v>7</v>
      </c>
      <c r="E10958" s="4" t="s">
        <v>42</v>
      </c>
      <c r="F10958" s="4" t="s">
        <v>7</v>
      </c>
      <c r="G10958" s="4" t="s">
        <v>7</v>
      </c>
    </row>
    <row r="10959" spans="1:6">
      <c r="A10959" t="n">
        <v>84723</v>
      </c>
      <c r="B10959" s="23" t="n">
        <v>24</v>
      </c>
      <c r="C10959" s="7" t="n">
        <v>65533</v>
      </c>
      <c r="D10959" s="7" t="n">
        <v>11</v>
      </c>
      <c r="E10959" s="7" t="s">
        <v>554</v>
      </c>
      <c r="F10959" s="7" t="n">
        <v>2</v>
      </c>
      <c r="G10959" s="7" t="n">
        <v>0</v>
      </c>
    </row>
    <row r="10960" spans="1:6">
      <c r="A10960" t="s">
        <v>4</v>
      </c>
      <c r="B10960" s="4" t="s">
        <v>5</v>
      </c>
    </row>
    <row r="10961" spans="1:8">
      <c r="A10961" t="n">
        <v>84816</v>
      </c>
      <c r="B10961" s="24" t="n">
        <v>28</v>
      </c>
    </row>
    <row r="10962" spans="1:8">
      <c r="A10962" t="s">
        <v>4</v>
      </c>
      <c r="B10962" s="4" t="s">
        <v>5</v>
      </c>
      <c r="C10962" s="4" t="s">
        <v>7</v>
      </c>
    </row>
    <row r="10963" spans="1:8">
      <c r="A10963" t="n">
        <v>84817</v>
      </c>
      <c r="B10963" s="25" t="n">
        <v>27</v>
      </c>
      <c r="C10963" s="7" t="n">
        <v>0</v>
      </c>
    </row>
    <row r="10964" spans="1:8">
      <c r="A10964" t="s">
        <v>4</v>
      </c>
      <c r="B10964" s="4" t="s">
        <v>5</v>
      </c>
      <c r="C10964" s="4" t="s">
        <v>7</v>
      </c>
    </row>
    <row r="10965" spans="1:8">
      <c r="A10965" t="n">
        <v>84819</v>
      </c>
      <c r="B10965" s="25" t="n">
        <v>27</v>
      </c>
      <c r="C10965" s="7" t="n">
        <v>1</v>
      </c>
    </row>
    <row r="10966" spans="1:8">
      <c r="A10966" t="s">
        <v>4</v>
      </c>
      <c r="B10966" s="4" t="s">
        <v>5</v>
      </c>
      <c r="C10966" s="4" t="s">
        <v>7</v>
      </c>
      <c r="D10966" s="4" t="s">
        <v>11</v>
      </c>
      <c r="E10966" s="4" t="s">
        <v>11</v>
      </c>
      <c r="F10966" s="4" t="s">
        <v>11</v>
      </c>
      <c r="G10966" s="4" t="s">
        <v>11</v>
      </c>
      <c r="H10966" s="4" t="s">
        <v>7</v>
      </c>
    </row>
    <row r="10967" spans="1:8">
      <c r="A10967" t="n">
        <v>84821</v>
      </c>
      <c r="B10967" s="22" t="n">
        <v>25</v>
      </c>
      <c r="C10967" s="7" t="n">
        <v>5</v>
      </c>
      <c r="D10967" s="7" t="n">
        <v>65535</v>
      </c>
      <c r="E10967" s="7" t="n">
        <v>65535</v>
      </c>
      <c r="F10967" s="7" t="n">
        <v>65535</v>
      </c>
      <c r="G10967" s="7" t="n">
        <v>65535</v>
      </c>
      <c r="H10967" s="7" t="n">
        <v>0</v>
      </c>
    </row>
    <row r="10968" spans="1:8">
      <c r="A10968" t="s">
        <v>4</v>
      </c>
      <c r="B10968" s="4" t="s">
        <v>5</v>
      </c>
      <c r="C10968" s="4" t="s">
        <v>7</v>
      </c>
      <c r="D10968" s="4" t="s">
        <v>7</v>
      </c>
    </row>
    <row r="10969" spans="1:8">
      <c r="A10969" t="n">
        <v>84832</v>
      </c>
      <c r="B10969" s="15" t="n">
        <v>49</v>
      </c>
      <c r="C10969" s="7" t="n">
        <v>2</v>
      </c>
      <c r="D10969" s="7" t="n">
        <v>0</v>
      </c>
    </row>
    <row r="10970" spans="1:8">
      <c r="A10970" t="s">
        <v>4</v>
      </c>
      <c r="B10970" s="4" t="s">
        <v>5</v>
      </c>
      <c r="C10970" s="4" t="s">
        <v>11</v>
      </c>
      <c r="D10970" s="4" t="s">
        <v>11</v>
      </c>
      <c r="E10970" s="4" t="s">
        <v>11</v>
      </c>
    </row>
    <row r="10971" spans="1:8">
      <c r="A10971" t="n">
        <v>84835</v>
      </c>
      <c r="B10971" s="42" t="n">
        <v>61</v>
      </c>
      <c r="C10971" s="7" t="n">
        <v>0</v>
      </c>
      <c r="D10971" s="7" t="n">
        <v>65533</v>
      </c>
      <c r="E10971" s="7" t="n">
        <v>0</v>
      </c>
    </row>
    <row r="10972" spans="1:8">
      <c r="A10972" t="s">
        <v>4</v>
      </c>
      <c r="B10972" s="4" t="s">
        <v>5</v>
      </c>
      <c r="C10972" s="4" t="s">
        <v>11</v>
      </c>
      <c r="D10972" s="4" t="s">
        <v>7</v>
      </c>
      <c r="E10972" s="4" t="s">
        <v>8</v>
      </c>
      <c r="F10972" s="4" t="s">
        <v>15</v>
      </c>
      <c r="G10972" s="4" t="s">
        <v>15</v>
      </c>
      <c r="H10972" s="4" t="s">
        <v>15</v>
      </c>
    </row>
    <row r="10973" spans="1:8">
      <c r="A10973" t="n">
        <v>84842</v>
      </c>
      <c r="B10973" s="40" t="n">
        <v>48</v>
      </c>
      <c r="C10973" s="7" t="n">
        <v>0</v>
      </c>
      <c r="D10973" s="7" t="n">
        <v>0</v>
      </c>
      <c r="E10973" s="7" t="s">
        <v>135</v>
      </c>
      <c r="F10973" s="7" t="n">
        <v>-1</v>
      </c>
      <c r="G10973" s="7" t="n">
        <v>1</v>
      </c>
      <c r="H10973" s="7" t="n">
        <v>0</v>
      </c>
    </row>
    <row r="10974" spans="1:8">
      <c r="A10974" t="s">
        <v>4</v>
      </c>
      <c r="B10974" s="4" t="s">
        <v>5</v>
      </c>
      <c r="C10974" s="4" t="s">
        <v>11</v>
      </c>
      <c r="D10974" s="4" t="s">
        <v>15</v>
      </c>
      <c r="E10974" s="4" t="s">
        <v>15</v>
      </c>
      <c r="F10974" s="4" t="s">
        <v>15</v>
      </c>
      <c r="G10974" s="4" t="s">
        <v>15</v>
      </c>
    </row>
    <row r="10975" spans="1:8">
      <c r="A10975" t="n">
        <v>84866</v>
      </c>
      <c r="B10975" s="37" t="n">
        <v>46</v>
      </c>
      <c r="C10975" s="7" t="n">
        <v>0</v>
      </c>
      <c r="D10975" s="7" t="n">
        <v>-30.0400009155273</v>
      </c>
      <c r="E10975" s="7" t="n">
        <v>0</v>
      </c>
      <c r="F10975" s="7" t="n">
        <v>-56.8899993896484</v>
      </c>
      <c r="G10975" s="7" t="n">
        <v>90</v>
      </c>
    </row>
    <row r="10976" spans="1:8">
      <c r="A10976" t="s">
        <v>4</v>
      </c>
      <c r="B10976" s="4" t="s">
        <v>5</v>
      </c>
      <c r="C10976" s="4" t="s">
        <v>7</v>
      </c>
    </row>
    <row r="10977" spans="1:8">
      <c r="A10977" t="n">
        <v>84885</v>
      </c>
      <c r="B10977" s="61" t="n">
        <v>45</v>
      </c>
      <c r="C10977" s="7" t="n">
        <v>0</v>
      </c>
    </row>
    <row r="10978" spans="1:8">
      <c r="A10978" t="s">
        <v>4</v>
      </c>
      <c r="B10978" s="4" t="s">
        <v>5</v>
      </c>
      <c r="C10978" s="4" t="s">
        <v>11</v>
      </c>
    </row>
    <row r="10979" spans="1:8">
      <c r="A10979" t="n">
        <v>84887</v>
      </c>
      <c r="B10979" s="26" t="n">
        <v>16</v>
      </c>
      <c r="C10979" s="7" t="n">
        <v>500</v>
      </c>
    </row>
    <row r="10980" spans="1:8">
      <c r="A10980" t="s">
        <v>4</v>
      </c>
      <c r="B10980" s="4" t="s">
        <v>5</v>
      </c>
      <c r="C10980" s="4" t="s">
        <v>7</v>
      </c>
      <c r="D10980" s="4" t="s">
        <v>11</v>
      </c>
      <c r="E10980" s="4" t="s">
        <v>7</v>
      </c>
    </row>
    <row r="10981" spans="1:8">
      <c r="A10981" t="n">
        <v>84890</v>
      </c>
      <c r="B10981" s="38" t="n">
        <v>36</v>
      </c>
      <c r="C10981" s="7" t="n">
        <v>9</v>
      </c>
      <c r="D10981" s="7" t="n">
        <v>0</v>
      </c>
      <c r="E10981" s="7" t="n">
        <v>0</v>
      </c>
    </row>
    <row r="10982" spans="1:8">
      <c r="A10982" t="s">
        <v>4</v>
      </c>
      <c r="B10982" s="4" t="s">
        <v>5</v>
      </c>
      <c r="C10982" s="4" t="s">
        <v>7</v>
      </c>
      <c r="D10982" s="4" t="s">
        <v>11</v>
      </c>
      <c r="E10982" s="4" t="s">
        <v>7</v>
      </c>
    </row>
    <row r="10983" spans="1:8">
      <c r="A10983" t="n">
        <v>84895</v>
      </c>
      <c r="B10983" s="38" t="n">
        <v>36</v>
      </c>
      <c r="C10983" s="7" t="n">
        <v>9</v>
      </c>
      <c r="D10983" s="7" t="n">
        <v>3</v>
      </c>
      <c r="E10983" s="7" t="n">
        <v>0</v>
      </c>
    </row>
    <row r="10984" spans="1:8">
      <c r="A10984" t="s">
        <v>4</v>
      </c>
      <c r="B10984" s="4" t="s">
        <v>5</v>
      </c>
      <c r="C10984" s="4" t="s">
        <v>7</v>
      </c>
      <c r="D10984" s="4" t="s">
        <v>8</v>
      </c>
    </row>
    <row r="10985" spans="1:8">
      <c r="A10985" t="n">
        <v>84900</v>
      </c>
      <c r="B10985" s="6" t="n">
        <v>2</v>
      </c>
      <c r="C10985" s="7" t="n">
        <v>10</v>
      </c>
      <c r="D10985" s="7" t="s">
        <v>608</v>
      </c>
    </row>
    <row r="10986" spans="1:8">
      <c r="A10986" t="s">
        <v>4</v>
      </c>
      <c r="B10986" s="4" t="s">
        <v>5</v>
      </c>
    </row>
    <row r="10987" spans="1:8">
      <c r="A10987" t="n">
        <v>84921</v>
      </c>
      <c r="B10987" s="5" t="n">
        <v>1</v>
      </c>
    </row>
    <row r="10988" spans="1:8" s="3" customFormat="1" customHeight="0">
      <c r="A10988" s="3" t="s">
        <v>2</v>
      </c>
      <c r="B10988" s="3" t="s">
        <v>611</v>
      </c>
    </row>
    <row r="10989" spans="1:8">
      <c r="A10989" t="s">
        <v>4</v>
      </c>
      <c r="B10989" s="4" t="s">
        <v>5</v>
      </c>
      <c r="C10989" s="4" t="s">
        <v>7</v>
      </c>
      <c r="D10989" s="4" t="s">
        <v>7</v>
      </c>
      <c r="E10989" s="4" t="s">
        <v>7</v>
      </c>
      <c r="F10989" s="4" t="s">
        <v>7</v>
      </c>
    </row>
    <row r="10990" spans="1:8">
      <c r="A10990" t="n">
        <v>84924</v>
      </c>
      <c r="B10990" s="13" t="n">
        <v>14</v>
      </c>
      <c r="C10990" s="7" t="n">
        <v>2</v>
      </c>
      <c r="D10990" s="7" t="n">
        <v>0</v>
      </c>
      <c r="E10990" s="7" t="n">
        <v>0</v>
      </c>
      <c r="F10990" s="7" t="n">
        <v>0</v>
      </c>
    </row>
    <row r="10991" spans="1:8">
      <c r="A10991" t="s">
        <v>4</v>
      </c>
      <c r="B10991" s="4" t="s">
        <v>5</v>
      </c>
      <c r="C10991" s="4" t="s">
        <v>7</v>
      </c>
      <c r="D10991" s="10" t="s">
        <v>10</v>
      </c>
      <c r="E10991" s="4" t="s">
        <v>5</v>
      </c>
      <c r="F10991" s="4" t="s">
        <v>7</v>
      </c>
      <c r="G10991" s="4" t="s">
        <v>11</v>
      </c>
      <c r="H10991" s="10" t="s">
        <v>12</v>
      </c>
      <c r="I10991" s="4" t="s">
        <v>7</v>
      </c>
      <c r="J10991" s="4" t="s">
        <v>17</v>
      </c>
      <c r="K10991" s="4" t="s">
        <v>7</v>
      </c>
      <c r="L10991" s="4" t="s">
        <v>7</v>
      </c>
      <c r="M10991" s="10" t="s">
        <v>10</v>
      </c>
      <c r="N10991" s="4" t="s">
        <v>5</v>
      </c>
      <c r="O10991" s="4" t="s">
        <v>7</v>
      </c>
      <c r="P10991" s="4" t="s">
        <v>11</v>
      </c>
      <c r="Q10991" s="10" t="s">
        <v>12</v>
      </c>
      <c r="R10991" s="4" t="s">
        <v>7</v>
      </c>
      <c r="S10991" s="4" t="s">
        <v>17</v>
      </c>
      <c r="T10991" s="4" t="s">
        <v>7</v>
      </c>
      <c r="U10991" s="4" t="s">
        <v>7</v>
      </c>
      <c r="V10991" s="4" t="s">
        <v>7</v>
      </c>
      <c r="W10991" s="4" t="s">
        <v>13</v>
      </c>
    </row>
    <row r="10992" spans="1:8">
      <c r="A10992" t="n">
        <v>84929</v>
      </c>
      <c r="B10992" s="9" t="n">
        <v>5</v>
      </c>
      <c r="C10992" s="7" t="n">
        <v>28</v>
      </c>
      <c r="D10992" s="10" t="s">
        <v>3</v>
      </c>
      <c r="E10992" s="8" t="n">
        <v>162</v>
      </c>
      <c r="F10992" s="7" t="n">
        <v>3</v>
      </c>
      <c r="G10992" s="7" t="n">
        <v>36875</v>
      </c>
      <c r="H10992" s="10" t="s">
        <v>3</v>
      </c>
      <c r="I10992" s="7" t="n">
        <v>0</v>
      </c>
      <c r="J10992" s="7" t="n">
        <v>1</v>
      </c>
      <c r="K10992" s="7" t="n">
        <v>2</v>
      </c>
      <c r="L10992" s="7" t="n">
        <v>28</v>
      </c>
      <c r="M10992" s="10" t="s">
        <v>3</v>
      </c>
      <c r="N10992" s="8" t="n">
        <v>162</v>
      </c>
      <c r="O10992" s="7" t="n">
        <v>3</v>
      </c>
      <c r="P10992" s="7" t="n">
        <v>36875</v>
      </c>
      <c r="Q10992" s="10" t="s">
        <v>3</v>
      </c>
      <c r="R10992" s="7" t="n">
        <v>0</v>
      </c>
      <c r="S10992" s="7" t="n">
        <v>2</v>
      </c>
      <c r="T10992" s="7" t="n">
        <v>2</v>
      </c>
      <c r="U10992" s="7" t="n">
        <v>11</v>
      </c>
      <c r="V10992" s="7" t="n">
        <v>1</v>
      </c>
      <c r="W10992" s="11" t="n">
        <f t="normal" ca="1">A10996</f>
        <v>0</v>
      </c>
    </row>
    <row r="10993" spans="1:23">
      <c r="A10993" t="s">
        <v>4</v>
      </c>
      <c r="B10993" s="4" t="s">
        <v>5</v>
      </c>
      <c r="C10993" s="4" t="s">
        <v>7</v>
      </c>
      <c r="D10993" s="4" t="s">
        <v>11</v>
      </c>
      <c r="E10993" s="4" t="s">
        <v>15</v>
      </c>
    </row>
    <row r="10994" spans="1:23">
      <c r="A10994" t="n">
        <v>84958</v>
      </c>
      <c r="B10994" s="28" t="n">
        <v>58</v>
      </c>
      <c r="C10994" s="7" t="n">
        <v>0</v>
      </c>
      <c r="D10994" s="7" t="n">
        <v>0</v>
      </c>
      <c r="E10994" s="7" t="n">
        <v>1</v>
      </c>
    </row>
    <row r="10995" spans="1:23">
      <c r="A10995" t="s">
        <v>4</v>
      </c>
      <c r="B10995" s="4" t="s">
        <v>5</v>
      </c>
      <c r="C10995" s="4" t="s">
        <v>7</v>
      </c>
      <c r="D10995" s="10" t="s">
        <v>10</v>
      </c>
      <c r="E10995" s="4" t="s">
        <v>5</v>
      </c>
      <c r="F10995" s="4" t="s">
        <v>7</v>
      </c>
      <c r="G10995" s="4" t="s">
        <v>11</v>
      </c>
      <c r="H10995" s="10" t="s">
        <v>12</v>
      </c>
      <c r="I10995" s="4" t="s">
        <v>7</v>
      </c>
      <c r="J10995" s="4" t="s">
        <v>17</v>
      </c>
      <c r="K10995" s="4" t="s">
        <v>7</v>
      </c>
      <c r="L10995" s="4" t="s">
        <v>7</v>
      </c>
      <c r="M10995" s="10" t="s">
        <v>10</v>
      </c>
      <c r="N10995" s="4" t="s">
        <v>5</v>
      </c>
      <c r="O10995" s="4" t="s">
        <v>7</v>
      </c>
      <c r="P10995" s="4" t="s">
        <v>11</v>
      </c>
      <c r="Q10995" s="10" t="s">
        <v>12</v>
      </c>
      <c r="R10995" s="4" t="s">
        <v>7</v>
      </c>
      <c r="S10995" s="4" t="s">
        <v>17</v>
      </c>
      <c r="T10995" s="4" t="s">
        <v>7</v>
      </c>
      <c r="U10995" s="4" t="s">
        <v>7</v>
      </c>
      <c r="V10995" s="4" t="s">
        <v>7</v>
      </c>
      <c r="W10995" s="4" t="s">
        <v>13</v>
      </c>
    </row>
    <row r="10996" spans="1:23">
      <c r="A10996" t="n">
        <v>84966</v>
      </c>
      <c r="B10996" s="9" t="n">
        <v>5</v>
      </c>
      <c r="C10996" s="7" t="n">
        <v>28</v>
      </c>
      <c r="D10996" s="10" t="s">
        <v>3</v>
      </c>
      <c r="E10996" s="8" t="n">
        <v>162</v>
      </c>
      <c r="F10996" s="7" t="n">
        <v>3</v>
      </c>
      <c r="G10996" s="7" t="n">
        <v>36875</v>
      </c>
      <c r="H10996" s="10" t="s">
        <v>3</v>
      </c>
      <c r="I10996" s="7" t="n">
        <v>0</v>
      </c>
      <c r="J10996" s="7" t="n">
        <v>1</v>
      </c>
      <c r="K10996" s="7" t="n">
        <v>3</v>
      </c>
      <c r="L10996" s="7" t="n">
        <v>28</v>
      </c>
      <c r="M10996" s="10" t="s">
        <v>3</v>
      </c>
      <c r="N10996" s="8" t="n">
        <v>162</v>
      </c>
      <c r="O10996" s="7" t="n">
        <v>3</v>
      </c>
      <c r="P10996" s="7" t="n">
        <v>36875</v>
      </c>
      <c r="Q10996" s="10" t="s">
        <v>3</v>
      </c>
      <c r="R10996" s="7" t="n">
        <v>0</v>
      </c>
      <c r="S10996" s="7" t="n">
        <v>2</v>
      </c>
      <c r="T10996" s="7" t="n">
        <v>3</v>
      </c>
      <c r="U10996" s="7" t="n">
        <v>9</v>
      </c>
      <c r="V10996" s="7" t="n">
        <v>1</v>
      </c>
      <c r="W10996" s="11" t="n">
        <f t="normal" ca="1">A11006</f>
        <v>0</v>
      </c>
    </row>
    <row r="10997" spans="1:23">
      <c r="A10997" t="s">
        <v>4</v>
      </c>
      <c r="B10997" s="4" t="s">
        <v>5</v>
      </c>
      <c r="C10997" s="4" t="s">
        <v>7</v>
      </c>
      <c r="D10997" s="10" t="s">
        <v>10</v>
      </c>
      <c r="E10997" s="4" t="s">
        <v>5</v>
      </c>
      <c r="F10997" s="4" t="s">
        <v>11</v>
      </c>
      <c r="G10997" s="4" t="s">
        <v>7</v>
      </c>
      <c r="H10997" s="4" t="s">
        <v>7</v>
      </c>
      <c r="I10997" s="4" t="s">
        <v>8</v>
      </c>
      <c r="J10997" s="10" t="s">
        <v>12</v>
      </c>
      <c r="K10997" s="4" t="s">
        <v>7</v>
      </c>
      <c r="L10997" s="4" t="s">
        <v>7</v>
      </c>
      <c r="M10997" s="10" t="s">
        <v>10</v>
      </c>
      <c r="N10997" s="4" t="s">
        <v>5</v>
      </c>
      <c r="O10997" s="4" t="s">
        <v>7</v>
      </c>
      <c r="P10997" s="10" t="s">
        <v>12</v>
      </c>
      <c r="Q10997" s="4" t="s">
        <v>7</v>
      </c>
      <c r="R10997" s="4" t="s">
        <v>17</v>
      </c>
      <c r="S10997" s="4" t="s">
        <v>7</v>
      </c>
      <c r="T10997" s="4" t="s">
        <v>7</v>
      </c>
      <c r="U10997" s="4" t="s">
        <v>7</v>
      </c>
      <c r="V10997" s="10" t="s">
        <v>10</v>
      </c>
      <c r="W10997" s="4" t="s">
        <v>5</v>
      </c>
      <c r="X10997" s="4" t="s">
        <v>7</v>
      </c>
      <c r="Y10997" s="10" t="s">
        <v>12</v>
      </c>
      <c r="Z10997" s="4" t="s">
        <v>7</v>
      </c>
      <c r="AA10997" s="4" t="s">
        <v>17</v>
      </c>
      <c r="AB10997" s="4" t="s">
        <v>7</v>
      </c>
      <c r="AC10997" s="4" t="s">
        <v>7</v>
      </c>
      <c r="AD10997" s="4" t="s">
        <v>7</v>
      </c>
      <c r="AE10997" s="4" t="s">
        <v>13</v>
      </c>
    </row>
    <row r="10998" spans="1:23">
      <c r="A10998" t="n">
        <v>84995</v>
      </c>
      <c r="B10998" s="9" t="n">
        <v>5</v>
      </c>
      <c r="C10998" s="7" t="n">
        <v>28</v>
      </c>
      <c r="D10998" s="10" t="s">
        <v>3</v>
      </c>
      <c r="E10998" s="39" t="n">
        <v>47</v>
      </c>
      <c r="F10998" s="7" t="n">
        <v>61456</v>
      </c>
      <c r="G10998" s="7" t="n">
        <v>2</v>
      </c>
      <c r="H10998" s="7" t="n">
        <v>0</v>
      </c>
      <c r="I10998" s="7" t="s">
        <v>134</v>
      </c>
      <c r="J10998" s="10" t="s">
        <v>3</v>
      </c>
      <c r="K10998" s="7" t="n">
        <v>8</v>
      </c>
      <c r="L10998" s="7" t="n">
        <v>28</v>
      </c>
      <c r="M10998" s="10" t="s">
        <v>3</v>
      </c>
      <c r="N10998" s="53" t="n">
        <v>74</v>
      </c>
      <c r="O10998" s="7" t="n">
        <v>65</v>
      </c>
      <c r="P10998" s="10" t="s">
        <v>3</v>
      </c>
      <c r="Q10998" s="7" t="n">
        <v>0</v>
      </c>
      <c r="R10998" s="7" t="n">
        <v>1</v>
      </c>
      <c r="S10998" s="7" t="n">
        <v>3</v>
      </c>
      <c r="T10998" s="7" t="n">
        <v>9</v>
      </c>
      <c r="U10998" s="7" t="n">
        <v>28</v>
      </c>
      <c r="V10998" s="10" t="s">
        <v>3</v>
      </c>
      <c r="W10998" s="53" t="n">
        <v>74</v>
      </c>
      <c r="X10998" s="7" t="n">
        <v>65</v>
      </c>
      <c r="Y10998" s="10" t="s">
        <v>3</v>
      </c>
      <c r="Z10998" s="7" t="n">
        <v>0</v>
      </c>
      <c r="AA10998" s="7" t="n">
        <v>2</v>
      </c>
      <c r="AB10998" s="7" t="n">
        <v>3</v>
      </c>
      <c r="AC10998" s="7" t="n">
        <v>9</v>
      </c>
      <c r="AD10998" s="7" t="n">
        <v>1</v>
      </c>
      <c r="AE10998" s="11" t="n">
        <f t="normal" ca="1">A11002</f>
        <v>0</v>
      </c>
    </row>
    <row r="10999" spans="1:23">
      <c r="A10999" t="s">
        <v>4</v>
      </c>
      <c r="B10999" s="4" t="s">
        <v>5</v>
      </c>
      <c r="C10999" s="4" t="s">
        <v>11</v>
      </c>
      <c r="D10999" s="4" t="s">
        <v>7</v>
      </c>
      <c r="E10999" s="4" t="s">
        <v>7</v>
      </c>
      <c r="F10999" s="4" t="s">
        <v>8</v>
      </c>
    </row>
    <row r="11000" spans="1:23">
      <c r="A11000" t="n">
        <v>85043</v>
      </c>
      <c r="B11000" s="39" t="n">
        <v>47</v>
      </c>
      <c r="C11000" s="7" t="n">
        <v>61456</v>
      </c>
      <c r="D11000" s="7" t="n">
        <v>0</v>
      </c>
      <c r="E11000" s="7" t="n">
        <v>0</v>
      </c>
      <c r="F11000" s="7" t="s">
        <v>135</v>
      </c>
    </row>
    <row r="11001" spans="1:23">
      <c r="A11001" t="s">
        <v>4</v>
      </c>
      <c r="B11001" s="4" t="s">
        <v>5</v>
      </c>
      <c r="C11001" s="4" t="s">
        <v>7</v>
      </c>
      <c r="D11001" s="4" t="s">
        <v>11</v>
      </c>
      <c r="E11001" s="4" t="s">
        <v>15</v>
      </c>
    </row>
    <row r="11002" spans="1:23">
      <c r="A11002" t="n">
        <v>85056</v>
      </c>
      <c r="B11002" s="28" t="n">
        <v>58</v>
      </c>
      <c r="C11002" s="7" t="n">
        <v>0</v>
      </c>
      <c r="D11002" s="7" t="n">
        <v>300</v>
      </c>
      <c r="E11002" s="7" t="n">
        <v>1</v>
      </c>
    </row>
    <row r="11003" spans="1:23">
      <c r="A11003" t="s">
        <v>4</v>
      </c>
      <c r="B11003" s="4" t="s">
        <v>5</v>
      </c>
      <c r="C11003" s="4" t="s">
        <v>7</v>
      </c>
      <c r="D11003" s="4" t="s">
        <v>11</v>
      </c>
    </row>
    <row r="11004" spans="1:23">
      <c r="A11004" t="n">
        <v>85064</v>
      </c>
      <c r="B11004" s="28" t="n">
        <v>58</v>
      </c>
      <c r="C11004" s="7" t="n">
        <v>255</v>
      </c>
      <c r="D11004" s="7" t="n">
        <v>0</v>
      </c>
    </row>
    <row r="11005" spans="1:23">
      <c r="A11005" t="s">
        <v>4</v>
      </c>
      <c r="B11005" s="4" t="s">
        <v>5</v>
      </c>
      <c r="C11005" s="4" t="s">
        <v>7</v>
      </c>
      <c r="D11005" s="4" t="s">
        <v>7</v>
      </c>
      <c r="E11005" s="4" t="s">
        <v>7</v>
      </c>
      <c r="F11005" s="4" t="s">
        <v>7</v>
      </c>
    </row>
    <row r="11006" spans="1:23">
      <c r="A11006" t="n">
        <v>85068</v>
      </c>
      <c r="B11006" s="13" t="n">
        <v>14</v>
      </c>
      <c r="C11006" s="7" t="n">
        <v>0</v>
      </c>
      <c r="D11006" s="7" t="n">
        <v>0</v>
      </c>
      <c r="E11006" s="7" t="n">
        <v>0</v>
      </c>
      <c r="F11006" s="7" t="n">
        <v>64</v>
      </c>
    </row>
    <row r="11007" spans="1:23">
      <c r="A11007" t="s">
        <v>4</v>
      </c>
      <c r="B11007" s="4" t="s">
        <v>5</v>
      </c>
      <c r="C11007" s="4" t="s">
        <v>7</v>
      </c>
      <c r="D11007" s="4" t="s">
        <v>11</v>
      </c>
    </row>
    <row r="11008" spans="1:23">
      <c r="A11008" t="n">
        <v>85073</v>
      </c>
      <c r="B11008" s="21" t="n">
        <v>22</v>
      </c>
      <c r="C11008" s="7" t="n">
        <v>0</v>
      </c>
      <c r="D11008" s="7" t="n">
        <v>36875</v>
      </c>
    </row>
    <row r="11009" spans="1:31">
      <c r="A11009" t="s">
        <v>4</v>
      </c>
      <c r="B11009" s="4" t="s">
        <v>5</v>
      </c>
      <c r="C11009" s="4" t="s">
        <v>7</v>
      </c>
      <c r="D11009" s="4" t="s">
        <v>11</v>
      </c>
    </row>
    <row r="11010" spans="1:31">
      <c r="A11010" t="n">
        <v>85077</v>
      </c>
      <c r="B11010" s="28" t="n">
        <v>58</v>
      </c>
      <c r="C11010" s="7" t="n">
        <v>5</v>
      </c>
      <c r="D11010" s="7" t="n">
        <v>300</v>
      </c>
    </row>
    <row r="11011" spans="1:31">
      <c r="A11011" t="s">
        <v>4</v>
      </c>
      <c r="B11011" s="4" t="s">
        <v>5</v>
      </c>
      <c r="C11011" s="4" t="s">
        <v>15</v>
      </c>
      <c r="D11011" s="4" t="s">
        <v>11</v>
      </c>
    </row>
    <row r="11012" spans="1:31">
      <c r="A11012" t="n">
        <v>85081</v>
      </c>
      <c r="B11012" s="29" t="n">
        <v>103</v>
      </c>
      <c r="C11012" s="7" t="n">
        <v>0</v>
      </c>
      <c r="D11012" s="7" t="n">
        <v>300</v>
      </c>
    </row>
    <row r="11013" spans="1:31">
      <c r="A11013" t="s">
        <v>4</v>
      </c>
      <c r="B11013" s="4" t="s">
        <v>5</v>
      </c>
      <c r="C11013" s="4" t="s">
        <v>7</v>
      </c>
    </row>
    <row r="11014" spans="1:31">
      <c r="A11014" t="n">
        <v>85088</v>
      </c>
      <c r="B11014" s="54" t="n">
        <v>64</v>
      </c>
      <c r="C11014" s="7" t="n">
        <v>7</v>
      </c>
    </row>
    <row r="11015" spans="1:31">
      <c r="A11015" t="s">
        <v>4</v>
      </c>
      <c r="B11015" s="4" t="s">
        <v>5</v>
      </c>
      <c r="C11015" s="4" t="s">
        <v>7</v>
      </c>
      <c r="D11015" s="4" t="s">
        <v>11</v>
      </c>
    </row>
    <row r="11016" spans="1:31">
      <c r="A11016" t="n">
        <v>85090</v>
      </c>
      <c r="B11016" s="55" t="n">
        <v>72</v>
      </c>
      <c r="C11016" s="7" t="n">
        <v>5</v>
      </c>
      <c r="D11016" s="7" t="n">
        <v>0</v>
      </c>
    </row>
    <row r="11017" spans="1:31">
      <c r="A11017" t="s">
        <v>4</v>
      </c>
      <c r="B11017" s="4" t="s">
        <v>5</v>
      </c>
      <c r="C11017" s="4" t="s">
        <v>7</v>
      </c>
      <c r="D11017" s="10" t="s">
        <v>10</v>
      </c>
      <c r="E11017" s="4" t="s">
        <v>5</v>
      </c>
      <c r="F11017" s="4" t="s">
        <v>7</v>
      </c>
      <c r="G11017" s="4" t="s">
        <v>11</v>
      </c>
      <c r="H11017" s="10" t="s">
        <v>12</v>
      </c>
      <c r="I11017" s="4" t="s">
        <v>7</v>
      </c>
      <c r="J11017" s="4" t="s">
        <v>17</v>
      </c>
      <c r="K11017" s="4" t="s">
        <v>7</v>
      </c>
      <c r="L11017" s="4" t="s">
        <v>7</v>
      </c>
      <c r="M11017" s="4" t="s">
        <v>13</v>
      </c>
    </row>
    <row r="11018" spans="1:31">
      <c r="A11018" t="n">
        <v>85094</v>
      </c>
      <c r="B11018" s="9" t="n">
        <v>5</v>
      </c>
      <c r="C11018" s="7" t="n">
        <v>28</v>
      </c>
      <c r="D11018" s="10" t="s">
        <v>3</v>
      </c>
      <c r="E11018" s="8" t="n">
        <v>162</v>
      </c>
      <c r="F11018" s="7" t="n">
        <v>4</v>
      </c>
      <c r="G11018" s="7" t="n">
        <v>36875</v>
      </c>
      <c r="H11018" s="10" t="s">
        <v>3</v>
      </c>
      <c r="I11018" s="7" t="n">
        <v>0</v>
      </c>
      <c r="J11018" s="7" t="n">
        <v>1</v>
      </c>
      <c r="K11018" s="7" t="n">
        <v>2</v>
      </c>
      <c r="L11018" s="7" t="n">
        <v>1</v>
      </c>
      <c r="M11018" s="11" t="n">
        <f t="normal" ca="1">A11024</f>
        <v>0</v>
      </c>
    </row>
    <row r="11019" spans="1:31">
      <c r="A11019" t="s">
        <v>4</v>
      </c>
      <c r="B11019" s="4" t="s">
        <v>5</v>
      </c>
      <c r="C11019" s="4" t="s">
        <v>7</v>
      </c>
      <c r="D11019" s="4" t="s">
        <v>8</v>
      </c>
    </row>
    <row r="11020" spans="1:31">
      <c r="A11020" t="n">
        <v>85111</v>
      </c>
      <c r="B11020" s="6" t="n">
        <v>2</v>
      </c>
      <c r="C11020" s="7" t="n">
        <v>10</v>
      </c>
      <c r="D11020" s="7" t="s">
        <v>136</v>
      </c>
    </row>
    <row r="11021" spans="1:31">
      <c r="A11021" t="s">
        <v>4</v>
      </c>
      <c r="B11021" s="4" t="s">
        <v>5</v>
      </c>
      <c r="C11021" s="4" t="s">
        <v>11</v>
      </c>
    </row>
    <row r="11022" spans="1:31">
      <c r="A11022" t="n">
        <v>85128</v>
      </c>
      <c r="B11022" s="26" t="n">
        <v>16</v>
      </c>
      <c r="C11022" s="7" t="n">
        <v>0</v>
      </c>
    </row>
    <row r="11023" spans="1:31">
      <c r="A11023" t="s">
        <v>4</v>
      </c>
      <c r="B11023" s="4" t="s">
        <v>5</v>
      </c>
      <c r="C11023" s="4" t="s">
        <v>7</v>
      </c>
    </row>
    <row r="11024" spans="1:31">
      <c r="A11024" t="n">
        <v>85131</v>
      </c>
      <c r="B11024" s="56" t="n">
        <v>116</v>
      </c>
      <c r="C11024" s="7" t="n">
        <v>0</v>
      </c>
    </row>
    <row r="11025" spans="1:13">
      <c r="A11025" t="s">
        <v>4</v>
      </c>
      <c r="B11025" s="4" t="s">
        <v>5</v>
      </c>
      <c r="C11025" s="4" t="s">
        <v>7</v>
      </c>
      <c r="D11025" s="4" t="s">
        <v>11</v>
      </c>
    </row>
    <row r="11026" spans="1:13">
      <c r="A11026" t="n">
        <v>85133</v>
      </c>
      <c r="B11026" s="56" t="n">
        <v>116</v>
      </c>
      <c r="C11026" s="7" t="n">
        <v>2</v>
      </c>
      <c r="D11026" s="7" t="n">
        <v>1</v>
      </c>
    </row>
    <row r="11027" spans="1:13">
      <c r="A11027" t="s">
        <v>4</v>
      </c>
      <c r="B11027" s="4" t="s">
        <v>5</v>
      </c>
      <c r="C11027" s="4" t="s">
        <v>7</v>
      </c>
      <c r="D11027" s="4" t="s">
        <v>17</v>
      </c>
    </row>
    <row r="11028" spans="1:13">
      <c r="A11028" t="n">
        <v>85137</v>
      </c>
      <c r="B11028" s="56" t="n">
        <v>116</v>
      </c>
      <c r="C11028" s="7" t="n">
        <v>5</v>
      </c>
      <c r="D11028" s="7" t="n">
        <v>1101004800</v>
      </c>
    </row>
    <row r="11029" spans="1:13">
      <c r="A11029" t="s">
        <v>4</v>
      </c>
      <c r="B11029" s="4" t="s">
        <v>5</v>
      </c>
      <c r="C11029" s="4" t="s">
        <v>7</v>
      </c>
      <c r="D11029" s="4" t="s">
        <v>11</v>
      </c>
    </row>
    <row r="11030" spans="1:13">
      <c r="A11030" t="n">
        <v>85143</v>
      </c>
      <c r="B11030" s="56" t="n">
        <v>116</v>
      </c>
      <c r="C11030" s="7" t="n">
        <v>6</v>
      </c>
      <c r="D11030" s="7" t="n">
        <v>1</v>
      </c>
    </row>
    <row r="11031" spans="1:13">
      <c r="A11031" t="s">
        <v>4</v>
      </c>
      <c r="B11031" s="4" t="s">
        <v>5</v>
      </c>
      <c r="C11031" s="4" t="s">
        <v>11</v>
      </c>
      <c r="D11031" s="4" t="s">
        <v>8</v>
      </c>
      <c r="E11031" s="4" t="s">
        <v>8</v>
      </c>
      <c r="F11031" s="4" t="s">
        <v>8</v>
      </c>
      <c r="G11031" s="4" t="s">
        <v>7</v>
      </c>
      <c r="H11031" s="4" t="s">
        <v>17</v>
      </c>
      <c r="I11031" s="4" t="s">
        <v>15</v>
      </c>
      <c r="J11031" s="4" t="s">
        <v>15</v>
      </c>
      <c r="K11031" s="4" t="s">
        <v>15</v>
      </c>
      <c r="L11031" s="4" t="s">
        <v>15</v>
      </c>
      <c r="M11031" s="4" t="s">
        <v>15</v>
      </c>
      <c r="N11031" s="4" t="s">
        <v>15</v>
      </c>
      <c r="O11031" s="4" t="s">
        <v>15</v>
      </c>
      <c r="P11031" s="4" t="s">
        <v>8</v>
      </c>
      <c r="Q11031" s="4" t="s">
        <v>8</v>
      </c>
      <c r="R11031" s="4" t="s">
        <v>17</v>
      </c>
      <c r="S11031" s="4" t="s">
        <v>7</v>
      </c>
      <c r="T11031" s="4" t="s">
        <v>17</v>
      </c>
      <c r="U11031" s="4" t="s">
        <v>17</v>
      </c>
      <c r="V11031" s="4" t="s">
        <v>11</v>
      </c>
    </row>
    <row r="11032" spans="1:13">
      <c r="A11032" t="n">
        <v>85147</v>
      </c>
      <c r="B11032" s="59" t="n">
        <v>19</v>
      </c>
      <c r="C11032" s="7" t="n">
        <v>1</v>
      </c>
      <c r="D11032" s="7" t="s">
        <v>144</v>
      </c>
      <c r="E11032" s="7" t="s">
        <v>145</v>
      </c>
      <c r="F11032" s="7" t="s">
        <v>18</v>
      </c>
      <c r="G11032" s="7" t="n">
        <v>0</v>
      </c>
      <c r="H11032" s="7" t="n">
        <v>1</v>
      </c>
      <c r="I11032" s="7" t="n">
        <v>0</v>
      </c>
      <c r="J11032" s="7" t="n">
        <v>0</v>
      </c>
      <c r="K11032" s="7" t="n">
        <v>0</v>
      </c>
      <c r="L11032" s="7" t="n">
        <v>0</v>
      </c>
      <c r="M11032" s="7" t="n">
        <v>1</v>
      </c>
      <c r="N11032" s="7" t="n">
        <v>1.60000002384186</v>
      </c>
      <c r="O11032" s="7" t="n">
        <v>0.0900000035762787</v>
      </c>
      <c r="P11032" s="7" t="s">
        <v>18</v>
      </c>
      <c r="Q11032" s="7" t="s">
        <v>18</v>
      </c>
      <c r="R11032" s="7" t="n">
        <v>-1</v>
      </c>
      <c r="S11032" s="7" t="n">
        <v>0</v>
      </c>
      <c r="T11032" s="7" t="n">
        <v>0</v>
      </c>
      <c r="U11032" s="7" t="n">
        <v>0</v>
      </c>
      <c r="V11032" s="7" t="n">
        <v>0</v>
      </c>
    </row>
    <row r="11033" spans="1:13">
      <c r="A11033" t="s">
        <v>4</v>
      </c>
      <c r="B11033" s="4" t="s">
        <v>5</v>
      </c>
      <c r="C11033" s="4" t="s">
        <v>11</v>
      </c>
      <c r="D11033" s="4" t="s">
        <v>8</v>
      </c>
      <c r="E11033" s="4" t="s">
        <v>8</v>
      </c>
      <c r="F11033" s="4" t="s">
        <v>8</v>
      </c>
      <c r="G11033" s="4" t="s">
        <v>7</v>
      </c>
      <c r="H11033" s="4" t="s">
        <v>17</v>
      </c>
      <c r="I11033" s="4" t="s">
        <v>15</v>
      </c>
      <c r="J11033" s="4" t="s">
        <v>15</v>
      </c>
      <c r="K11033" s="4" t="s">
        <v>15</v>
      </c>
      <c r="L11033" s="4" t="s">
        <v>15</v>
      </c>
      <c r="M11033" s="4" t="s">
        <v>15</v>
      </c>
      <c r="N11033" s="4" t="s">
        <v>15</v>
      </c>
      <c r="O11033" s="4" t="s">
        <v>15</v>
      </c>
      <c r="P11033" s="4" t="s">
        <v>8</v>
      </c>
      <c r="Q11033" s="4" t="s">
        <v>8</v>
      </c>
      <c r="R11033" s="4" t="s">
        <v>17</v>
      </c>
      <c r="S11033" s="4" t="s">
        <v>7</v>
      </c>
      <c r="T11033" s="4" t="s">
        <v>17</v>
      </c>
      <c r="U11033" s="4" t="s">
        <v>17</v>
      </c>
      <c r="V11033" s="4" t="s">
        <v>11</v>
      </c>
    </row>
    <row r="11034" spans="1:13">
      <c r="A11034" t="n">
        <v>85220</v>
      </c>
      <c r="B11034" s="59" t="n">
        <v>19</v>
      </c>
      <c r="C11034" s="7" t="n">
        <v>2</v>
      </c>
      <c r="D11034" s="7" t="s">
        <v>146</v>
      </c>
      <c r="E11034" s="7" t="s">
        <v>147</v>
      </c>
      <c r="F11034" s="7" t="s">
        <v>18</v>
      </c>
      <c r="G11034" s="7" t="n">
        <v>0</v>
      </c>
      <c r="H11034" s="7" t="n">
        <v>1</v>
      </c>
      <c r="I11034" s="7" t="n">
        <v>0</v>
      </c>
      <c r="J11034" s="7" t="n">
        <v>0</v>
      </c>
      <c r="K11034" s="7" t="n">
        <v>0</v>
      </c>
      <c r="L11034" s="7" t="n">
        <v>0</v>
      </c>
      <c r="M11034" s="7" t="n">
        <v>1</v>
      </c>
      <c r="N11034" s="7" t="n">
        <v>1.60000002384186</v>
      </c>
      <c r="O11034" s="7" t="n">
        <v>0.0900000035762787</v>
      </c>
      <c r="P11034" s="7" t="s">
        <v>18</v>
      </c>
      <c r="Q11034" s="7" t="s">
        <v>18</v>
      </c>
      <c r="R11034" s="7" t="n">
        <v>-1</v>
      </c>
      <c r="S11034" s="7" t="n">
        <v>0</v>
      </c>
      <c r="T11034" s="7" t="n">
        <v>0</v>
      </c>
      <c r="U11034" s="7" t="n">
        <v>0</v>
      </c>
      <c r="V11034" s="7" t="n">
        <v>0</v>
      </c>
    </row>
    <row r="11035" spans="1:13">
      <c r="A11035" t="s">
        <v>4</v>
      </c>
      <c r="B11035" s="4" t="s">
        <v>5</v>
      </c>
      <c r="C11035" s="4" t="s">
        <v>11</v>
      </c>
      <c r="D11035" s="4" t="s">
        <v>8</v>
      </c>
      <c r="E11035" s="4" t="s">
        <v>8</v>
      </c>
      <c r="F11035" s="4" t="s">
        <v>8</v>
      </c>
      <c r="G11035" s="4" t="s">
        <v>7</v>
      </c>
      <c r="H11035" s="4" t="s">
        <v>17</v>
      </c>
      <c r="I11035" s="4" t="s">
        <v>15</v>
      </c>
      <c r="J11035" s="4" t="s">
        <v>15</v>
      </c>
      <c r="K11035" s="4" t="s">
        <v>15</v>
      </c>
      <c r="L11035" s="4" t="s">
        <v>15</v>
      </c>
      <c r="M11035" s="4" t="s">
        <v>15</v>
      </c>
      <c r="N11035" s="4" t="s">
        <v>15</v>
      </c>
      <c r="O11035" s="4" t="s">
        <v>15</v>
      </c>
      <c r="P11035" s="4" t="s">
        <v>8</v>
      </c>
      <c r="Q11035" s="4" t="s">
        <v>8</v>
      </c>
      <c r="R11035" s="4" t="s">
        <v>17</v>
      </c>
      <c r="S11035" s="4" t="s">
        <v>7</v>
      </c>
      <c r="T11035" s="4" t="s">
        <v>17</v>
      </c>
      <c r="U11035" s="4" t="s">
        <v>17</v>
      </c>
      <c r="V11035" s="4" t="s">
        <v>11</v>
      </c>
    </row>
    <row r="11036" spans="1:13">
      <c r="A11036" t="n">
        <v>85294</v>
      </c>
      <c r="B11036" s="59" t="n">
        <v>19</v>
      </c>
      <c r="C11036" s="7" t="n">
        <v>3</v>
      </c>
      <c r="D11036" s="7" t="s">
        <v>148</v>
      </c>
      <c r="E11036" s="7" t="s">
        <v>149</v>
      </c>
      <c r="F11036" s="7" t="s">
        <v>18</v>
      </c>
      <c r="G11036" s="7" t="n">
        <v>0</v>
      </c>
      <c r="H11036" s="7" t="n">
        <v>1</v>
      </c>
      <c r="I11036" s="7" t="n">
        <v>0</v>
      </c>
      <c r="J11036" s="7" t="n">
        <v>0</v>
      </c>
      <c r="K11036" s="7" t="n">
        <v>0</v>
      </c>
      <c r="L11036" s="7" t="n">
        <v>0</v>
      </c>
      <c r="M11036" s="7" t="n">
        <v>1</v>
      </c>
      <c r="N11036" s="7" t="n">
        <v>1.60000002384186</v>
      </c>
      <c r="O11036" s="7" t="n">
        <v>0.0900000035762787</v>
      </c>
      <c r="P11036" s="7" t="s">
        <v>18</v>
      </c>
      <c r="Q11036" s="7" t="s">
        <v>18</v>
      </c>
      <c r="R11036" s="7" t="n">
        <v>-1</v>
      </c>
      <c r="S11036" s="7" t="n">
        <v>0</v>
      </c>
      <c r="T11036" s="7" t="n">
        <v>0</v>
      </c>
      <c r="U11036" s="7" t="n">
        <v>0</v>
      </c>
      <c r="V11036" s="7" t="n">
        <v>0</v>
      </c>
    </row>
    <row r="11037" spans="1:13">
      <c r="A11037" t="s">
        <v>4</v>
      </c>
      <c r="B11037" s="4" t="s">
        <v>5</v>
      </c>
      <c r="C11037" s="4" t="s">
        <v>11</v>
      </c>
      <c r="D11037" s="4" t="s">
        <v>8</v>
      </c>
      <c r="E11037" s="4" t="s">
        <v>8</v>
      </c>
      <c r="F11037" s="4" t="s">
        <v>8</v>
      </c>
      <c r="G11037" s="4" t="s">
        <v>7</v>
      </c>
      <c r="H11037" s="4" t="s">
        <v>17</v>
      </c>
      <c r="I11037" s="4" t="s">
        <v>15</v>
      </c>
      <c r="J11037" s="4" t="s">
        <v>15</v>
      </c>
      <c r="K11037" s="4" t="s">
        <v>15</v>
      </c>
      <c r="L11037" s="4" t="s">
        <v>15</v>
      </c>
      <c r="M11037" s="4" t="s">
        <v>15</v>
      </c>
      <c r="N11037" s="4" t="s">
        <v>15</v>
      </c>
      <c r="O11037" s="4" t="s">
        <v>15</v>
      </c>
      <c r="P11037" s="4" t="s">
        <v>8</v>
      </c>
      <c r="Q11037" s="4" t="s">
        <v>8</v>
      </c>
      <c r="R11037" s="4" t="s">
        <v>17</v>
      </c>
      <c r="S11037" s="4" t="s">
        <v>7</v>
      </c>
      <c r="T11037" s="4" t="s">
        <v>17</v>
      </c>
      <c r="U11037" s="4" t="s">
        <v>17</v>
      </c>
      <c r="V11037" s="4" t="s">
        <v>11</v>
      </c>
    </row>
    <row r="11038" spans="1:13">
      <c r="A11038" t="n">
        <v>85367</v>
      </c>
      <c r="B11038" s="59" t="n">
        <v>19</v>
      </c>
      <c r="C11038" s="7" t="n">
        <v>4</v>
      </c>
      <c r="D11038" s="7" t="s">
        <v>150</v>
      </c>
      <c r="E11038" s="7" t="s">
        <v>151</v>
      </c>
      <c r="F11038" s="7" t="s">
        <v>18</v>
      </c>
      <c r="G11038" s="7" t="n">
        <v>0</v>
      </c>
      <c r="H11038" s="7" t="n">
        <v>1</v>
      </c>
      <c r="I11038" s="7" t="n">
        <v>0</v>
      </c>
      <c r="J11038" s="7" t="n">
        <v>0</v>
      </c>
      <c r="K11038" s="7" t="n">
        <v>0</v>
      </c>
      <c r="L11038" s="7" t="n">
        <v>0</v>
      </c>
      <c r="M11038" s="7" t="n">
        <v>1</v>
      </c>
      <c r="N11038" s="7" t="n">
        <v>1.60000002384186</v>
      </c>
      <c r="O11038" s="7" t="n">
        <v>0.0900000035762787</v>
      </c>
      <c r="P11038" s="7" t="s">
        <v>18</v>
      </c>
      <c r="Q11038" s="7" t="s">
        <v>18</v>
      </c>
      <c r="R11038" s="7" t="n">
        <v>-1</v>
      </c>
      <c r="S11038" s="7" t="n">
        <v>0</v>
      </c>
      <c r="T11038" s="7" t="n">
        <v>0</v>
      </c>
      <c r="U11038" s="7" t="n">
        <v>0</v>
      </c>
      <c r="V11038" s="7" t="n">
        <v>0</v>
      </c>
    </row>
    <row r="11039" spans="1:13">
      <c r="A11039" t="s">
        <v>4</v>
      </c>
      <c r="B11039" s="4" t="s">
        <v>5</v>
      </c>
      <c r="C11039" s="4" t="s">
        <v>11</v>
      </c>
      <c r="D11039" s="4" t="s">
        <v>8</v>
      </c>
      <c r="E11039" s="4" t="s">
        <v>8</v>
      </c>
      <c r="F11039" s="4" t="s">
        <v>8</v>
      </c>
      <c r="G11039" s="4" t="s">
        <v>7</v>
      </c>
      <c r="H11039" s="4" t="s">
        <v>17</v>
      </c>
      <c r="I11039" s="4" t="s">
        <v>15</v>
      </c>
      <c r="J11039" s="4" t="s">
        <v>15</v>
      </c>
      <c r="K11039" s="4" t="s">
        <v>15</v>
      </c>
      <c r="L11039" s="4" t="s">
        <v>15</v>
      </c>
      <c r="M11039" s="4" t="s">
        <v>15</v>
      </c>
      <c r="N11039" s="4" t="s">
        <v>15</v>
      </c>
      <c r="O11039" s="4" t="s">
        <v>15</v>
      </c>
      <c r="P11039" s="4" t="s">
        <v>8</v>
      </c>
      <c r="Q11039" s="4" t="s">
        <v>8</v>
      </c>
      <c r="R11039" s="4" t="s">
        <v>17</v>
      </c>
      <c r="S11039" s="4" t="s">
        <v>7</v>
      </c>
      <c r="T11039" s="4" t="s">
        <v>17</v>
      </c>
      <c r="U11039" s="4" t="s">
        <v>17</v>
      </c>
      <c r="V11039" s="4" t="s">
        <v>11</v>
      </c>
    </row>
    <row r="11040" spans="1:13">
      <c r="A11040" t="n">
        <v>85442</v>
      </c>
      <c r="B11040" s="59" t="n">
        <v>19</v>
      </c>
      <c r="C11040" s="7" t="n">
        <v>5</v>
      </c>
      <c r="D11040" s="7" t="s">
        <v>152</v>
      </c>
      <c r="E11040" s="7" t="s">
        <v>153</v>
      </c>
      <c r="F11040" s="7" t="s">
        <v>18</v>
      </c>
      <c r="G11040" s="7" t="n">
        <v>0</v>
      </c>
      <c r="H11040" s="7" t="n">
        <v>1</v>
      </c>
      <c r="I11040" s="7" t="n">
        <v>0</v>
      </c>
      <c r="J11040" s="7" t="n">
        <v>0</v>
      </c>
      <c r="K11040" s="7" t="n">
        <v>0</v>
      </c>
      <c r="L11040" s="7" t="n">
        <v>0</v>
      </c>
      <c r="M11040" s="7" t="n">
        <v>1</v>
      </c>
      <c r="N11040" s="7" t="n">
        <v>1.60000002384186</v>
      </c>
      <c r="O11040" s="7" t="n">
        <v>0.0900000035762787</v>
      </c>
      <c r="P11040" s="7" t="s">
        <v>18</v>
      </c>
      <c r="Q11040" s="7" t="s">
        <v>18</v>
      </c>
      <c r="R11040" s="7" t="n">
        <v>-1</v>
      </c>
      <c r="S11040" s="7" t="n">
        <v>0</v>
      </c>
      <c r="T11040" s="7" t="n">
        <v>0</v>
      </c>
      <c r="U11040" s="7" t="n">
        <v>0</v>
      </c>
      <c r="V11040" s="7" t="n">
        <v>0</v>
      </c>
    </row>
    <row r="11041" spans="1:22">
      <c r="A11041" t="s">
        <v>4</v>
      </c>
      <c r="B11041" s="4" t="s">
        <v>5</v>
      </c>
      <c r="C11041" s="4" t="s">
        <v>11</v>
      </c>
      <c r="D11041" s="4" t="s">
        <v>8</v>
      </c>
      <c r="E11041" s="4" t="s">
        <v>8</v>
      </c>
      <c r="F11041" s="4" t="s">
        <v>8</v>
      </c>
      <c r="G11041" s="4" t="s">
        <v>7</v>
      </c>
      <c r="H11041" s="4" t="s">
        <v>17</v>
      </c>
      <c r="I11041" s="4" t="s">
        <v>15</v>
      </c>
      <c r="J11041" s="4" t="s">
        <v>15</v>
      </c>
      <c r="K11041" s="4" t="s">
        <v>15</v>
      </c>
      <c r="L11041" s="4" t="s">
        <v>15</v>
      </c>
      <c r="M11041" s="4" t="s">
        <v>15</v>
      </c>
      <c r="N11041" s="4" t="s">
        <v>15</v>
      </c>
      <c r="O11041" s="4" t="s">
        <v>15</v>
      </c>
      <c r="P11041" s="4" t="s">
        <v>8</v>
      </c>
      <c r="Q11041" s="4" t="s">
        <v>8</v>
      </c>
      <c r="R11041" s="4" t="s">
        <v>17</v>
      </c>
      <c r="S11041" s="4" t="s">
        <v>7</v>
      </c>
      <c r="T11041" s="4" t="s">
        <v>17</v>
      </c>
      <c r="U11041" s="4" t="s">
        <v>17</v>
      </c>
      <c r="V11041" s="4" t="s">
        <v>11</v>
      </c>
    </row>
    <row r="11042" spans="1:22">
      <c r="A11042" t="n">
        <v>85514</v>
      </c>
      <c r="B11042" s="59" t="n">
        <v>19</v>
      </c>
      <c r="C11042" s="7" t="n">
        <v>6</v>
      </c>
      <c r="D11042" s="7" t="s">
        <v>154</v>
      </c>
      <c r="E11042" s="7" t="s">
        <v>155</v>
      </c>
      <c r="F11042" s="7" t="s">
        <v>18</v>
      </c>
      <c r="G11042" s="7" t="n">
        <v>0</v>
      </c>
      <c r="H11042" s="7" t="n">
        <v>1</v>
      </c>
      <c r="I11042" s="7" t="n">
        <v>0</v>
      </c>
      <c r="J11042" s="7" t="n">
        <v>0</v>
      </c>
      <c r="K11042" s="7" t="n">
        <v>0</v>
      </c>
      <c r="L11042" s="7" t="n">
        <v>0</v>
      </c>
      <c r="M11042" s="7" t="n">
        <v>1</v>
      </c>
      <c r="N11042" s="7" t="n">
        <v>1.60000002384186</v>
      </c>
      <c r="O11042" s="7" t="n">
        <v>0.0900000035762787</v>
      </c>
      <c r="P11042" s="7" t="s">
        <v>18</v>
      </c>
      <c r="Q11042" s="7" t="s">
        <v>18</v>
      </c>
      <c r="R11042" s="7" t="n">
        <v>-1</v>
      </c>
      <c r="S11042" s="7" t="n">
        <v>0</v>
      </c>
      <c r="T11042" s="7" t="n">
        <v>0</v>
      </c>
      <c r="U11042" s="7" t="n">
        <v>0</v>
      </c>
      <c r="V11042" s="7" t="n">
        <v>0</v>
      </c>
    </row>
    <row r="11043" spans="1:22">
      <c r="A11043" t="s">
        <v>4</v>
      </c>
      <c r="B11043" s="4" t="s">
        <v>5</v>
      </c>
      <c r="C11043" s="4" t="s">
        <v>11</v>
      </c>
      <c r="D11043" s="4" t="s">
        <v>8</v>
      </c>
      <c r="E11043" s="4" t="s">
        <v>8</v>
      </c>
      <c r="F11043" s="4" t="s">
        <v>8</v>
      </c>
      <c r="G11043" s="4" t="s">
        <v>7</v>
      </c>
      <c r="H11043" s="4" t="s">
        <v>17</v>
      </c>
      <c r="I11043" s="4" t="s">
        <v>15</v>
      </c>
      <c r="J11043" s="4" t="s">
        <v>15</v>
      </c>
      <c r="K11043" s="4" t="s">
        <v>15</v>
      </c>
      <c r="L11043" s="4" t="s">
        <v>15</v>
      </c>
      <c r="M11043" s="4" t="s">
        <v>15</v>
      </c>
      <c r="N11043" s="4" t="s">
        <v>15</v>
      </c>
      <c r="O11043" s="4" t="s">
        <v>15</v>
      </c>
      <c r="P11043" s="4" t="s">
        <v>8</v>
      </c>
      <c r="Q11043" s="4" t="s">
        <v>8</v>
      </c>
      <c r="R11043" s="4" t="s">
        <v>17</v>
      </c>
      <c r="S11043" s="4" t="s">
        <v>7</v>
      </c>
      <c r="T11043" s="4" t="s">
        <v>17</v>
      </c>
      <c r="U11043" s="4" t="s">
        <v>17</v>
      </c>
      <c r="V11043" s="4" t="s">
        <v>11</v>
      </c>
    </row>
    <row r="11044" spans="1:22">
      <c r="A11044" t="n">
        <v>85587</v>
      </c>
      <c r="B11044" s="59" t="n">
        <v>19</v>
      </c>
      <c r="C11044" s="7" t="n">
        <v>7</v>
      </c>
      <c r="D11044" s="7" t="s">
        <v>156</v>
      </c>
      <c r="E11044" s="7" t="s">
        <v>157</v>
      </c>
      <c r="F11044" s="7" t="s">
        <v>18</v>
      </c>
      <c r="G11044" s="7" t="n">
        <v>0</v>
      </c>
      <c r="H11044" s="7" t="n">
        <v>1</v>
      </c>
      <c r="I11044" s="7" t="n">
        <v>0</v>
      </c>
      <c r="J11044" s="7" t="n">
        <v>0</v>
      </c>
      <c r="K11044" s="7" t="n">
        <v>0</v>
      </c>
      <c r="L11044" s="7" t="n">
        <v>0</v>
      </c>
      <c r="M11044" s="7" t="n">
        <v>1</v>
      </c>
      <c r="N11044" s="7" t="n">
        <v>1.60000002384186</v>
      </c>
      <c r="O11044" s="7" t="n">
        <v>0.0900000035762787</v>
      </c>
      <c r="P11044" s="7" t="s">
        <v>18</v>
      </c>
      <c r="Q11044" s="7" t="s">
        <v>18</v>
      </c>
      <c r="R11044" s="7" t="n">
        <v>-1</v>
      </c>
      <c r="S11044" s="7" t="n">
        <v>0</v>
      </c>
      <c r="T11044" s="7" t="n">
        <v>0</v>
      </c>
      <c r="U11044" s="7" t="n">
        <v>0</v>
      </c>
      <c r="V11044" s="7" t="n">
        <v>0</v>
      </c>
    </row>
    <row r="11045" spans="1:22">
      <c r="A11045" t="s">
        <v>4</v>
      </c>
      <c r="B11045" s="4" t="s">
        <v>5</v>
      </c>
      <c r="C11045" s="4" t="s">
        <v>11</v>
      </c>
      <c r="D11045" s="4" t="s">
        <v>8</v>
      </c>
      <c r="E11045" s="4" t="s">
        <v>8</v>
      </c>
      <c r="F11045" s="4" t="s">
        <v>8</v>
      </c>
      <c r="G11045" s="4" t="s">
        <v>7</v>
      </c>
      <c r="H11045" s="4" t="s">
        <v>17</v>
      </c>
      <c r="I11045" s="4" t="s">
        <v>15</v>
      </c>
      <c r="J11045" s="4" t="s">
        <v>15</v>
      </c>
      <c r="K11045" s="4" t="s">
        <v>15</v>
      </c>
      <c r="L11045" s="4" t="s">
        <v>15</v>
      </c>
      <c r="M11045" s="4" t="s">
        <v>15</v>
      </c>
      <c r="N11045" s="4" t="s">
        <v>15</v>
      </c>
      <c r="O11045" s="4" t="s">
        <v>15</v>
      </c>
      <c r="P11045" s="4" t="s">
        <v>8</v>
      </c>
      <c r="Q11045" s="4" t="s">
        <v>8</v>
      </c>
      <c r="R11045" s="4" t="s">
        <v>17</v>
      </c>
      <c r="S11045" s="4" t="s">
        <v>7</v>
      </c>
      <c r="T11045" s="4" t="s">
        <v>17</v>
      </c>
      <c r="U11045" s="4" t="s">
        <v>17</v>
      </c>
      <c r="V11045" s="4" t="s">
        <v>11</v>
      </c>
    </row>
    <row r="11046" spans="1:22">
      <c r="A11046" t="n">
        <v>85658</v>
      </c>
      <c r="B11046" s="59" t="n">
        <v>19</v>
      </c>
      <c r="C11046" s="7" t="n">
        <v>8</v>
      </c>
      <c r="D11046" s="7" t="s">
        <v>158</v>
      </c>
      <c r="E11046" s="7" t="s">
        <v>159</v>
      </c>
      <c r="F11046" s="7" t="s">
        <v>18</v>
      </c>
      <c r="G11046" s="7" t="n">
        <v>0</v>
      </c>
      <c r="H11046" s="7" t="n">
        <v>1</v>
      </c>
      <c r="I11046" s="7" t="n">
        <v>0</v>
      </c>
      <c r="J11046" s="7" t="n">
        <v>0</v>
      </c>
      <c r="K11046" s="7" t="n">
        <v>0</v>
      </c>
      <c r="L11046" s="7" t="n">
        <v>0</v>
      </c>
      <c r="M11046" s="7" t="n">
        <v>1</v>
      </c>
      <c r="N11046" s="7" t="n">
        <v>1.60000002384186</v>
      </c>
      <c r="O11046" s="7" t="n">
        <v>0.0900000035762787</v>
      </c>
      <c r="P11046" s="7" t="s">
        <v>18</v>
      </c>
      <c r="Q11046" s="7" t="s">
        <v>18</v>
      </c>
      <c r="R11046" s="7" t="n">
        <v>-1</v>
      </c>
      <c r="S11046" s="7" t="n">
        <v>0</v>
      </c>
      <c r="T11046" s="7" t="n">
        <v>0</v>
      </c>
      <c r="U11046" s="7" t="n">
        <v>0</v>
      </c>
      <c r="V11046" s="7" t="n">
        <v>0</v>
      </c>
    </row>
    <row r="11047" spans="1:22">
      <c r="A11047" t="s">
        <v>4</v>
      </c>
      <c r="B11047" s="4" t="s">
        <v>5</v>
      </c>
      <c r="C11047" s="4" t="s">
        <v>11</v>
      </c>
      <c r="D11047" s="4" t="s">
        <v>8</v>
      </c>
      <c r="E11047" s="4" t="s">
        <v>8</v>
      </c>
      <c r="F11047" s="4" t="s">
        <v>8</v>
      </c>
      <c r="G11047" s="4" t="s">
        <v>7</v>
      </c>
      <c r="H11047" s="4" t="s">
        <v>17</v>
      </c>
      <c r="I11047" s="4" t="s">
        <v>15</v>
      </c>
      <c r="J11047" s="4" t="s">
        <v>15</v>
      </c>
      <c r="K11047" s="4" t="s">
        <v>15</v>
      </c>
      <c r="L11047" s="4" t="s">
        <v>15</v>
      </c>
      <c r="M11047" s="4" t="s">
        <v>15</v>
      </c>
      <c r="N11047" s="4" t="s">
        <v>15</v>
      </c>
      <c r="O11047" s="4" t="s">
        <v>15</v>
      </c>
      <c r="P11047" s="4" t="s">
        <v>8</v>
      </c>
      <c r="Q11047" s="4" t="s">
        <v>8</v>
      </c>
      <c r="R11047" s="4" t="s">
        <v>17</v>
      </c>
      <c r="S11047" s="4" t="s">
        <v>7</v>
      </c>
      <c r="T11047" s="4" t="s">
        <v>17</v>
      </c>
      <c r="U11047" s="4" t="s">
        <v>17</v>
      </c>
      <c r="V11047" s="4" t="s">
        <v>11</v>
      </c>
    </row>
    <row r="11048" spans="1:22">
      <c r="A11048" t="n">
        <v>85731</v>
      </c>
      <c r="B11048" s="59" t="n">
        <v>19</v>
      </c>
      <c r="C11048" s="7" t="n">
        <v>9</v>
      </c>
      <c r="D11048" s="7" t="s">
        <v>160</v>
      </c>
      <c r="E11048" s="7" t="s">
        <v>161</v>
      </c>
      <c r="F11048" s="7" t="s">
        <v>18</v>
      </c>
      <c r="G11048" s="7" t="n">
        <v>0</v>
      </c>
      <c r="H11048" s="7" t="n">
        <v>1</v>
      </c>
      <c r="I11048" s="7" t="n">
        <v>0</v>
      </c>
      <c r="J11048" s="7" t="n">
        <v>0</v>
      </c>
      <c r="K11048" s="7" t="n">
        <v>0</v>
      </c>
      <c r="L11048" s="7" t="n">
        <v>0</v>
      </c>
      <c r="M11048" s="7" t="n">
        <v>1</v>
      </c>
      <c r="N11048" s="7" t="n">
        <v>1.60000002384186</v>
      </c>
      <c r="O11048" s="7" t="n">
        <v>0.0900000035762787</v>
      </c>
      <c r="P11048" s="7" t="s">
        <v>18</v>
      </c>
      <c r="Q11048" s="7" t="s">
        <v>18</v>
      </c>
      <c r="R11048" s="7" t="n">
        <v>-1</v>
      </c>
      <c r="S11048" s="7" t="n">
        <v>0</v>
      </c>
      <c r="T11048" s="7" t="n">
        <v>0</v>
      </c>
      <c r="U11048" s="7" t="n">
        <v>0</v>
      </c>
      <c r="V11048" s="7" t="n">
        <v>0</v>
      </c>
    </row>
    <row r="11049" spans="1:22">
      <c r="A11049" t="s">
        <v>4</v>
      </c>
      <c r="B11049" s="4" t="s">
        <v>5</v>
      </c>
      <c r="C11049" s="4" t="s">
        <v>11</v>
      </c>
      <c r="D11049" s="4" t="s">
        <v>7</v>
      </c>
      <c r="E11049" s="4" t="s">
        <v>7</v>
      </c>
      <c r="F11049" s="4" t="s">
        <v>8</v>
      </c>
    </row>
    <row r="11050" spans="1:22">
      <c r="A11050" t="n">
        <v>85806</v>
      </c>
      <c r="B11050" s="50" t="n">
        <v>20</v>
      </c>
      <c r="C11050" s="7" t="n">
        <v>0</v>
      </c>
      <c r="D11050" s="7" t="n">
        <v>3</v>
      </c>
      <c r="E11050" s="7" t="n">
        <v>10</v>
      </c>
      <c r="F11050" s="7" t="s">
        <v>172</v>
      </c>
    </row>
    <row r="11051" spans="1:22">
      <c r="A11051" t="s">
        <v>4</v>
      </c>
      <c r="B11051" s="4" t="s">
        <v>5</v>
      </c>
      <c r="C11051" s="4" t="s">
        <v>11</v>
      </c>
    </row>
    <row r="11052" spans="1:22">
      <c r="A11052" t="n">
        <v>85824</v>
      </c>
      <c r="B11052" s="26" t="n">
        <v>16</v>
      </c>
      <c r="C11052" s="7" t="n">
        <v>0</v>
      </c>
    </row>
    <row r="11053" spans="1:22">
      <c r="A11053" t="s">
        <v>4</v>
      </c>
      <c r="B11053" s="4" t="s">
        <v>5</v>
      </c>
      <c r="C11053" s="4" t="s">
        <v>11</v>
      </c>
      <c r="D11053" s="4" t="s">
        <v>7</v>
      </c>
      <c r="E11053" s="4" t="s">
        <v>7</v>
      </c>
      <c r="F11053" s="4" t="s">
        <v>8</v>
      </c>
    </row>
    <row r="11054" spans="1:22">
      <c r="A11054" t="n">
        <v>85827</v>
      </c>
      <c r="B11054" s="50" t="n">
        <v>20</v>
      </c>
      <c r="C11054" s="7" t="n">
        <v>1</v>
      </c>
      <c r="D11054" s="7" t="n">
        <v>3</v>
      </c>
      <c r="E11054" s="7" t="n">
        <v>10</v>
      </c>
      <c r="F11054" s="7" t="s">
        <v>172</v>
      </c>
    </row>
    <row r="11055" spans="1:22">
      <c r="A11055" t="s">
        <v>4</v>
      </c>
      <c r="B11055" s="4" t="s">
        <v>5</v>
      </c>
      <c r="C11055" s="4" t="s">
        <v>11</v>
      </c>
    </row>
    <row r="11056" spans="1:22">
      <c r="A11056" t="n">
        <v>85845</v>
      </c>
      <c r="B11056" s="26" t="n">
        <v>16</v>
      </c>
      <c r="C11056" s="7" t="n">
        <v>0</v>
      </c>
    </row>
    <row r="11057" spans="1:22">
      <c r="A11057" t="s">
        <v>4</v>
      </c>
      <c r="B11057" s="4" t="s">
        <v>5</v>
      </c>
      <c r="C11057" s="4" t="s">
        <v>11</v>
      </c>
      <c r="D11057" s="4" t="s">
        <v>7</v>
      </c>
      <c r="E11057" s="4" t="s">
        <v>7</v>
      </c>
      <c r="F11057" s="4" t="s">
        <v>8</v>
      </c>
    </row>
    <row r="11058" spans="1:22">
      <c r="A11058" t="n">
        <v>85848</v>
      </c>
      <c r="B11058" s="50" t="n">
        <v>20</v>
      </c>
      <c r="C11058" s="7" t="n">
        <v>2</v>
      </c>
      <c r="D11058" s="7" t="n">
        <v>3</v>
      </c>
      <c r="E11058" s="7" t="n">
        <v>10</v>
      </c>
      <c r="F11058" s="7" t="s">
        <v>172</v>
      </c>
    </row>
    <row r="11059" spans="1:22">
      <c r="A11059" t="s">
        <v>4</v>
      </c>
      <c r="B11059" s="4" t="s">
        <v>5</v>
      </c>
      <c r="C11059" s="4" t="s">
        <v>11</v>
      </c>
    </row>
    <row r="11060" spans="1:22">
      <c r="A11060" t="n">
        <v>85866</v>
      </c>
      <c r="B11060" s="26" t="n">
        <v>16</v>
      </c>
      <c r="C11060" s="7" t="n">
        <v>0</v>
      </c>
    </row>
    <row r="11061" spans="1:22">
      <c r="A11061" t="s">
        <v>4</v>
      </c>
      <c r="B11061" s="4" t="s">
        <v>5</v>
      </c>
      <c r="C11061" s="4" t="s">
        <v>11</v>
      </c>
      <c r="D11061" s="4" t="s">
        <v>7</v>
      </c>
      <c r="E11061" s="4" t="s">
        <v>7</v>
      </c>
      <c r="F11061" s="4" t="s">
        <v>8</v>
      </c>
    </row>
    <row r="11062" spans="1:22">
      <c r="A11062" t="n">
        <v>85869</v>
      </c>
      <c r="B11062" s="50" t="n">
        <v>20</v>
      </c>
      <c r="C11062" s="7" t="n">
        <v>3</v>
      </c>
      <c r="D11062" s="7" t="n">
        <v>3</v>
      </c>
      <c r="E11062" s="7" t="n">
        <v>10</v>
      </c>
      <c r="F11062" s="7" t="s">
        <v>172</v>
      </c>
    </row>
    <row r="11063" spans="1:22">
      <c r="A11063" t="s">
        <v>4</v>
      </c>
      <c r="B11063" s="4" t="s">
        <v>5</v>
      </c>
      <c r="C11063" s="4" t="s">
        <v>11</v>
      </c>
    </row>
    <row r="11064" spans="1:22">
      <c r="A11064" t="n">
        <v>85887</v>
      </c>
      <c r="B11064" s="26" t="n">
        <v>16</v>
      </c>
      <c r="C11064" s="7" t="n">
        <v>0</v>
      </c>
    </row>
    <row r="11065" spans="1:22">
      <c r="A11065" t="s">
        <v>4</v>
      </c>
      <c r="B11065" s="4" t="s">
        <v>5</v>
      </c>
      <c r="C11065" s="4" t="s">
        <v>11</v>
      </c>
      <c r="D11065" s="4" t="s">
        <v>7</v>
      </c>
      <c r="E11065" s="4" t="s">
        <v>7</v>
      </c>
      <c r="F11065" s="4" t="s">
        <v>8</v>
      </c>
    </row>
    <row r="11066" spans="1:22">
      <c r="A11066" t="n">
        <v>85890</v>
      </c>
      <c r="B11066" s="50" t="n">
        <v>20</v>
      </c>
      <c r="C11066" s="7" t="n">
        <v>4</v>
      </c>
      <c r="D11066" s="7" t="n">
        <v>3</v>
      </c>
      <c r="E11066" s="7" t="n">
        <v>10</v>
      </c>
      <c r="F11066" s="7" t="s">
        <v>172</v>
      </c>
    </row>
    <row r="11067" spans="1:22">
      <c r="A11067" t="s">
        <v>4</v>
      </c>
      <c r="B11067" s="4" t="s">
        <v>5</v>
      </c>
      <c r="C11067" s="4" t="s">
        <v>11</v>
      </c>
    </row>
    <row r="11068" spans="1:22">
      <c r="A11068" t="n">
        <v>85908</v>
      </c>
      <c r="B11068" s="26" t="n">
        <v>16</v>
      </c>
      <c r="C11068" s="7" t="n">
        <v>0</v>
      </c>
    </row>
    <row r="11069" spans="1:22">
      <c r="A11069" t="s">
        <v>4</v>
      </c>
      <c r="B11069" s="4" t="s">
        <v>5</v>
      </c>
      <c r="C11069" s="4" t="s">
        <v>11</v>
      </c>
      <c r="D11069" s="4" t="s">
        <v>7</v>
      </c>
      <c r="E11069" s="4" t="s">
        <v>7</v>
      </c>
      <c r="F11069" s="4" t="s">
        <v>8</v>
      </c>
    </row>
    <row r="11070" spans="1:22">
      <c r="A11070" t="n">
        <v>85911</v>
      </c>
      <c r="B11070" s="50" t="n">
        <v>20</v>
      </c>
      <c r="C11070" s="7" t="n">
        <v>5</v>
      </c>
      <c r="D11070" s="7" t="n">
        <v>3</v>
      </c>
      <c r="E11070" s="7" t="n">
        <v>10</v>
      </c>
      <c r="F11070" s="7" t="s">
        <v>172</v>
      </c>
    </row>
    <row r="11071" spans="1:22">
      <c r="A11071" t="s">
        <v>4</v>
      </c>
      <c r="B11071" s="4" t="s">
        <v>5</v>
      </c>
      <c r="C11071" s="4" t="s">
        <v>11</v>
      </c>
    </row>
    <row r="11072" spans="1:22">
      <c r="A11072" t="n">
        <v>85929</v>
      </c>
      <c r="B11072" s="26" t="n">
        <v>16</v>
      </c>
      <c r="C11072" s="7" t="n">
        <v>0</v>
      </c>
    </row>
    <row r="11073" spans="1:6">
      <c r="A11073" t="s">
        <v>4</v>
      </c>
      <c r="B11073" s="4" t="s">
        <v>5</v>
      </c>
      <c r="C11073" s="4" t="s">
        <v>11</v>
      </c>
      <c r="D11073" s="4" t="s">
        <v>7</v>
      </c>
      <c r="E11073" s="4" t="s">
        <v>7</v>
      </c>
      <c r="F11073" s="4" t="s">
        <v>8</v>
      </c>
    </row>
    <row r="11074" spans="1:6">
      <c r="A11074" t="n">
        <v>85932</v>
      </c>
      <c r="B11074" s="50" t="n">
        <v>20</v>
      </c>
      <c r="C11074" s="7" t="n">
        <v>6</v>
      </c>
      <c r="D11074" s="7" t="n">
        <v>3</v>
      </c>
      <c r="E11074" s="7" t="n">
        <v>10</v>
      </c>
      <c r="F11074" s="7" t="s">
        <v>172</v>
      </c>
    </row>
    <row r="11075" spans="1:6">
      <c r="A11075" t="s">
        <v>4</v>
      </c>
      <c r="B11075" s="4" t="s">
        <v>5</v>
      </c>
      <c r="C11075" s="4" t="s">
        <v>11</v>
      </c>
    </row>
    <row r="11076" spans="1:6">
      <c r="A11076" t="n">
        <v>85950</v>
      </c>
      <c r="B11076" s="26" t="n">
        <v>16</v>
      </c>
      <c r="C11076" s="7" t="n">
        <v>0</v>
      </c>
    </row>
    <row r="11077" spans="1:6">
      <c r="A11077" t="s">
        <v>4</v>
      </c>
      <c r="B11077" s="4" t="s">
        <v>5</v>
      </c>
      <c r="C11077" s="4" t="s">
        <v>11</v>
      </c>
      <c r="D11077" s="4" t="s">
        <v>7</v>
      </c>
      <c r="E11077" s="4" t="s">
        <v>7</v>
      </c>
      <c r="F11077" s="4" t="s">
        <v>8</v>
      </c>
    </row>
    <row r="11078" spans="1:6">
      <c r="A11078" t="n">
        <v>85953</v>
      </c>
      <c r="B11078" s="50" t="n">
        <v>20</v>
      </c>
      <c r="C11078" s="7" t="n">
        <v>7</v>
      </c>
      <c r="D11078" s="7" t="n">
        <v>3</v>
      </c>
      <c r="E11078" s="7" t="n">
        <v>10</v>
      </c>
      <c r="F11078" s="7" t="s">
        <v>172</v>
      </c>
    </row>
    <row r="11079" spans="1:6">
      <c r="A11079" t="s">
        <v>4</v>
      </c>
      <c r="B11079" s="4" t="s">
        <v>5</v>
      </c>
      <c r="C11079" s="4" t="s">
        <v>11</v>
      </c>
    </row>
    <row r="11080" spans="1:6">
      <c r="A11080" t="n">
        <v>85971</v>
      </c>
      <c r="B11080" s="26" t="n">
        <v>16</v>
      </c>
      <c r="C11080" s="7" t="n">
        <v>0</v>
      </c>
    </row>
    <row r="11081" spans="1:6">
      <c r="A11081" t="s">
        <v>4</v>
      </c>
      <c r="B11081" s="4" t="s">
        <v>5</v>
      </c>
      <c r="C11081" s="4" t="s">
        <v>11</v>
      </c>
      <c r="D11081" s="4" t="s">
        <v>7</v>
      </c>
      <c r="E11081" s="4" t="s">
        <v>7</v>
      </c>
      <c r="F11081" s="4" t="s">
        <v>8</v>
      </c>
    </row>
    <row r="11082" spans="1:6">
      <c r="A11082" t="n">
        <v>85974</v>
      </c>
      <c r="B11082" s="50" t="n">
        <v>20</v>
      </c>
      <c r="C11082" s="7" t="n">
        <v>8</v>
      </c>
      <c r="D11082" s="7" t="n">
        <v>3</v>
      </c>
      <c r="E11082" s="7" t="n">
        <v>10</v>
      </c>
      <c r="F11082" s="7" t="s">
        <v>172</v>
      </c>
    </row>
    <row r="11083" spans="1:6">
      <c r="A11083" t="s">
        <v>4</v>
      </c>
      <c r="B11083" s="4" t="s">
        <v>5</v>
      </c>
      <c r="C11083" s="4" t="s">
        <v>11</v>
      </c>
    </row>
    <row r="11084" spans="1:6">
      <c r="A11084" t="n">
        <v>85992</v>
      </c>
      <c r="B11084" s="26" t="n">
        <v>16</v>
      </c>
      <c r="C11084" s="7" t="n">
        <v>0</v>
      </c>
    </row>
    <row r="11085" spans="1:6">
      <c r="A11085" t="s">
        <v>4</v>
      </c>
      <c r="B11085" s="4" t="s">
        <v>5</v>
      </c>
      <c r="C11085" s="4" t="s">
        <v>11</v>
      </c>
      <c r="D11085" s="4" t="s">
        <v>7</v>
      </c>
      <c r="E11085" s="4" t="s">
        <v>7</v>
      </c>
      <c r="F11085" s="4" t="s">
        <v>8</v>
      </c>
    </row>
    <row r="11086" spans="1:6">
      <c r="A11086" t="n">
        <v>85995</v>
      </c>
      <c r="B11086" s="50" t="n">
        <v>20</v>
      </c>
      <c r="C11086" s="7" t="n">
        <v>9</v>
      </c>
      <c r="D11086" s="7" t="n">
        <v>3</v>
      </c>
      <c r="E11086" s="7" t="n">
        <v>10</v>
      </c>
      <c r="F11086" s="7" t="s">
        <v>172</v>
      </c>
    </row>
    <row r="11087" spans="1:6">
      <c r="A11087" t="s">
        <v>4</v>
      </c>
      <c r="B11087" s="4" t="s">
        <v>5</v>
      </c>
      <c r="C11087" s="4" t="s">
        <v>11</v>
      </c>
    </row>
    <row r="11088" spans="1:6">
      <c r="A11088" t="n">
        <v>86013</v>
      </c>
      <c r="B11088" s="26" t="n">
        <v>16</v>
      </c>
      <c r="C11088" s="7" t="n">
        <v>0</v>
      </c>
    </row>
    <row r="11089" spans="1:6">
      <c r="A11089" t="s">
        <v>4</v>
      </c>
      <c r="B11089" s="4" t="s">
        <v>5</v>
      </c>
      <c r="C11089" s="4" t="s">
        <v>11</v>
      </c>
      <c r="D11089" s="4" t="s">
        <v>8</v>
      </c>
      <c r="E11089" s="4" t="s">
        <v>8</v>
      </c>
      <c r="F11089" s="4" t="s">
        <v>8</v>
      </c>
      <c r="G11089" s="4" t="s">
        <v>7</v>
      </c>
      <c r="H11089" s="4" t="s">
        <v>17</v>
      </c>
      <c r="I11089" s="4" t="s">
        <v>15</v>
      </c>
      <c r="J11089" s="4" t="s">
        <v>15</v>
      </c>
      <c r="K11089" s="4" t="s">
        <v>15</v>
      </c>
      <c r="L11089" s="4" t="s">
        <v>15</v>
      </c>
      <c r="M11089" s="4" t="s">
        <v>15</v>
      </c>
      <c r="N11089" s="4" t="s">
        <v>15</v>
      </c>
      <c r="O11089" s="4" t="s">
        <v>15</v>
      </c>
      <c r="P11089" s="4" t="s">
        <v>8</v>
      </c>
      <c r="Q11089" s="4" t="s">
        <v>8</v>
      </c>
      <c r="R11089" s="4" t="s">
        <v>17</v>
      </c>
      <c r="S11089" s="4" t="s">
        <v>7</v>
      </c>
      <c r="T11089" s="4" t="s">
        <v>17</v>
      </c>
      <c r="U11089" s="4" t="s">
        <v>17</v>
      </c>
      <c r="V11089" s="4" t="s">
        <v>11</v>
      </c>
    </row>
    <row r="11090" spans="1:6">
      <c r="A11090" t="n">
        <v>86016</v>
      </c>
      <c r="B11090" s="59" t="n">
        <v>19</v>
      </c>
      <c r="C11090" s="7" t="n">
        <v>1012</v>
      </c>
      <c r="D11090" s="7" t="s">
        <v>173</v>
      </c>
      <c r="E11090" s="7" t="s">
        <v>174</v>
      </c>
      <c r="F11090" s="7" t="s">
        <v>18</v>
      </c>
      <c r="G11090" s="7" t="n">
        <v>0</v>
      </c>
      <c r="H11090" s="7" t="n">
        <v>800</v>
      </c>
      <c r="I11090" s="7" t="n">
        <v>-30.0499992370605</v>
      </c>
      <c r="J11090" s="7" t="n">
        <v>0.800000011920929</v>
      </c>
      <c r="K11090" s="7" t="n">
        <v>-52.4500007629395</v>
      </c>
      <c r="L11090" s="7" t="n">
        <v>0</v>
      </c>
      <c r="M11090" s="7" t="n">
        <v>1</v>
      </c>
      <c r="N11090" s="7" t="n">
        <v>1.60000002384186</v>
      </c>
      <c r="O11090" s="7" t="n">
        <v>0.0900000035762787</v>
      </c>
      <c r="P11090" s="7" t="s">
        <v>18</v>
      </c>
      <c r="Q11090" s="7" t="s">
        <v>18</v>
      </c>
      <c r="R11090" s="7" t="n">
        <v>-1</v>
      </c>
      <c r="S11090" s="7" t="n">
        <v>0</v>
      </c>
      <c r="T11090" s="7" t="n">
        <v>0</v>
      </c>
      <c r="U11090" s="7" t="n">
        <v>0</v>
      </c>
      <c r="V11090" s="7" t="n">
        <v>0</v>
      </c>
    </row>
    <row r="11091" spans="1:6">
      <c r="A11091" t="s">
        <v>4</v>
      </c>
      <c r="B11091" s="4" t="s">
        <v>5</v>
      </c>
      <c r="C11091" s="4" t="s">
        <v>11</v>
      </c>
      <c r="D11091" s="4" t="s">
        <v>8</v>
      </c>
      <c r="E11091" s="4" t="s">
        <v>8</v>
      </c>
      <c r="F11091" s="4" t="s">
        <v>8</v>
      </c>
      <c r="G11091" s="4" t="s">
        <v>7</v>
      </c>
      <c r="H11091" s="4" t="s">
        <v>17</v>
      </c>
      <c r="I11091" s="4" t="s">
        <v>15</v>
      </c>
      <c r="J11091" s="4" t="s">
        <v>15</v>
      </c>
      <c r="K11091" s="4" t="s">
        <v>15</v>
      </c>
      <c r="L11091" s="4" t="s">
        <v>15</v>
      </c>
      <c r="M11091" s="4" t="s">
        <v>15</v>
      </c>
      <c r="N11091" s="4" t="s">
        <v>15</v>
      </c>
      <c r="O11091" s="4" t="s">
        <v>15</v>
      </c>
      <c r="P11091" s="4" t="s">
        <v>8</v>
      </c>
      <c r="Q11091" s="4" t="s">
        <v>8</v>
      </c>
      <c r="R11091" s="4" t="s">
        <v>17</v>
      </c>
      <c r="S11091" s="4" t="s">
        <v>7</v>
      </c>
      <c r="T11091" s="4" t="s">
        <v>17</v>
      </c>
      <c r="U11091" s="4" t="s">
        <v>17</v>
      </c>
      <c r="V11091" s="4" t="s">
        <v>11</v>
      </c>
    </row>
    <row r="11092" spans="1:6">
      <c r="A11092" t="n">
        <v>86088</v>
      </c>
      <c r="B11092" s="59" t="n">
        <v>19</v>
      </c>
      <c r="C11092" s="7" t="n">
        <v>1022</v>
      </c>
      <c r="D11092" s="7" t="s">
        <v>175</v>
      </c>
      <c r="E11092" s="7" t="s">
        <v>176</v>
      </c>
      <c r="F11092" s="7" t="s">
        <v>18</v>
      </c>
      <c r="G11092" s="7" t="n">
        <v>0</v>
      </c>
      <c r="H11092" s="7" t="n">
        <v>800</v>
      </c>
      <c r="I11092" s="7" t="n">
        <v>-29.7999992370605</v>
      </c>
      <c r="J11092" s="7" t="n">
        <v>0.800000011920929</v>
      </c>
      <c r="K11092" s="7" t="n">
        <v>-52.7000007629395</v>
      </c>
      <c r="L11092" s="7" t="n">
        <v>90</v>
      </c>
      <c r="M11092" s="7" t="n">
        <v>1</v>
      </c>
      <c r="N11092" s="7" t="n">
        <v>1.60000002384186</v>
      </c>
      <c r="O11092" s="7" t="n">
        <v>0.0900000035762787</v>
      </c>
      <c r="P11092" s="7" t="s">
        <v>18</v>
      </c>
      <c r="Q11092" s="7" t="s">
        <v>18</v>
      </c>
      <c r="R11092" s="7" t="n">
        <v>-1</v>
      </c>
      <c r="S11092" s="7" t="n">
        <v>0</v>
      </c>
      <c r="T11092" s="7" t="n">
        <v>0</v>
      </c>
      <c r="U11092" s="7" t="n">
        <v>0</v>
      </c>
      <c r="V11092" s="7" t="n">
        <v>0</v>
      </c>
    </row>
    <row r="11093" spans="1:6">
      <c r="A11093" t="s">
        <v>4</v>
      </c>
      <c r="B11093" s="4" t="s">
        <v>5</v>
      </c>
      <c r="C11093" s="4" t="s">
        <v>11</v>
      </c>
      <c r="D11093" s="4" t="s">
        <v>8</v>
      </c>
      <c r="E11093" s="4" t="s">
        <v>8</v>
      </c>
      <c r="F11093" s="4" t="s">
        <v>8</v>
      </c>
      <c r="G11093" s="4" t="s">
        <v>7</v>
      </c>
      <c r="H11093" s="4" t="s">
        <v>17</v>
      </c>
      <c r="I11093" s="4" t="s">
        <v>15</v>
      </c>
      <c r="J11093" s="4" t="s">
        <v>15</v>
      </c>
      <c r="K11093" s="4" t="s">
        <v>15</v>
      </c>
      <c r="L11093" s="4" t="s">
        <v>15</v>
      </c>
      <c r="M11093" s="4" t="s">
        <v>15</v>
      </c>
      <c r="N11093" s="4" t="s">
        <v>15</v>
      </c>
      <c r="O11093" s="4" t="s">
        <v>15</v>
      </c>
      <c r="P11093" s="4" t="s">
        <v>8</v>
      </c>
      <c r="Q11093" s="4" t="s">
        <v>8</v>
      </c>
      <c r="R11093" s="4" t="s">
        <v>17</v>
      </c>
      <c r="S11093" s="4" t="s">
        <v>7</v>
      </c>
      <c r="T11093" s="4" t="s">
        <v>17</v>
      </c>
      <c r="U11093" s="4" t="s">
        <v>17</v>
      </c>
      <c r="V11093" s="4" t="s">
        <v>11</v>
      </c>
    </row>
    <row r="11094" spans="1:6">
      <c r="A11094" t="n">
        <v>86161</v>
      </c>
      <c r="B11094" s="59" t="n">
        <v>19</v>
      </c>
      <c r="C11094" s="7" t="n">
        <v>1001</v>
      </c>
      <c r="D11094" s="7" t="s">
        <v>177</v>
      </c>
      <c r="E11094" s="7" t="s">
        <v>178</v>
      </c>
      <c r="F11094" s="7" t="s">
        <v>18</v>
      </c>
      <c r="G11094" s="7" t="n">
        <v>0</v>
      </c>
      <c r="H11094" s="7" t="n">
        <v>800</v>
      </c>
      <c r="I11094" s="7" t="n">
        <v>-30.2999992370605</v>
      </c>
      <c r="J11094" s="7" t="n">
        <v>0.800000011920929</v>
      </c>
      <c r="K11094" s="7" t="n">
        <v>-52.5999984741211</v>
      </c>
      <c r="L11094" s="7" t="n">
        <v>0</v>
      </c>
      <c r="M11094" s="7" t="n">
        <v>1</v>
      </c>
      <c r="N11094" s="7" t="n">
        <v>1.60000002384186</v>
      </c>
      <c r="O11094" s="7" t="n">
        <v>0.0900000035762787</v>
      </c>
      <c r="P11094" s="7" t="s">
        <v>18</v>
      </c>
      <c r="Q11094" s="7" t="s">
        <v>18</v>
      </c>
      <c r="R11094" s="7" t="n">
        <v>-1</v>
      </c>
      <c r="S11094" s="7" t="n">
        <v>0</v>
      </c>
      <c r="T11094" s="7" t="n">
        <v>0</v>
      </c>
      <c r="U11094" s="7" t="n">
        <v>0</v>
      </c>
      <c r="V11094" s="7" t="n">
        <v>0</v>
      </c>
    </row>
    <row r="11095" spans="1:6">
      <c r="A11095" t="s">
        <v>4</v>
      </c>
      <c r="B11095" s="4" t="s">
        <v>5</v>
      </c>
      <c r="C11095" s="4" t="s">
        <v>11</v>
      </c>
      <c r="D11095" s="4" t="s">
        <v>7</v>
      </c>
      <c r="E11095" s="4" t="s">
        <v>7</v>
      </c>
      <c r="F11095" s="4" t="s">
        <v>8</v>
      </c>
    </row>
    <row r="11096" spans="1:6">
      <c r="A11096" t="n">
        <v>86235</v>
      </c>
      <c r="B11096" s="50" t="n">
        <v>20</v>
      </c>
      <c r="C11096" s="7" t="n">
        <v>1012</v>
      </c>
      <c r="D11096" s="7" t="n">
        <v>3</v>
      </c>
      <c r="E11096" s="7" t="n">
        <v>10</v>
      </c>
      <c r="F11096" s="7" t="s">
        <v>172</v>
      </c>
    </row>
    <row r="11097" spans="1:6">
      <c r="A11097" t="s">
        <v>4</v>
      </c>
      <c r="B11097" s="4" t="s">
        <v>5</v>
      </c>
      <c r="C11097" s="4" t="s">
        <v>11</v>
      </c>
    </row>
    <row r="11098" spans="1:6">
      <c r="A11098" t="n">
        <v>86253</v>
      </c>
      <c r="B11098" s="26" t="n">
        <v>16</v>
      </c>
      <c r="C11098" s="7" t="n">
        <v>0</v>
      </c>
    </row>
    <row r="11099" spans="1:6">
      <c r="A11099" t="s">
        <v>4</v>
      </c>
      <c r="B11099" s="4" t="s">
        <v>5</v>
      </c>
      <c r="C11099" s="4" t="s">
        <v>11</v>
      </c>
      <c r="D11099" s="4" t="s">
        <v>7</v>
      </c>
      <c r="E11099" s="4" t="s">
        <v>7</v>
      </c>
      <c r="F11099" s="4" t="s">
        <v>8</v>
      </c>
    </row>
    <row r="11100" spans="1:6">
      <c r="A11100" t="n">
        <v>86256</v>
      </c>
      <c r="B11100" s="50" t="n">
        <v>20</v>
      </c>
      <c r="C11100" s="7" t="n">
        <v>1022</v>
      </c>
      <c r="D11100" s="7" t="n">
        <v>3</v>
      </c>
      <c r="E11100" s="7" t="n">
        <v>10</v>
      </c>
      <c r="F11100" s="7" t="s">
        <v>172</v>
      </c>
    </row>
    <row r="11101" spans="1:6">
      <c r="A11101" t="s">
        <v>4</v>
      </c>
      <c r="B11101" s="4" t="s">
        <v>5</v>
      </c>
      <c r="C11101" s="4" t="s">
        <v>11</v>
      </c>
    </row>
    <row r="11102" spans="1:6">
      <c r="A11102" t="n">
        <v>86274</v>
      </c>
      <c r="B11102" s="26" t="n">
        <v>16</v>
      </c>
      <c r="C11102" s="7" t="n">
        <v>0</v>
      </c>
    </row>
    <row r="11103" spans="1:6">
      <c r="A11103" t="s">
        <v>4</v>
      </c>
      <c r="B11103" s="4" t="s">
        <v>5</v>
      </c>
      <c r="C11103" s="4" t="s">
        <v>11</v>
      </c>
      <c r="D11103" s="4" t="s">
        <v>7</v>
      </c>
      <c r="E11103" s="4" t="s">
        <v>7</v>
      </c>
      <c r="F11103" s="4" t="s">
        <v>8</v>
      </c>
    </row>
    <row r="11104" spans="1:6">
      <c r="A11104" t="n">
        <v>86277</v>
      </c>
      <c r="B11104" s="50" t="n">
        <v>20</v>
      </c>
      <c r="C11104" s="7" t="n">
        <v>1001</v>
      </c>
      <c r="D11104" s="7" t="n">
        <v>3</v>
      </c>
      <c r="E11104" s="7" t="n">
        <v>10</v>
      </c>
      <c r="F11104" s="7" t="s">
        <v>172</v>
      </c>
    </row>
    <row r="11105" spans="1:22">
      <c r="A11105" t="s">
        <v>4</v>
      </c>
      <c r="B11105" s="4" t="s">
        <v>5</v>
      </c>
      <c r="C11105" s="4" t="s">
        <v>11</v>
      </c>
    </row>
    <row r="11106" spans="1:22">
      <c r="A11106" t="n">
        <v>86295</v>
      </c>
      <c r="B11106" s="26" t="n">
        <v>16</v>
      </c>
      <c r="C11106" s="7" t="n">
        <v>0</v>
      </c>
    </row>
    <row r="11107" spans="1:22">
      <c r="A11107" t="s">
        <v>4</v>
      </c>
      <c r="B11107" s="4" t="s">
        <v>5</v>
      </c>
      <c r="C11107" s="4" t="s">
        <v>11</v>
      </c>
      <c r="D11107" s="4" t="s">
        <v>17</v>
      </c>
    </row>
    <row r="11108" spans="1:22">
      <c r="A11108" t="n">
        <v>86298</v>
      </c>
      <c r="B11108" s="41" t="n">
        <v>43</v>
      </c>
      <c r="C11108" s="7" t="n">
        <v>1012</v>
      </c>
      <c r="D11108" s="7" t="n">
        <v>131072</v>
      </c>
    </row>
    <row r="11109" spans="1:22">
      <c r="A11109" t="s">
        <v>4</v>
      </c>
      <c r="B11109" s="4" t="s">
        <v>5</v>
      </c>
      <c r="C11109" s="4" t="s">
        <v>11</v>
      </c>
      <c r="D11109" s="4" t="s">
        <v>17</v>
      </c>
    </row>
    <row r="11110" spans="1:22">
      <c r="A11110" t="n">
        <v>86305</v>
      </c>
      <c r="B11110" s="41" t="n">
        <v>43</v>
      </c>
      <c r="C11110" s="7" t="n">
        <v>1022</v>
      </c>
      <c r="D11110" s="7" t="n">
        <v>131072</v>
      </c>
    </row>
    <row r="11111" spans="1:22">
      <c r="A11111" t="s">
        <v>4</v>
      </c>
      <c r="B11111" s="4" t="s">
        <v>5</v>
      </c>
      <c r="C11111" s="4" t="s">
        <v>11</v>
      </c>
      <c r="D11111" s="4" t="s">
        <v>17</v>
      </c>
    </row>
    <row r="11112" spans="1:22">
      <c r="A11112" t="n">
        <v>86312</v>
      </c>
      <c r="B11112" s="41" t="n">
        <v>43</v>
      </c>
      <c r="C11112" s="7" t="n">
        <v>1001</v>
      </c>
      <c r="D11112" s="7" t="n">
        <v>131072</v>
      </c>
    </row>
    <row r="11113" spans="1:22">
      <c r="A11113" t="s">
        <v>4</v>
      </c>
      <c r="B11113" s="4" t="s">
        <v>5</v>
      </c>
      <c r="C11113" s="4" t="s">
        <v>11</v>
      </c>
      <c r="D11113" s="4" t="s">
        <v>17</v>
      </c>
    </row>
    <row r="11114" spans="1:22">
      <c r="A11114" t="n">
        <v>86319</v>
      </c>
      <c r="B11114" s="41" t="n">
        <v>43</v>
      </c>
      <c r="C11114" s="7" t="n">
        <v>1012</v>
      </c>
      <c r="D11114" s="7" t="n">
        <v>128</v>
      </c>
    </row>
    <row r="11115" spans="1:22">
      <c r="A11115" t="s">
        <v>4</v>
      </c>
      <c r="B11115" s="4" t="s">
        <v>5</v>
      </c>
      <c r="C11115" s="4" t="s">
        <v>11</v>
      </c>
      <c r="D11115" s="4" t="s">
        <v>17</v>
      </c>
    </row>
    <row r="11116" spans="1:22">
      <c r="A11116" t="n">
        <v>86326</v>
      </c>
      <c r="B11116" s="41" t="n">
        <v>43</v>
      </c>
      <c r="C11116" s="7" t="n">
        <v>1012</v>
      </c>
      <c r="D11116" s="7" t="n">
        <v>32</v>
      </c>
    </row>
    <row r="11117" spans="1:22">
      <c r="A11117" t="s">
        <v>4</v>
      </c>
      <c r="B11117" s="4" t="s">
        <v>5</v>
      </c>
      <c r="C11117" s="4" t="s">
        <v>11</v>
      </c>
      <c r="D11117" s="4" t="s">
        <v>17</v>
      </c>
    </row>
    <row r="11118" spans="1:22">
      <c r="A11118" t="n">
        <v>86333</v>
      </c>
      <c r="B11118" s="41" t="n">
        <v>43</v>
      </c>
      <c r="C11118" s="7" t="n">
        <v>1022</v>
      </c>
      <c r="D11118" s="7" t="n">
        <v>128</v>
      </c>
    </row>
    <row r="11119" spans="1:22">
      <c r="A11119" t="s">
        <v>4</v>
      </c>
      <c r="B11119" s="4" t="s">
        <v>5</v>
      </c>
      <c r="C11119" s="4" t="s">
        <v>11</v>
      </c>
      <c r="D11119" s="4" t="s">
        <v>17</v>
      </c>
    </row>
    <row r="11120" spans="1:22">
      <c r="A11120" t="n">
        <v>86340</v>
      </c>
      <c r="B11120" s="41" t="n">
        <v>43</v>
      </c>
      <c r="C11120" s="7" t="n">
        <v>1022</v>
      </c>
      <c r="D11120" s="7" t="n">
        <v>32</v>
      </c>
    </row>
    <row r="11121" spans="1:4">
      <c r="A11121" t="s">
        <v>4</v>
      </c>
      <c r="B11121" s="4" t="s">
        <v>5</v>
      </c>
      <c r="C11121" s="4" t="s">
        <v>11</v>
      </c>
      <c r="D11121" s="4" t="s">
        <v>17</v>
      </c>
    </row>
    <row r="11122" spans="1:4">
      <c r="A11122" t="n">
        <v>86347</v>
      </c>
      <c r="B11122" s="41" t="n">
        <v>43</v>
      </c>
      <c r="C11122" s="7" t="n">
        <v>1001</v>
      </c>
      <c r="D11122" s="7" t="n">
        <v>128</v>
      </c>
    </row>
    <row r="11123" spans="1:4">
      <c r="A11123" t="s">
        <v>4</v>
      </c>
      <c r="B11123" s="4" t="s">
        <v>5</v>
      </c>
      <c r="C11123" s="4" t="s">
        <v>11</v>
      </c>
      <c r="D11123" s="4" t="s">
        <v>17</v>
      </c>
    </row>
    <row r="11124" spans="1:4">
      <c r="A11124" t="n">
        <v>86354</v>
      </c>
      <c r="B11124" s="41" t="n">
        <v>43</v>
      </c>
      <c r="C11124" s="7" t="n">
        <v>1001</v>
      </c>
      <c r="D11124" s="7" t="n">
        <v>32</v>
      </c>
    </row>
    <row r="11125" spans="1:4">
      <c r="A11125" t="s">
        <v>4</v>
      </c>
      <c r="B11125" s="4" t="s">
        <v>5</v>
      </c>
      <c r="C11125" s="4" t="s">
        <v>7</v>
      </c>
      <c r="D11125" s="4" t="s">
        <v>11</v>
      </c>
      <c r="E11125" s="4" t="s">
        <v>7</v>
      </c>
    </row>
    <row r="11126" spans="1:4">
      <c r="A11126" t="n">
        <v>86361</v>
      </c>
      <c r="B11126" s="15" t="n">
        <v>49</v>
      </c>
      <c r="C11126" s="7" t="n">
        <v>1</v>
      </c>
      <c r="D11126" s="7" t="n">
        <v>0</v>
      </c>
      <c r="E11126" s="7" t="n">
        <v>0</v>
      </c>
    </row>
    <row r="11127" spans="1:4">
      <c r="A11127" t="s">
        <v>4</v>
      </c>
      <c r="B11127" s="4" t="s">
        <v>5</v>
      </c>
      <c r="C11127" s="4" t="s">
        <v>7</v>
      </c>
      <c r="D11127" s="4" t="s">
        <v>11</v>
      </c>
      <c r="E11127" s="4" t="s">
        <v>17</v>
      </c>
      <c r="F11127" s="4" t="s">
        <v>11</v>
      </c>
      <c r="G11127" s="4" t="s">
        <v>17</v>
      </c>
      <c r="H11127" s="4" t="s">
        <v>7</v>
      </c>
    </row>
    <row r="11128" spans="1:4">
      <c r="A11128" t="n">
        <v>86366</v>
      </c>
      <c r="B11128" s="15" t="n">
        <v>49</v>
      </c>
      <c r="C11128" s="7" t="n">
        <v>0</v>
      </c>
      <c r="D11128" s="7" t="n">
        <v>509</v>
      </c>
      <c r="E11128" s="7" t="n">
        <v>1060320051</v>
      </c>
      <c r="F11128" s="7" t="n">
        <v>0</v>
      </c>
      <c r="G11128" s="7" t="n">
        <v>0</v>
      </c>
      <c r="H11128" s="7" t="n">
        <v>0</v>
      </c>
    </row>
    <row r="11129" spans="1:4">
      <c r="A11129" t="s">
        <v>4</v>
      </c>
      <c r="B11129" s="4" t="s">
        <v>5</v>
      </c>
      <c r="C11129" s="4" t="s">
        <v>7</v>
      </c>
      <c r="D11129" s="4" t="s">
        <v>11</v>
      </c>
      <c r="E11129" s="4" t="s">
        <v>7</v>
      </c>
      <c r="F11129" s="4" t="s">
        <v>8</v>
      </c>
      <c r="G11129" s="4" t="s">
        <v>8</v>
      </c>
      <c r="H11129" s="4" t="s">
        <v>8</v>
      </c>
      <c r="I11129" s="4" t="s">
        <v>8</v>
      </c>
      <c r="J11129" s="4" t="s">
        <v>8</v>
      </c>
      <c r="K11129" s="4" t="s">
        <v>8</v>
      </c>
      <c r="L11129" s="4" t="s">
        <v>8</v>
      </c>
      <c r="M11129" s="4" t="s">
        <v>8</v>
      </c>
      <c r="N11129" s="4" t="s">
        <v>8</v>
      </c>
      <c r="O11129" s="4" t="s">
        <v>8</v>
      </c>
      <c r="P11129" s="4" t="s">
        <v>8</v>
      </c>
      <c r="Q11129" s="4" t="s">
        <v>8</v>
      </c>
      <c r="R11129" s="4" t="s">
        <v>8</v>
      </c>
      <c r="S11129" s="4" t="s">
        <v>8</v>
      </c>
      <c r="T11129" s="4" t="s">
        <v>8</v>
      </c>
      <c r="U11129" s="4" t="s">
        <v>8</v>
      </c>
    </row>
    <row r="11130" spans="1:4">
      <c r="A11130" t="n">
        <v>86381</v>
      </c>
      <c r="B11130" s="38" t="n">
        <v>36</v>
      </c>
      <c r="C11130" s="7" t="n">
        <v>8</v>
      </c>
      <c r="D11130" s="7" t="n">
        <v>0</v>
      </c>
      <c r="E11130" s="7" t="n">
        <v>0</v>
      </c>
      <c r="F11130" s="7" t="s">
        <v>186</v>
      </c>
      <c r="G11130" s="7" t="s">
        <v>189</v>
      </c>
      <c r="H11130" s="7" t="s">
        <v>18</v>
      </c>
      <c r="I11130" s="7" t="s">
        <v>18</v>
      </c>
      <c r="J11130" s="7" t="s">
        <v>18</v>
      </c>
      <c r="K11130" s="7" t="s">
        <v>18</v>
      </c>
      <c r="L11130" s="7" t="s">
        <v>18</v>
      </c>
      <c r="M11130" s="7" t="s">
        <v>18</v>
      </c>
      <c r="N11130" s="7" t="s">
        <v>18</v>
      </c>
      <c r="O11130" s="7" t="s">
        <v>18</v>
      </c>
      <c r="P11130" s="7" t="s">
        <v>18</v>
      </c>
      <c r="Q11130" s="7" t="s">
        <v>18</v>
      </c>
      <c r="R11130" s="7" t="s">
        <v>18</v>
      </c>
      <c r="S11130" s="7" t="s">
        <v>18</v>
      </c>
      <c r="T11130" s="7" t="s">
        <v>18</v>
      </c>
      <c r="U11130" s="7" t="s">
        <v>18</v>
      </c>
    </row>
    <row r="11131" spans="1:4">
      <c r="A11131" t="s">
        <v>4</v>
      </c>
      <c r="B11131" s="4" t="s">
        <v>5</v>
      </c>
      <c r="C11131" s="4" t="s">
        <v>7</v>
      </c>
      <c r="D11131" s="4" t="s">
        <v>11</v>
      </c>
      <c r="E11131" s="4" t="s">
        <v>7</v>
      </c>
      <c r="F11131" s="4" t="s">
        <v>8</v>
      </c>
      <c r="G11131" s="4" t="s">
        <v>8</v>
      </c>
      <c r="H11131" s="4" t="s">
        <v>8</v>
      </c>
      <c r="I11131" s="4" t="s">
        <v>8</v>
      </c>
      <c r="J11131" s="4" t="s">
        <v>8</v>
      </c>
      <c r="K11131" s="4" t="s">
        <v>8</v>
      </c>
      <c r="L11131" s="4" t="s">
        <v>8</v>
      </c>
      <c r="M11131" s="4" t="s">
        <v>8</v>
      </c>
      <c r="N11131" s="4" t="s">
        <v>8</v>
      </c>
      <c r="O11131" s="4" t="s">
        <v>8</v>
      </c>
      <c r="P11131" s="4" t="s">
        <v>8</v>
      </c>
      <c r="Q11131" s="4" t="s">
        <v>8</v>
      </c>
      <c r="R11131" s="4" t="s">
        <v>8</v>
      </c>
      <c r="S11131" s="4" t="s">
        <v>8</v>
      </c>
      <c r="T11131" s="4" t="s">
        <v>8</v>
      </c>
      <c r="U11131" s="4" t="s">
        <v>8</v>
      </c>
    </row>
    <row r="11132" spans="1:4">
      <c r="A11132" t="n">
        <v>86425</v>
      </c>
      <c r="B11132" s="38" t="n">
        <v>36</v>
      </c>
      <c r="C11132" s="7" t="n">
        <v>8</v>
      </c>
      <c r="D11132" s="7" t="n">
        <v>4</v>
      </c>
      <c r="E11132" s="7" t="n">
        <v>0</v>
      </c>
      <c r="F11132" s="7" t="s">
        <v>190</v>
      </c>
      <c r="G11132" s="7" t="s">
        <v>18</v>
      </c>
      <c r="H11132" s="7" t="s">
        <v>18</v>
      </c>
      <c r="I11132" s="7" t="s">
        <v>18</v>
      </c>
      <c r="J11132" s="7" t="s">
        <v>18</v>
      </c>
      <c r="K11132" s="7" t="s">
        <v>18</v>
      </c>
      <c r="L11132" s="7" t="s">
        <v>18</v>
      </c>
      <c r="M11132" s="7" t="s">
        <v>18</v>
      </c>
      <c r="N11132" s="7" t="s">
        <v>18</v>
      </c>
      <c r="O11132" s="7" t="s">
        <v>18</v>
      </c>
      <c r="P11132" s="7" t="s">
        <v>18</v>
      </c>
      <c r="Q11132" s="7" t="s">
        <v>18</v>
      </c>
      <c r="R11132" s="7" t="s">
        <v>18</v>
      </c>
      <c r="S11132" s="7" t="s">
        <v>18</v>
      </c>
      <c r="T11132" s="7" t="s">
        <v>18</v>
      </c>
      <c r="U11132" s="7" t="s">
        <v>18</v>
      </c>
    </row>
    <row r="11133" spans="1:4">
      <c r="A11133" t="s">
        <v>4</v>
      </c>
      <c r="B11133" s="4" t="s">
        <v>5</v>
      </c>
      <c r="C11133" s="4" t="s">
        <v>7</v>
      </c>
      <c r="D11133" s="4" t="s">
        <v>8</v>
      </c>
      <c r="E11133" s="4" t="s">
        <v>15</v>
      </c>
      <c r="F11133" s="4" t="s">
        <v>15</v>
      </c>
      <c r="G11133" s="4" t="s">
        <v>15</v>
      </c>
    </row>
    <row r="11134" spans="1:4">
      <c r="A11134" t="n">
        <v>86460</v>
      </c>
      <c r="B11134" s="17" t="n">
        <v>94</v>
      </c>
      <c r="C11134" s="7" t="n">
        <v>2</v>
      </c>
      <c r="D11134" s="7" t="s">
        <v>215</v>
      </c>
      <c r="E11134" s="7" t="n">
        <v>-30</v>
      </c>
      <c r="F11134" s="7" t="n">
        <v>0</v>
      </c>
      <c r="G11134" s="7" t="n">
        <v>-58.0999984741211</v>
      </c>
    </row>
    <row r="11135" spans="1:4">
      <c r="A11135" t="s">
        <v>4</v>
      </c>
      <c r="B11135" s="4" t="s">
        <v>5</v>
      </c>
      <c r="C11135" s="4" t="s">
        <v>7</v>
      </c>
      <c r="D11135" s="4" t="s">
        <v>8</v>
      </c>
      <c r="E11135" s="4" t="s">
        <v>15</v>
      </c>
      <c r="F11135" s="4" t="s">
        <v>15</v>
      </c>
      <c r="G11135" s="4" t="s">
        <v>15</v>
      </c>
    </row>
    <row r="11136" spans="1:4">
      <c r="A11136" t="n">
        <v>86483</v>
      </c>
      <c r="B11136" s="17" t="n">
        <v>94</v>
      </c>
      <c r="C11136" s="7" t="n">
        <v>2</v>
      </c>
      <c r="D11136" s="7" t="s">
        <v>216</v>
      </c>
      <c r="E11136" s="7" t="n">
        <v>-28.2999992370605</v>
      </c>
      <c r="F11136" s="7" t="n">
        <v>0</v>
      </c>
      <c r="G11136" s="7" t="n">
        <v>-52.5999984741211</v>
      </c>
    </row>
    <row r="11137" spans="1:21">
      <c r="A11137" t="s">
        <v>4</v>
      </c>
      <c r="B11137" s="4" t="s">
        <v>5</v>
      </c>
      <c r="C11137" s="4" t="s">
        <v>7</v>
      </c>
      <c r="D11137" s="4" t="s">
        <v>8</v>
      </c>
      <c r="E11137" s="4" t="s">
        <v>15</v>
      </c>
      <c r="F11137" s="4" t="s">
        <v>15</v>
      </c>
      <c r="G11137" s="4" t="s">
        <v>15</v>
      </c>
    </row>
    <row r="11138" spans="1:21">
      <c r="A11138" t="n">
        <v>86506</v>
      </c>
      <c r="B11138" s="17" t="n">
        <v>94</v>
      </c>
      <c r="C11138" s="7" t="n">
        <v>2</v>
      </c>
      <c r="D11138" s="7" t="s">
        <v>217</v>
      </c>
      <c r="E11138" s="7" t="n">
        <v>-30</v>
      </c>
      <c r="F11138" s="7" t="n">
        <v>0</v>
      </c>
      <c r="G11138" s="7" t="n">
        <v>-52.5999984741211</v>
      </c>
    </row>
    <row r="11139" spans="1:21">
      <c r="A11139" t="s">
        <v>4</v>
      </c>
      <c r="B11139" s="4" t="s">
        <v>5</v>
      </c>
      <c r="C11139" s="4" t="s">
        <v>7</v>
      </c>
      <c r="D11139" s="4" t="s">
        <v>8</v>
      </c>
      <c r="E11139" s="4" t="s">
        <v>15</v>
      </c>
      <c r="F11139" s="4" t="s">
        <v>15</v>
      </c>
      <c r="G11139" s="4" t="s">
        <v>15</v>
      </c>
    </row>
    <row r="11140" spans="1:21">
      <c r="A11140" t="n">
        <v>86529</v>
      </c>
      <c r="B11140" s="17" t="n">
        <v>94</v>
      </c>
      <c r="C11140" s="7" t="n">
        <v>2</v>
      </c>
      <c r="D11140" s="7" t="s">
        <v>218</v>
      </c>
      <c r="E11140" s="7" t="n">
        <v>-26.6000003814697</v>
      </c>
      <c r="F11140" s="7" t="n">
        <v>0</v>
      </c>
      <c r="G11140" s="7" t="n">
        <v>-55</v>
      </c>
    </row>
    <row r="11141" spans="1:21">
      <c r="A11141" t="s">
        <v>4</v>
      </c>
      <c r="B11141" s="4" t="s">
        <v>5</v>
      </c>
      <c r="C11141" s="4" t="s">
        <v>7</v>
      </c>
      <c r="D11141" s="4" t="s">
        <v>8</v>
      </c>
      <c r="E11141" s="4" t="s">
        <v>15</v>
      </c>
      <c r="F11141" s="4" t="s">
        <v>15</v>
      </c>
      <c r="G11141" s="4" t="s">
        <v>15</v>
      </c>
    </row>
    <row r="11142" spans="1:21">
      <c r="A11142" t="n">
        <v>86552</v>
      </c>
      <c r="B11142" s="17" t="n">
        <v>94</v>
      </c>
      <c r="C11142" s="7" t="n">
        <v>2</v>
      </c>
      <c r="D11142" s="7" t="s">
        <v>219</v>
      </c>
      <c r="E11142" s="7" t="n">
        <v>-31.7000007629395</v>
      </c>
      <c r="F11142" s="7" t="n">
        <v>0</v>
      </c>
      <c r="G11142" s="7" t="n">
        <v>-52.5999984741211</v>
      </c>
    </row>
    <row r="11143" spans="1:21">
      <c r="A11143" t="s">
        <v>4</v>
      </c>
      <c r="B11143" s="4" t="s">
        <v>5</v>
      </c>
      <c r="C11143" s="4" t="s">
        <v>7</v>
      </c>
      <c r="D11143" s="4" t="s">
        <v>8</v>
      </c>
      <c r="E11143" s="4" t="s">
        <v>15</v>
      </c>
      <c r="F11143" s="4" t="s">
        <v>15</v>
      </c>
      <c r="G11143" s="4" t="s">
        <v>15</v>
      </c>
    </row>
    <row r="11144" spans="1:21">
      <c r="A11144" t="n">
        <v>86575</v>
      </c>
      <c r="B11144" s="17" t="n">
        <v>94</v>
      </c>
      <c r="C11144" s="7" t="n">
        <v>2</v>
      </c>
      <c r="D11144" s="7" t="s">
        <v>220</v>
      </c>
      <c r="E11144" s="7" t="n">
        <v>-33.4000015258789</v>
      </c>
      <c r="F11144" s="7" t="n">
        <v>0</v>
      </c>
      <c r="G11144" s="7" t="n">
        <v>-52.5999984741211</v>
      </c>
    </row>
    <row r="11145" spans="1:21">
      <c r="A11145" t="s">
        <v>4</v>
      </c>
      <c r="B11145" s="4" t="s">
        <v>5</v>
      </c>
      <c r="C11145" s="4" t="s">
        <v>7</v>
      </c>
      <c r="D11145" s="4" t="s">
        <v>8</v>
      </c>
      <c r="E11145" s="4" t="s">
        <v>15</v>
      </c>
      <c r="F11145" s="4" t="s">
        <v>15</v>
      </c>
      <c r="G11145" s="4" t="s">
        <v>15</v>
      </c>
    </row>
    <row r="11146" spans="1:21">
      <c r="A11146" t="n">
        <v>86598</v>
      </c>
      <c r="B11146" s="17" t="n">
        <v>94</v>
      </c>
      <c r="C11146" s="7" t="n">
        <v>2</v>
      </c>
      <c r="D11146" s="7" t="s">
        <v>221</v>
      </c>
      <c r="E11146" s="7" t="n">
        <v>-33.4000015258789</v>
      </c>
      <c r="F11146" s="7" t="n">
        <v>0</v>
      </c>
      <c r="G11146" s="7" t="n">
        <v>-50.2000007629395</v>
      </c>
    </row>
    <row r="11147" spans="1:21">
      <c r="A11147" t="s">
        <v>4</v>
      </c>
      <c r="B11147" s="4" t="s">
        <v>5</v>
      </c>
      <c r="C11147" s="4" t="s">
        <v>7</v>
      </c>
      <c r="D11147" s="4" t="s">
        <v>8</v>
      </c>
      <c r="E11147" s="4" t="s">
        <v>15</v>
      </c>
      <c r="F11147" s="4" t="s">
        <v>15</v>
      </c>
      <c r="G11147" s="4" t="s">
        <v>15</v>
      </c>
    </row>
    <row r="11148" spans="1:21">
      <c r="A11148" t="n">
        <v>86621</v>
      </c>
      <c r="B11148" s="17" t="n">
        <v>94</v>
      </c>
      <c r="C11148" s="7" t="n">
        <v>2</v>
      </c>
      <c r="D11148" s="7" t="s">
        <v>222</v>
      </c>
      <c r="E11148" s="7" t="n">
        <v>-26.6000003814697</v>
      </c>
      <c r="F11148" s="7" t="n">
        <v>0</v>
      </c>
      <c r="G11148" s="7" t="n">
        <v>-52.5999984741211</v>
      </c>
    </row>
    <row r="11149" spans="1:21">
      <c r="A11149" t="s">
        <v>4</v>
      </c>
      <c r="B11149" s="4" t="s">
        <v>5</v>
      </c>
      <c r="C11149" s="4" t="s">
        <v>7</v>
      </c>
      <c r="D11149" s="4" t="s">
        <v>8</v>
      </c>
      <c r="E11149" s="4" t="s">
        <v>15</v>
      </c>
      <c r="F11149" s="4" t="s">
        <v>15</v>
      </c>
      <c r="G11149" s="4" t="s">
        <v>15</v>
      </c>
    </row>
    <row r="11150" spans="1:21">
      <c r="A11150" t="n">
        <v>86644</v>
      </c>
      <c r="B11150" s="17" t="n">
        <v>94</v>
      </c>
      <c r="C11150" s="7" t="n">
        <v>2</v>
      </c>
      <c r="D11150" s="7" t="s">
        <v>223</v>
      </c>
      <c r="E11150" s="7" t="n">
        <v>-28.2999992370605</v>
      </c>
      <c r="F11150" s="7" t="n">
        <v>0</v>
      </c>
      <c r="G11150" s="7" t="n">
        <v>-55</v>
      </c>
    </row>
    <row r="11151" spans="1:21">
      <c r="A11151" t="s">
        <v>4</v>
      </c>
      <c r="B11151" s="4" t="s">
        <v>5</v>
      </c>
      <c r="C11151" s="4" t="s">
        <v>7</v>
      </c>
      <c r="D11151" s="4" t="s">
        <v>8</v>
      </c>
      <c r="E11151" s="4" t="s">
        <v>15</v>
      </c>
      <c r="F11151" s="4" t="s">
        <v>15</v>
      </c>
      <c r="G11151" s="4" t="s">
        <v>15</v>
      </c>
    </row>
    <row r="11152" spans="1:21">
      <c r="A11152" t="n">
        <v>86667</v>
      </c>
      <c r="B11152" s="17" t="n">
        <v>94</v>
      </c>
      <c r="C11152" s="7" t="n">
        <v>2</v>
      </c>
      <c r="D11152" s="7" t="s">
        <v>224</v>
      </c>
      <c r="E11152" s="7" t="n">
        <v>-30</v>
      </c>
      <c r="F11152" s="7" t="n">
        <v>0</v>
      </c>
      <c r="G11152" s="7" t="n">
        <v>-55</v>
      </c>
    </row>
    <row r="11153" spans="1:7">
      <c r="A11153" t="s">
        <v>4</v>
      </c>
      <c r="B11153" s="4" t="s">
        <v>5</v>
      </c>
      <c r="C11153" s="4" t="s">
        <v>7</v>
      </c>
      <c r="D11153" s="4" t="s">
        <v>8</v>
      </c>
      <c r="E11153" s="4" t="s">
        <v>15</v>
      </c>
      <c r="F11153" s="4" t="s">
        <v>15</v>
      </c>
      <c r="G11153" s="4" t="s">
        <v>15</v>
      </c>
    </row>
    <row r="11154" spans="1:7">
      <c r="A11154" t="n">
        <v>86690</v>
      </c>
      <c r="B11154" s="17" t="n">
        <v>94</v>
      </c>
      <c r="C11154" s="7" t="n">
        <v>2</v>
      </c>
      <c r="D11154" s="7" t="s">
        <v>225</v>
      </c>
      <c r="E11154" s="7" t="n">
        <v>-31.7000007629395</v>
      </c>
      <c r="F11154" s="7" t="n">
        <v>0</v>
      </c>
      <c r="G11154" s="7" t="n">
        <v>-55</v>
      </c>
    </row>
    <row r="11155" spans="1:7">
      <c r="A11155" t="s">
        <v>4</v>
      </c>
      <c r="B11155" s="4" t="s">
        <v>5</v>
      </c>
      <c r="C11155" s="4" t="s">
        <v>7</v>
      </c>
      <c r="D11155" s="4" t="s">
        <v>8</v>
      </c>
      <c r="E11155" s="4" t="s">
        <v>15</v>
      </c>
      <c r="F11155" s="4" t="s">
        <v>15</v>
      </c>
      <c r="G11155" s="4" t="s">
        <v>15</v>
      </c>
    </row>
    <row r="11156" spans="1:7">
      <c r="A11156" t="n">
        <v>86713</v>
      </c>
      <c r="B11156" s="17" t="n">
        <v>94</v>
      </c>
      <c r="C11156" s="7" t="n">
        <v>2</v>
      </c>
      <c r="D11156" s="7" t="s">
        <v>226</v>
      </c>
      <c r="E11156" s="7" t="n">
        <v>-33.4000015258789</v>
      </c>
      <c r="F11156" s="7" t="n">
        <v>0</v>
      </c>
      <c r="G11156" s="7" t="n">
        <v>-55</v>
      </c>
    </row>
    <row r="11157" spans="1:7">
      <c r="A11157" t="s">
        <v>4</v>
      </c>
      <c r="B11157" s="4" t="s">
        <v>5</v>
      </c>
      <c r="C11157" s="4" t="s">
        <v>7</v>
      </c>
      <c r="D11157" s="4" t="s">
        <v>8</v>
      </c>
      <c r="E11157" s="4" t="s">
        <v>15</v>
      </c>
      <c r="F11157" s="4" t="s">
        <v>15</v>
      </c>
      <c r="G11157" s="4" t="s">
        <v>15</v>
      </c>
    </row>
    <row r="11158" spans="1:7">
      <c r="A11158" t="n">
        <v>86736</v>
      </c>
      <c r="B11158" s="17" t="n">
        <v>94</v>
      </c>
      <c r="C11158" s="7" t="n">
        <v>2</v>
      </c>
      <c r="D11158" s="7" t="s">
        <v>227</v>
      </c>
      <c r="E11158" s="7" t="n">
        <v>-28.2999992370605</v>
      </c>
      <c r="F11158" s="7" t="n">
        <v>0</v>
      </c>
      <c r="G11158" s="7" t="n">
        <v>-51.9500007629395</v>
      </c>
    </row>
    <row r="11159" spans="1:7">
      <c r="A11159" t="s">
        <v>4</v>
      </c>
      <c r="B11159" s="4" t="s">
        <v>5</v>
      </c>
      <c r="C11159" s="4" t="s">
        <v>7</v>
      </c>
      <c r="D11159" s="4" t="s">
        <v>8</v>
      </c>
      <c r="E11159" s="4" t="s">
        <v>15</v>
      </c>
      <c r="F11159" s="4" t="s">
        <v>15</v>
      </c>
      <c r="G11159" s="4" t="s">
        <v>15</v>
      </c>
    </row>
    <row r="11160" spans="1:7">
      <c r="A11160" t="n">
        <v>86760</v>
      </c>
      <c r="B11160" s="17" t="n">
        <v>94</v>
      </c>
      <c r="C11160" s="7" t="n">
        <v>2</v>
      </c>
      <c r="D11160" s="7" t="s">
        <v>228</v>
      </c>
      <c r="E11160" s="7" t="n">
        <v>-30</v>
      </c>
      <c r="F11160" s="7" t="n">
        <v>0</v>
      </c>
      <c r="G11160" s="7" t="n">
        <v>-51.9500007629395</v>
      </c>
    </row>
    <row r="11161" spans="1:7">
      <c r="A11161" t="s">
        <v>4</v>
      </c>
      <c r="B11161" s="4" t="s">
        <v>5</v>
      </c>
      <c r="C11161" s="4" t="s">
        <v>7</v>
      </c>
      <c r="D11161" s="4" t="s">
        <v>8</v>
      </c>
      <c r="E11161" s="4" t="s">
        <v>15</v>
      </c>
      <c r="F11161" s="4" t="s">
        <v>15</v>
      </c>
      <c r="G11161" s="4" t="s">
        <v>15</v>
      </c>
    </row>
    <row r="11162" spans="1:7">
      <c r="A11162" t="n">
        <v>86784</v>
      </c>
      <c r="B11162" s="17" t="n">
        <v>94</v>
      </c>
      <c r="C11162" s="7" t="n">
        <v>2</v>
      </c>
      <c r="D11162" s="7" t="s">
        <v>229</v>
      </c>
      <c r="E11162" s="7" t="n">
        <v>-26.6000003814697</v>
      </c>
      <c r="F11162" s="7" t="n">
        <v>0</v>
      </c>
      <c r="G11162" s="7" t="n">
        <v>-54.3499984741211</v>
      </c>
    </row>
    <row r="11163" spans="1:7">
      <c r="A11163" t="s">
        <v>4</v>
      </c>
      <c r="B11163" s="4" t="s">
        <v>5</v>
      </c>
      <c r="C11163" s="4" t="s">
        <v>7</v>
      </c>
      <c r="D11163" s="4" t="s">
        <v>8</v>
      </c>
      <c r="E11163" s="4" t="s">
        <v>15</v>
      </c>
      <c r="F11163" s="4" t="s">
        <v>15</v>
      </c>
      <c r="G11163" s="4" t="s">
        <v>15</v>
      </c>
    </row>
    <row r="11164" spans="1:7">
      <c r="A11164" t="n">
        <v>86808</v>
      </c>
      <c r="B11164" s="17" t="n">
        <v>94</v>
      </c>
      <c r="C11164" s="7" t="n">
        <v>2</v>
      </c>
      <c r="D11164" s="7" t="s">
        <v>230</v>
      </c>
      <c r="E11164" s="7" t="n">
        <v>-31.7000007629395</v>
      </c>
      <c r="F11164" s="7" t="n">
        <v>0</v>
      </c>
      <c r="G11164" s="7" t="n">
        <v>-51.9500007629395</v>
      </c>
    </row>
    <row r="11165" spans="1:7">
      <c r="A11165" t="s">
        <v>4</v>
      </c>
      <c r="B11165" s="4" t="s">
        <v>5</v>
      </c>
      <c r="C11165" s="4" t="s">
        <v>7</v>
      </c>
      <c r="D11165" s="4" t="s">
        <v>8</v>
      </c>
      <c r="E11165" s="4" t="s">
        <v>15</v>
      </c>
      <c r="F11165" s="4" t="s">
        <v>15</v>
      </c>
      <c r="G11165" s="4" t="s">
        <v>15</v>
      </c>
    </row>
    <row r="11166" spans="1:7">
      <c r="A11166" t="n">
        <v>86832</v>
      </c>
      <c r="B11166" s="17" t="n">
        <v>94</v>
      </c>
      <c r="C11166" s="7" t="n">
        <v>2</v>
      </c>
      <c r="D11166" s="7" t="s">
        <v>231</v>
      </c>
      <c r="E11166" s="7" t="n">
        <v>-33.4000015258789</v>
      </c>
      <c r="F11166" s="7" t="n">
        <v>0</v>
      </c>
      <c r="G11166" s="7" t="n">
        <v>-51.9500007629395</v>
      </c>
    </row>
    <row r="11167" spans="1:7">
      <c r="A11167" t="s">
        <v>4</v>
      </c>
      <c r="B11167" s="4" t="s">
        <v>5</v>
      </c>
      <c r="C11167" s="4" t="s">
        <v>7</v>
      </c>
      <c r="D11167" s="4" t="s">
        <v>8</v>
      </c>
      <c r="E11167" s="4" t="s">
        <v>15</v>
      </c>
      <c r="F11167" s="4" t="s">
        <v>15</v>
      </c>
      <c r="G11167" s="4" t="s">
        <v>15</v>
      </c>
    </row>
    <row r="11168" spans="1:7">
      <c r="A11168" t="n">
        <v>86856</v>
      </c>
      <c r="B11168" s="17" t="n">
        <v>94</v>
      </c>
      <c r="C11168" s="7" t="n">
        <v>2</v>
      </c>
      <c r="D11168" s="7" t="s">
        <v>232</v>
      </c>
      <c r="E11168" s="7" t="n">
        <v>-33.4000015258789</v>
      </c>
      <c r="F11168" s="7" t="n">
        <v>0</v>
      </c>
      <c r="G11168" s="7" t="n">
        <v>-49.5499992370605</v>
      </c>
    </row>
    <row r="11169" spans="1:7">
      <c r="A11169" t="s">
        <v>4</v>
      </c>
      <c r="B11169" s="4" t="s">
        <v>5</v>
      </c>
      <c r="C11169" s="4" t="s">
        <v>7</v>
      </c>
      <c r="D11169" s="4" t="s">
        <v>8</v>
      </c>
      <c r="E11169" s="4" t="s">
        <v>15</v>
      </c>
      <c r="F11169" s="4" t="s">
        <v>15</v>
      </c>
      <c r="G11169" s="4" t="s">
        <v>15</v>
      </c>
    </row>
    <row r="11170" spans="1:7">
      <c r="A11170" t="n">
        <v>86880</v>
      </c>
      <c r="B11170" s="17" t="n">
        <v>94</v>
      </c>
      <c r="C11170" s="7" t="n">
        <v>2</v>
      </c>
      <c r="D11170" s="7" t="s">
        <v>233</v>
      </c>
      <c r="E11170" s="7" t="n">
        <v>-26.6000003814697</v>
      </c>
      <c r="F11170" s="7" t="n">
        <v>0</v>
      </c>
      <c r="G11170" s="7" t="n">
        <v>-51.9500007629395</v>
      </c>
    </row>
    <row r="11171" spans="1:7">
      <c r="A11171" t="s">
        <v>4</v>
      </c>
      <c r="B11171" s="4" t="s">
        <v>5</v>
      </c>
      <c r="C11171" s="4" t="s">
        <v>7</v>
      </c>
      <c r="D11171" s="4" t="s">
        <v>8</v>
      </c>
      <c r="E11171" s="4" t="s">
        <v>15</v>
      </c>
      <c r="F11171" s="4" t="s">
        <v>15</v>
      </c>
      <c r="G11171" s="4" t="s">
        <v>15</v>
      </c>
    </row>
    <row r="11172" spans="1:7">
      <c r="A11172" t="n">
        <v>86904</v>
      </c>
      <c r="B11172" s="17" t="n">
        <v>94</v>
      </c>
      <c r="C11172" s="7" t="n">
        <v>2</v>
      </c>
      <c r="D11172" s="7" t="s">
        <v>234</v>
      </c>
      <c r="E11172" s="7" t="n">
        <v>-28.2999992370605</v>
      </c>
      <c r="F11172" s="7" t="n">
        <v>0</v>
      </c>
      <c r="G11172" s="7" t="n">
        <v>-54.3499984741211</v>
      </c>
    </row>
    <row r="11173" spans="1:7">
      <c r="A11173" t="s">
        <v>4</v>
      </c>
      <c r="B11173" s="4" t="s">
        <v>5</v>
      </c>
      <c r="C11173" s="4" t="s">
        <v>7</v>
      </c>
      <c r="D11173" s="4" t="s">
        <v>8</v>
      </c>
      <c r="E11173" s="4" t="s">
        <v>15</v>
      </c>
      <c r="F11173" s="4" t="s">
        <v>15</v>
      </c>
      <c r="G11173" s="4" t="s">
        <v>15</v>
      </c>
    </row>
    <row r="11174" spans="1:7">
      <c r="A11174" t="n">
        <v>86928</v>
      </c>
      <c r="B11174" s="17" t="n">
        <v>94</v>
      </c>
      <c r="C11174" s="7" t="n">
        <v>2</v>
      </c>
      <c r="D11174" s="7" t="s">
        <v>235</v>
      </c>
      <c r="E11174" s="7" t="n">
        <v>-30</v>
      </c>
      <c r="F11174" s="7" t="n">
        <v>0</v>
      </c>
      <c r="G11174" s="7" t="n">
        <v>-54.3499984741211</v>
      </c>
    </row>
    <row r="11175" spans="1:7">
      <c r="A11175" t="s">
        <v>4</v>
      </c>
      <c r="B11175" s="4" t="s">
        <v>5</v>
      </c>
      <c r="C11175" s="4" t="s">
        <v>7</v>
      </c>
      <c r="D11175" s="4" t="s">
        <v>8</v>
      </c>
      <c r="E11175" s="4" t="s">
        <v>15</v>
      </c>
      <c r="F11175" s="4" t="s">
        <v>15</v>
      </c>
      <c r="G11175" s="4" t="s">
        <v>15</v>
      </c>
    </row>
    <row r="11176" spans="1:7">
      <c r="A11176" t="n">
        <v>86952</v>
      </c>
      <c r="B11176" s="17" t="n">
        <v>94</v>
      </c>
      <c r="C11176" s="7" t="n">
        <v>2</v>
      </c>
      <c r="D11176" s="7" t="s">
        <v>236</v>
      </c>
      <c r="E11176" s="7" t="n">
        <v>-31.7000007629395</v>
      </c>
      <c r="F11176" s="7" t="n">
        <v>0</v>
      </c>
      <c r="G11176" s="7" t="n">
        <v>-54.3499984741211</v>
      </c>
    </row>
    <row r="11177" spans="1:7">
      <c r="A11177" t="s">
        <v>4</v>
      </c>
      <c r="B11177" s="4" t="s">
        <v>5</v>
      </c>
      <c r="C11177" s="4" t="s">
        <v>7</v>
      </c>
      <c r="D11177" s="4" t="s">
        <v>8</v>
      </c>
      <c r="E11177" s="4" t="s">
        <v>15</v>
      </c>
      <c r="F11177" s="4" t="s">
        <v>15</v>
      </c>
      <c r="G11177" s="4" t="s">
        <v>15</v>
      </c>
    </row>
    <row r="11178" spans="1:7">
      <c r="A11178" t="n">
        <v>86976</v>
      </c>
      <c r="B11178" s="17" t="n">
        <v>94</v>
      </c>
      <c r="C11178" s="7" t="n">
        <v>2</v>
      </c>
      <c r="D11178" s="7" t="s">
        <v>237</v>
      </c>
      <c r="E11178" s="7" t="n">
        <v>-33.4000015258789</v>
      </c>
      <c r="F11178" s="7" t="n">
        <v>0</v>
      </c>
      <c r="G11178" s="7" t="n">
        <v>-54.3499984741211</v>
      </c>
    </row>
    <row r="11179" spans="1:7">
      <c r="A11179" t="s">
        <v>4</v>
      </c>
      <c r="B11179" s="4" t="s">
        <v>5</v>
      </c>
      <c r="C11179" s="4" t="s">
        <v>7</v>
      </c>
      <c r="D11179" s="4" t="s">
        <v>8</v>
      </c>
      <c r="E11179" s="4" t="s">
        <v>15</v>
      </c>
      <c r="F11179" s="4" t="s">
        <v>15</v>
      </c>
      <c r="G11179" s="4" t="s">
        <v>15</v>
      </c>
    </row>
    <row r="11180" spans="1:7">
      <c r="A11180" t="n">
        <v>87000</v>
      </c>
      <c r="B11180" s="17" t="n">
        <v>94</v>
      </c>
      <c r="C11180" s="7" t="n">
        <v>3</v>
      </c>
      <c r="D11180" s="7" t="s">
        <v>227</v>
      </c>
      <c r="E11180" s="7" t="n">
        <v>0</v>
      </c>
      <c r="F11180" s="7" t="n">
        <v>180</v>
      </c>
      <c r="G11180" s="7" t="n">
        <v>0</v>
      </c>
    </row>
    <row r="11181" spans="1:7">
      <c r="A11181" t="s">
        <v>4</v>
      </c>
      <c r="B11181" s="4" t="s">
        <v>5</v>
      </c>
      <c r="C11181" s="4" t="s">
        <v>7</v>
      </c>
      <c r="D11181" s="4" t="s">
        <v>8</v>
      </c>
      <c r="E11181" s="4" t="s">
        <v>15</v>
      </c>
      <c r="F11181" s="4" t="s">
        <v>15</v>
      </c>
      <c r="G11181" s="4" t="s">
        <v>15</v>
      </c>
    </row>
    <row r="11182" spans="1:7">
      <c r="A11182" t="n">
        <v>87024</v>
      </c>
      <c r="B11182" s="17" t="n">
        <v>94</v>
      </c>
      <c r="C11182" s="7" t="n">
        <v>3</v>
      </c>
      <c r="D11182" s="7" t="s">
        <v>228</v>
      </c>
      <c r="E11182" s="7" t="n">
        <v>0</v>
      </c>
      <c r="F11182" s="7" t="n">
        <v>180</v>
      </c>
      <c r="G11182" s="7" t="n">
        <v>0</v>
      </c>
    </row>
    <row r="11183" spans="1:7">
      <c r="A11183" t="s">
        <v>4</v>
      </c>
      <c r="B11183" s="4" t="s">
        <v>5</v>
      </c>
      <c r="C11183" s="4" t="s">
        <v>7</v>
      </c>
      <c r="D11183" s="4" t="s">
        <v>8</v>
      </c>
      <c r="E11183" s="4" t="s">
        <v>15</v>
      </c>
      <c r="F11183" s="4" t="s">
        <v>15</v>
      </c>
      <c r="G11183" s="4" t="s">
        <v>15</v>
      </c>
    </row>
    <row r="11184" spans="1:7">
      <c r="A11184" t="n">
        <v>87048</v>
      </c>
      <c r="B11184" s="17" t="n">
        <v>94</v>
      </c>
      <c r="C11184" s="7" t="n">
        <v>3</v>
      </c>
      <c r="D11184" s="7" t="s">
        <v>229</v>
      </c>
      <c r="E11184" s="7" t="n">
        <v>0</v>
      </c>
      <c r="F11184" s="7" t="n">
        <v>180</v>
      </c>
      <c r="G11184" s="7" t="n">
        <v>0</v>
      </c>
    </row>
    <row r="11185" spans="1:7">
      <c r="A11185" t="s">
        <v>4</v>
      </c>
      <c r="B11185" s="4" t="s">
        <v>5</v>
      </c>
      <c r="C11185" s="4" t="s">
        <v>7</v>
      </c>
      <c r="D11185" s="4" t="s">
        <v>8</v>
      </c>
      <c r="E11185" s="4" t="s">
        <v>15</v>
      </c>
      <c r="F11185" s="4" t="s">
        <v>15</v>
      </c>
      <c r="G11185" s="4" t="s">
        <v>15</v>
      </c>
    </row>
    <row r="11186" spans="1:7">
      <c r="A11186" t="n">
        <v>87072</v>
      </c>
      <c r="B11186" s="17" t="n">
        <v>94</v>
      </c>
      <c r="C11186" s="7" t="n">
        <v>3</v>
      </c>
      <c r="D11186" s="7" t="s">
        <v>230</v>
      </c>
      <c r="E11186" s="7" t="n">
        <v>0</v>
      </c>
      <c r="F11186" s="7" t="n">
        <v>180</v>
      </c>
      <c r="G11186" s="7" t="n">
        <v>0</v>
      </c>
    </row>
    <row r="11187" spans="1:7">
      <c r="A11187" t="s">
        <v>4</v>
      </c>
      <c r="B11187" s="4" t="s">
        <v>5</v>
      </c>
      <c r="C11187" s="4" t="s">
        <v>7</v>
      </c>
      <c r="D11187" s="4" t="s">
        <v>8</v>
      </c>
      <c r="E11187" s="4" t="s">
        <v>15</v>
      </c>
      <c r="F11187" s="4" t="s">
        <v>15</v>
      </c>
      <c r="G11187" s="4" t="s">
        <v>15</v>
      </c>
    </row>
    <row r="11188" spans="1:7">
      <c r="A11188" t="n">
        <v>87096</v>
      </c>
      <c r="B11188" s="17" t="n">
        <v>94</v>
      </c>
      <c r="C11188" s="7" t="n">
        <v>3</v>
      </c>
      <c r="D11188" s="7" t="s">
        <v>231</v>
      </c>
      <c r="E11188" s="7" t="n">
        <v>0</v>
      </c>
      <c r="F11188" s="7" t="n">
        <v>180</v>
      </c>
      <c r="G11188" s="7" t="n">
        <v>0</v>
      </c>
    </row>
    <row r="11189" spans="1:7">
      <c r="A11189" t="s">
        <v>4</v>
      </c>
      <c r="B11189" s="4" t="s">
        <v>5</v>
      </c>
      <c r="C11189" s="4" t="s">
        <v>7</v>
      </c>
      <c r="D11189" s="4" t="s">
        <v>8</v>
      </c>
      <c r="E11189" s="4" t="s">
        <v>15</v>
      </c>
      <c r="F11189" s="4" t="s">
        <v>15</v>
      </c>
      <c r="G11189" s="4" t="s">
        <v>15</v>
      </c>
    </row>
    <row r="11190" spans="1:7">
      <c r="A11190" t="n">
        <v>87120</v>
      </c>
      <c r="B11190" s="17" t="n">
        <v>94</v>
      </c>
      <c r="C11190" s="7" t="n">
        <v>3</v>
      </c>
      <c r="D11190" s="7" t="s">
        <v>232</v>
      </c>
      <c r="E11190" s="7" t="n">
        <v>0</v>
      </c>
      <c r="F11190" s="7" t="n">
        <v>180</v>
      </c>
      <c r="G11190" s="7" t="n">
        <v>0</v>
      </c>
    </row>
    <row r="11191" spans="1:7">
      <c r="A11191" t="s">
        <v>4</v>
      </c>
      <c r="B11191" s="4" t="s">
        <v>5</v>
      </c>
      <c r="C11191" s="4" t="s">
        <v>7</v>
      </c>
      <c r="D11191" s="4" t="s">
        <v>8</v>
      </c>
      <c r="E11191" s="4" t="s">
        <v>15</v>
      </c>
      <c r="F11191" s="4" t="s">
        <v>15</v>
      </c>
      <c r="G11191" s="4" t="s">
        <v>15</v>
      </c>
    </row>
    <row r="11192" spans="1:7">
      <c r="A11192" t="n">
        <v>87144</v>
      </c>
      <c r="B11192" s="17" t="n">
        <v>94</v>
      </c>
      <c r="C11192" s="7" t="n">
        <v>3</v>
      </c>
      <c r="D11192" s="7" t="s">
        <v>233</v>
      </c>
      <c r="E11192" s="7" t="n">
        <v>0</v>
      </c>
      <c r="F11192" s="7" t="n">
        <v>180</v>
      </c>
      <c r="G11192" s="7" t="n">
        <v>0</v>
      </c>
    </row>
    <row r="11193" spans="1:7">
      <c r="A11193" t="s">
        <v>4</v>
      </c>
      <c r="B11193" s="4" t="s">
        <v>5</v>
      </c>
      <c r="C11193" s="4" t="s">
        <v>7</v>
      </c>
      <c r="D11193" s="4" t="s">
        <v>8</v>
      </c>
      <c r="E11193" s="4" t="s">
        <v>15</v>
      </c>
      <c r="F11193" s="4" t="s">
        <v>15</v>
      </c>
      <c r="G11193" s="4" t="s">
        <v>15</v>
      </c>
    </row>
    <row r="11194" spans="1:7">
      <c r="A11194" t="n">
        <v>87168</v>
      </c>
      <c r="B11194" s="17" t="n">
        <v>94</v>
      </c>
      <c r="C11194" s="7" t="n">
        <v>3</v>
      </c>
      <c r="D11194" s="7" t="s">
        <v>234</v>
      </c>
      <c r="E11194" s="7" t="n">
        <v>0</v>
      </c>
      <c r="F11194" s="7" t="n">
        <v>180</v>
      </c>
      <c r="G11194" s="7" t="n">
        <v>0</v>
      </c>
    </row>
    <row r="11195" spans="1:7">
      <c r="A11195" t="s">
        <v>4</v>
      </c>
      <c r="B11195" s="4" t="s">
        <v>5</v>
      </c>
      <c r="C11195" s="4" t="s">
        <v>7</v>
      </c>
      <c r="D11195" s="4" t="s">
        <v>8</v>
      </c>
      <c r="E11195" s="4" t="s">
        <v>15</v>
      </c>
      <c r="F11195" s="4" t="s">
        <v>15</v>
      </c>
      <c r="G11195" s="4" t="s">
        <v>15</v>
      </c>
    </row>
    <row r="11196" spans="1:7">
      <c r="A11196" t="n">
        <v>87192</v>
      </c>
      <c r="B11196" s="17" t="n">
        <v>94</v>
      </c>
      <c r="C11196" s="7" t="n">
        <v>3</v>
      </c>
      <c r="D11196" s="7" t="s">
        <v>235</v>
      </c>
      <c r="E11196" s="7" t="n">
        <v>0</v>
      </c>
      <c r="F11196" s="7" t="n">
        <v>180</v>
      </c>
      <c r="G11196" s="7" t="n">
        <v>0</v>
      </c>
    </row>
    <row r="11197" spans="1:7">
      <c r="A11197" t="s">
        <v>4</v>
      </c>
      <c r="B11197" s="4" t="s">
        <v>5</v>
      </c>
      <c r="C11197" s="4" t="s">
        <v>7</v>
      </c>
      <c r="D11197" s="4" t="s">
        <v>8</v>
      </c>
      <c r="E11197" s="4" t="s">
        <v>15</v>
      </c>
      <c r="F11197" s="4" t="s">
        <v>15</v>
      </c>
      <c r="G11197" s="4" t="s">
        <v>15</v>
      </c>
    </row>
    <row r="11198" spans="1:7">
      <c r="A11198" t="n">
        <v>87216</v>
      </c>
      <c r="B11198" s="17" t="n">
        <v>94</v>
      </c>
      <c r="C11198" s="7" t="n">
        <v>3</v>
      </c>
      <c r="D11198" s="7" t="s">
        <v>236</v>
      </c>
      <c r="E11198" s="7" t="n">
        <v>0</v>
      </c>
      <c r="F11198" s="7" t="n">
        <v>180</v>
      </c>
      <c r="G11198" s="7" t="n">
        <v>0</v>
      </c>
    </row>
    <row r="11199" spans="1:7">
      <c r="A11199" t="s">
        <v>4</v>
      </c>
      <c r="B11199" s="4" t="s">
        <v>5</v>
      </c>
      <c r="C11199" s="4" t="s">
        <v>7</v>
      </c>
      <c r="D11199" s="4" t="s">
        <v>8</v>
      </c>
      <c r="E11199" s="4" t="s">
        <v>15</v>
      </c>
      <c r="F11199" s="4" t="s">
        <v>15</v>
      </c>
      <c r="G11199" s="4" t="s">
        <v>15</v>
      </c>
    </row>
    <row r="11200" spans="1:7">
      <c r="A11200" t="n">
        <v>87240</v>
      </c>
      <c r="B11200" s="17" t="n">
        <v>94</v>
      </c>
      <c r="C11200" s="7" t="n">
        <v>3</v>
      </c>
      <c r="D11200" s="7" t="s">
        <v>237</v>
      </c>
      <c r="E11200" s="7" t="n">
        <v>0</v>
      </c>
      <c r="F11200" s="7" t="n">
        <v>180</v>
      </c>
      <c r="G11200" s="7" t="n">
        <v>0</v>
      </c>
    </row>
    <row r="11201" spans="1:7">
      <c r="A11201" t="s">
        <v>4</v>
      </c>
      <c r="B11201" s="4" t="s">
        <v>5</v>
      </c>
      <c r="C11201" s="4" t="s">
        <v>11</v>
      </c>
      <c r="D11201" s="4" t="s">
        <v>11</v>
      </c>
      <c r="E11201" s="4" t="s">
        <v>11</v>
      </c>
    </row>
    <row r="11202" spans="1:7">
      <c r="A11202" t="n">
        <v>87264</v>
      </c>
      <c r="B11202" s="42" t="n">
        <v>61</v>
      </c>
      <c r="C11202" s="7" t="n">
        <v>0</v>
      </c>
      <c r="D11202" s="7" t="n">
        <v>65533</v>
      </c>
      <c r="E11202" s="7" t="n">
        <v>0</v>
      </c>
    </row>
    <row r="11203" spans="1:7">
      <c r="A11203" t="s">
        <v>4</v>
      </c>
      <c r="B11203" s="4" t="s">
        <v>5</v>
      </c>
      <c r="C11203" s="4" t="s">
        <v>11</v>
      </c>
      <c r="D11203" s="4" t="s">
        <v>11</v>
      </c>
      <c r="E11203" s="4" t="s">
        <v>11</v>
      </c>
    </row>
    <row r="11204" spans="1:7">
      <c r="A11204" t="n">
        <v>87271</v>
      </c>
      <c r="B11204" s="42" t="n">
        <v>61</v>
      </c>
      <c r="C11204" s="7" t="n">
        <v>1</v>
      </c>
      <c r="D11204" s="7" t="n">
        <v>65533</v>
      </c>
      <c r="E11204" s="7" t="n">
        <v>0</v>
      </c>
    </row>
    <row r="11205" spans="1:7">
      <c r="A11205" t="s">
        <v>4</v>
      </c>
      <c r="B11205" s="4" t="s">
        <v>5</v>
      </c>
      <c r="C11205" s="4" t="s">
        <v>11</v>
      </c>
      <c r="D11205" s="4" t="s">
        <v>11</v>
      </c>
      <c r="E11205" s="4" t="s">
        <v>11</v>
      </c>
    </row>
    <row r="11206" spans="1:7">
      <c r="A11206" t="n">
        <v>87278</v>
      </c>
      <c r="B11206" s="42" t="n">
        <v>61</v>
      </c>
      <c r="C11206" s="7" t="n">
        <v>2</v>
      </c>
      <c r="D11206" s="7" t="n">
        <v>65533</v>
      </c>
      <c r="E11206" s="7" t="n">
        <v>0</v>
      </c>
    </row>
    <row r="11207" spans="1:7">
      <c r="A11207" t="s">
        <v>4</v>
      </c>
      <c r="B11207" s="4" t="s">
        <v>5</v>
      </c>
      <c r="C11207" s="4" t="s">
        <v>11</v>
      </c>
      <c r="D11207" s="4" t="s">
        <v>11</v>
      </c>
      <c r="E11207" s="4" t="s">
        <v>11</v>
      </c>
    </row>
    <row r="11208" spans="1:7">
      <c r="A11208" t="n">
        <v>87285</v>
      </c>
      <c r="B11208" s="42" t="n">
        <v>61</v>
      </c>
      <c r="C11208" s="7" t="n">
        <v>3</v>
      </c>
      <c r="D11208" s="7" t="n">
        <v>65533</v>
      </c>
      <c r="E11208" s="7" t="n">
        <v>0</v>
      </c>
    </row>
    <row r="11209" spans="1:7">
      <c r="A11209" t="s">
        <v>4</v>
      </c>
      <c r="B11209" s="4" t="s">
        <v>5</v>
      </c>
      <c r="C11209" s="4" t="s">
        <v>11</v>
      </c>
      <c r="D11209" s="4" t="s">
        <v>11</v>
      </c>
      <c r="E11209" s="4" t="s">
        <v>11</v>
      </c>
    </row>
    <row r="11210" spans="1:7">
      <c r="A11210" t="n">
        <v>87292</v>
      </c>
      <c r="B11210" s="42" t="n">
        <v>61</v>
      </c>
      <c r="C11210" s="7" t="n">
        <v>4</v>
      </c>
      <c r="D11210" s="7" t="n">
        <v>65533</v>
      </c>
      <c r="E11210" s="7" t="n">
        <v>0</v>
      </c>
    </row>
    <row r="11211" spans="1:7">
      <c r="A11211" t="s">
        <v>4</v>
      </c>
      <c r="B11211" s="4" t="s">
        <v>5</v>
      </c>
      <c r="C11211" s="4" t="s">
        <v>11</v>
      </c>
      <c r="D11211" s="4" t="s">
        <v>11</v>
      </c>
      <c r="E11211" s="4" t="s">
        <v>11</v>
      </c>
    </row>
    <row r="11212" spans="1:7">
      <c r="A11212" t="n">
        <v>87299</v>
      </c>
      <c r="B11212" s="42" t="n">
        <v>61</v>
      </c>
      <c r="C11212" s="7" t="n">
        <v>5</v>
      </c>
      <c r="D11212" s="7" t="n">
        <v>65533</v>
      </c>
      <c r="E11212" s="7" t="n">
        <v>0</v>
      </c>
    </row>
    <row r="11213" spans="1:7">
      <c r="A11213" t="s">
        <v>4</v>
      </c>
      <c r="B11213" s="4" t="s">
        <v>5</v>
      </c>
      <c r="C11213" s="4" t="s">
        <v>11</v>
      </c>
      <c r="D11213" s="4" t="s">
        <v>11</v>
      </c>
      <c r="E11213" s="4" t="s">
        <v>11</v>
      </c>
    </row>
    <row r="11214" spans="1:7">
      <c r="A11214" t="n">
        <v>87306</v>
      </c>
      <c r="B11214" s="42" t="n">
        <v>61</v>
      </c>
      <c r="C11214" s="7" t="n">
        <v>6</v>
      </c>
      <c r="D11214" s="7" t="n">
        <v>65533</v>
      </c>
      <c r="E11214" s="7" t="n">
        <v>0</v>
      </c>
    </row>
    <row r="11215" spans="1:7">
      <c r="A11215" t="s">
        <v>4</v>
      </c>
      <c r="B11215" s="4" t="s">
        <v>5</v>
      </c>
      <c r="C11215" s="4" t="s">
        <v>11</v>
      </c>
      <c r="D11215" s="4" t="s">
        <v>11</v>
      </c>
      <c r="E11215" s="4" t="s">
        <v>11</v>
      </c>
    </row>
    <row r="11216" spans="1:7">
      <c r="A11216" t="n">
        <v>87313</v>
      </c>
      <c r="B11216" s="42" t="n">
        <v>61</v>
      </c>
      <c r="C11216" s="7" t="n">
        <v>7</v>
      </c>
      <c r="D11216" s="7" t="n">
        <v>65533</v>
      </c>
      <c r="E11216" s="7" t="n">
        <v>0</v>
      </c>
    </row>
    <row r="11217" spans="1:5">
      <c r="A11217" t="s">
        <v>4</v>
      </c>
      <c r="B11217" s="4" t="s">
        <v>5</v>
      </c>
      <c r="C11217" s="4" t="s">
        <v>11</v>
      </c>
      <c r="D11217" s="4" t="s">
        <v>11</v>
      </c>
      <c r="E11217" s="4" t="s">
        <v>11</v>
      </c>
    </row>
    <row r="11218" spans="1:5">
      <c r="A11218" t="n">
        <v>87320</v>
      </c>
      <c r="B11218" s="42" t="n">
        <v>61</v>
      </c>
      <c r="C11218" s="7" t="n">
        <v>8</v>
      </c>
      <c r="D11218" s="7" t="n">
        <v>65533</v>
      </c>
      <c r="E11218" s="7" t="n">
        <v>0</v>
      </c>
    </row>
    <row r="11219" spans="1:5">
      <c r="A11219" t="s">
        <v>4</v>
      </c>
      <c r="B11219" s="4" t="s">
        <v>5</v>
      </c>
      <c r="C11219" s="4" t="s">
        <v>11</v>
      </c>
      <c r="D11219" s="4" t="s">
        <v>11</v>
      </c>
      <c r="E11219" s="4" t="s">
        <v>11</v>
      </c>
    </row>
    <row r="11220" spans="1:5">
      <c r="A11220" t="n">
        <v>87327</v>
      </c>
      <c r="B11220" s="42" t="n">
        <v>61</v>
      </c>
      <c r="C11220" s="7" t="n">
        <v>9</v>
      </c>
      <c r="D11220" s="7" t="n">
        <v>65533</v>
      </c>
      <c r="E11220" s="7" t="n">
        <v>0</v>
      </c>
    </row>
    <row r="11221" spans="1:5">
      <c r="A11221" t="s">
        <v>4</v>
      </c>
      <c r="B11221" s="4" t="s">
        <v>5</v>
      </c>
      <c r="C11221" s="4" t="s">
        <v>11</v>
      </c>
      <c r="D11221" s="4" t="s">
        <v>17</v>
      </c>
    </row>
    <row r="11222" spans="1:5">
      <c r="A11222" t="n">
        <v>87334</v>
      </c>
      <c r="B11222" s="41" t="n">
        <v>43</v>
      </c>
      <c r="C11222" s="7" t="n">
        <v>1</v>
      </c>
      <c r="D11222" s="7" t="n">
        <v>128</v>
      </c>
    </row>
    <row r="11223" spans="1:5">
      <c r="A11223" t="s">
        <v>4</v>
      </c>
      <c r="B11223" s="4" t="s">
        <v>5</v>
      </c>
      <c r="C11223" s="4" t="s">
        <v>11</v>
      </c>
      <c r="D11223" s="4" t="s">
        <v>17</v>
      </c>
    </row>
    <row r="11224" spans="1:5">
      <c r="A11224" t="n">
        <v>87341</v>
      </c>
      <c r="B11224" s="41" t="n">
        <v>43</v>
      </c>
      <c r="C11224" s="7" t="n">
        <v>1</v>
      </c>
      <c r="D11224" s="7" t="n">
        <v>32</v>
      </c>
    </row>
    <row r="11225" spans="1:5">
      <c r="A11225" t="s">
        <v>4</v>
      </c>
      <c r="B11225" s="4" t="s">
        <v>5</v>
      </c>
      <c r="C11225" s="4" t="s">
        <v>11</v>
      </c>
      <c r="D11225" s="4" t="s">
        <v>17</v>
      </c>
    </row>
    <row r="11226" spans="1:5">
      <c r="A11226" t="n">
        <v>87348</v>
      </c>
      <c r="B11226" s="41" t="n">
        <v>43</v>
      </c>
      <c r="C11226" s="7" t="n">
        <v>2</v>
      </c>
      <c r="D11226" s="7" t="n">
        <v>128</v>
      </c>
    </row>
    <row r="11227" spans="1:5">
      <c r="A11227" t="s">
        <v>4</v>
      </c>
      <c r="B11227" s="4" t="s">
        <v>5</v>
      </c>
      <c r="C11227" s="4" t="s">
        <v>11</v>
      </c>
      <c r="D11227" s="4" t="s">
        <v>17</v>
      </c>
    </row>
    <row r="11228" spans="1:5">
      <c r="A11228" t="n">
        <v>87355</v>
      </c>
      <c r="B11228" s="41" t="n">
        <v>43</v>
      </c>
      <c r="C11228" s="7" t="n">
        <v>2</v>
      </c>
      <c r="D11228" s="7" t="n">
        <v>32</v>
      </c>
    </row>
    <row r="11229" spans="1:5">
      <c r="A11229" t="s">
        <v>4</v>
      </c>
      <c r="B11229" s="4" t="s">
        <v>5</v>
      </c>
      <c r="C11229" s="4" t="s">
        <v>11</v>
      </c>
      <c r="D11229" s="4" t="s">
        <v>17</v>
      </c>
    </row>
    <row r="11230" spans="1:5">
      <c r="A11230" t="n">
        <v>87362</v>
      </c>
      <c r="B11230" s="41" t="n">
        <v>43</v>
      </c>
      <c r="C11230" s="7" t="n">
        <v>3</v>
      </c>
      <c r="D11230" s="7" t="n">
        <v>128</v>
      </c>
    </row>
    <row r="11231" spans="1:5">
      <c r="A11231" t="s">
        <v>4</v>
      </c>
      <c r="B11231" s="4" t="s">
        <v>5</v>
      </c>
      <c r="C11231" s="4" t="s">
        <v>11</v>
      </c>
      <c r="D11231" s="4" t="s">
        <v>17</v>
      </c>
    </row>
    <row r="11232" spans="1:5">
      <c r="A11232" t="n">
        <v>87369</v>
      </c>
      <c r="B11232" s="41" t="n">
        <v>43</v>
      </c>
      <c r="C11232" s="7" t="n">
        <v>3</v>
      </c>
      <c r="D11232" s="7" t="n">
        <v>32</v>
      </c>
    </row>
    <row r="11233" spans="1:5">
      <c r="A11233" t="s">
        <v>4</v>
      </c>
      <c r="B11233" s="4" t="s">
        <v>5</v>
      </c>
      <c r="C11233" s="4" t="s">
        <v>11</v>
      </c>
      <c r="D11233" s="4" t="s">
        <v>17</v>
      </c>
    </row>
    <row r="11234" spans="1:5">
      <c r="A11234" t="n">
        <v>87376</v>
      </c>
      <c r="B11234" s="41" t="n">
        <v>43</v>
      </c>
      <c r="C11234" s="7" t="n">
        <v>4</v>
      </c>
      <c r="D11234" s="7" t="n">
        <v>128</v>
      </c>
    </row>
    <row r="11235" spans="1:5">
      <c r="A11235" t="s">
        <v>4</v>
      </c>
      <c r="B11235" s="4" t="s">
        <v>5</v>
      </c>
      <c r="C11235" s="4" t="s">
        <v>11</v>
      </c>
      <c r="D11235" s="4" t="s">
        <v>17</v>
      </c>
    </row>
    <row r="11236" spans="1:5">
      <c r="A11236" t="n">
        <v>87383</v>
      </c>
      <c r="B11236" s="41" t="n">
        <v>43</v>
      </c>
      <c r="C11236" s="7" t="n">
        <v>4</v>
      </c>
      <c r="D11236" s="7" t="n">
        <v>32</v>
      </c>
    </row>
    <row r="11237" spans="1:5">
      <c r="A11237" t="s">
        <v>4</v>
      </c>
      <c r="B11237" s="4" t="s">
        <v>5</v>
      </c>
      <c r="C11237" s="4" t="s">
        <v>7</v>
      </c>
      <c r="D11237" s="4" t="s">
        <v>11</v>
      </c>
      <c r="E11237" s="4" t="s">
        <v>8</v>
      </c>
      <c r="F11237" s="4" t="s">
        <v>8</v>
      </c>
      <c r="G11237" s="4" t="s">
        <v>8</v>
      </c>
      <c r="H11237" s="4" t="s">
        <v>8</v>
      </c>
    </row>
    <row r="11238" spans="1:5">
      <c r="A11238" t="n">
        <v>87390</v>
      </c>
      <c r="B11238" s="30" t="n">
        <v>51</v>
      </c>
      <c r="C11238" s="7" t="n">
        <v>3</v>
      </c>
      <c r="D11238" s="7" t="n">
        <v>0</v>
      </c>
      <c r="E11238" s="7" t="s">
        <v>62</v>
      </c>
      <c r="F11238" s="7" t="s">
        <v>62</v>
      </c>
      <c r="G11238" s="7" t="s">
        <v>61</v>
      </c>
      <c r="H11238" s="7" t="s">
        <v>62</v>
      </c>
    </row>
    <row r="11239" spans="1:5">
      <c r="A11239" t="s">
        <v>4</v>
      </c>
      <c r="B11239" s="4" t="s">
        <v>5</v>
      </c>
      <c r="C11239" s="4" t="s">
        <v>7</v>
      </c>
      <c r="D11239" s="4" t="s">
        <v>11</v>
      </c>
      <c r="E11239" s="4" t="s">
        <v>8</v>
      </c>
      <c r="F11239" s="4" t="s">
        <v>8</v>
      </c>
      <c r="G11239" s="4" t="s">
        <v>8</v>
      </c>
      <c r="H11239" s="4" t="s">
        <v>8</v>
      </c>
    </row>
    <row r="11240" spans="1:5">
      <c r="A11240" t="n">
        <v>87403</v>
      </c>
      <c r="B11240" s="30" t="n">
        <v>51</v>
      </c>
      <c r="C11240" s="7" t="n">
        <v>3</v>
      </c>
      <c r="D11240" s="7" t="n">
        <v>1</v>
      </c>
      <c r="E11240" s="7" t="s">
        <v>62</v>
      </c>
      <c r="F11240" s="7" t="s">
        <v>62</v>
      </c>
      <c r="G11240" s="7" t="s">
        <v>61</v>
      </c>
      <c r="H11240" s="7" t="s">
        <v>62</v>
      </c>
    </row>
    <row r="11241" spans="1:5">
      <c r="A11241" t="s">
        <v>4</v>
      </c>
      <c r="B11241" s="4" t="s">
        <v>5</v>
      </c>
      <c r="C11241" s="4" t="s">
        <v>7</v>
      </c>
      <c r="D11241" s="4" t="s">
        <v>11</v>
      </c>
      <c r="E11241" s="4" t="s">
        <v>8</v>
      </c>
      <c r="F11241" s="4" t="s">
        <v>8</v>
      </c>
      <c r="G11241" s="4" t="s">
        <v>8</v>
      </c>
      <c r="H11241" s="4" t="s">
        <v>8</v>
      </c>
    </row>
    <row r="11242" spans="1:5">
      <c r="A11242" t="n">
        <v>87416</v>
      </c>
      <c r="B11242" s="30" t="n">
        <v>51</v>
      </c>
      <c r="C11242" s="7" t="n">
        <v>3</v>
      </c>
      <c r="D11242" s="7" t="n">
        <v>2</v>
      </c>
      <c r="E11242" s="7" t="s">
        <v>62</v>
      </c>
      <c r="F11242" s="7" t="s">
        <v>62</v>
      </c>
      <c r="G11242" s="7" t="s">
        <v>61</v>
      </c>
      <c r="H11242" s="7" t="s">
        <v>62</v>
      </c>
    </row>
    <row r="11243" spans="1:5">
      <c r="A11243" t="s">
        <v>4</v>
      </c>
      <c r="B11243" s="4" t="s">
        <v>5</v>
      </c>
      <c r="C11243" s="4" t="s">
        <v>7</v>
      </c>
      <c r="D11243" s="4" t="s">
        <v>11</v>
      </c>
      <c r="E11243" s="4" t="s">
        <v>8</v>
      </c>
      <c r="F11243" s="4" t="s">
        <v>8</v>
      </c>
      <c r="G11243" s="4" t="s">
        <v>8</v>
      </c>
      <c r="H11243" s="4" t="s">
        <v>8</v>
      </c>
    </row>
    <row r="11244" spans="1:5">
      <c r="A11244" t="n">
        <v>87429</v>
      </c>
      <c r="B11244" s="30" t="n">
        <v>51</v>
      </c>
      <c r="C11244" s="7" t="n">
        <v>3</v>
      </c>
      <c r="D11244" s="7" t="n">
        <v>3</v>
      </c>
      <c r="E11244" s="7" t="s">
        <v>62</v>
      </c>
      <c r="F11244" s="7" t="s">
        <v>62</v>
      </c>
      <c r="G11244" s="7" t="s">
        <v>61</v>
      </c>
      <c r="H11244" s="7" t="s">
        <v>62</v>
      </c>
    </row>
    <row r="11245" spans="1:5">
      <c r="A11245" t="s">
        <v>4</v>
      </c>
      <c r="B11245" s="4" t="s">
        <v>5</v>
      </c>
      <c r="C11245" s="4" t="s">
        <v>7</v>
      </c>
      <c r="D11245" s="4" t="s">
        <v>11</v>
      </c>
      <c r="E11245" s="4" t="s">
        <v>8</v>
      </c>
      <c r="F11245" s="4" t="s">
        <v>8</v>
      </c>
      <c r="G11245" s="4" t="s">
        <v>8</v>
      </c>
      <c r="H11245" s="4" t="s">
        <v>8</v>
      </c>
    </row>
    <row r="11246" spans="1:5">
      <c r="A11246" t="n">
        <v>87442</v>
      </c>
      <c r="B11246" s="30" t="n">
        <v>51</v>
      </c>
      <c r="C11246" s="7" t="n">
        <v>3</v>
      </c>
      <c r="D11246" s="7" t="n">
        <v>4</v>
      </c>
      <c r="E11246" s="7" t="s">
        <v>62</v>
      </c>
      <c r="F11246" s="7" t="s">
        <v>62</v>
      </c>
      <c r="G11246" s="7" t="s">
        <v>61</v>
      </c>
      <c r="H11246" s="7" t="s">
        <v>62</v>
      </c>
    </row>
    <row r="11247" spans="1:5">
      <c r="A11247" t="s">
        <v>4</v>
      </c>
      <c r="B11247" s="4" t="s">
        <v>5</v>
      </c>
      <c r="C11247" s="4" t="s">
        <v>7</v>
      </c>
      <c r="D11247" s="4" t="s">
        <v>11</v>
      </c>
      <c r="E11247" s="4" t="s">
        <v>8</v>
      </c>
      <c r="F11247" s="4" t="s">
        <v>8</v>
      </c>
      <c r="G11247" s="4" t="s">
        <v>8</v>
      </c>
      <c r="H11247" s="4" t="s">
        <v>8</v>
      </c>
    </row>
    <row r="11248" spans="1:5">
      <c r="A11248" t="n">
        <v>87455</v>
      </c>
      <c r="B11248" s="30" t="n">
        <v>51</v>
      </c>
      <c r="C11248" s="7" t="n">
        <v>3</v>
      </c>
      <c r="D11248" s="7" t="n">
        <v>5</v>
      </c>
      <c r="E11248" s="7" t="s">
        <v>62</v>
      </c>
      <c r="F11248" s="7" t="s">
        <v>62</v>
      </c>
      <c r="G11248" s="7" t="s">
        <v>61</v>
      </c>
      <c r="H11248" s="7" t="s">
        <v>62</v>
      </c>
    </row>
    <row r="11249" spans="1:8">
      <c r="A11249" t="s">
        <v>4</v>
      </c>
      <c r="B11249" s="4" t="s">
        <v>5</v>
      </c>
      <c r="C11249" s="4" t="s">
        <v>7</v>
      </c>
      <c r="D11249" s="4" t="s">
        <v>11</v>
      </c>
      <c r="E11249" s="4" t="s">
        <v>8</v>
      </c>
      <c r="F11249" s="4" t="s">
        <v>8</v>
      </c>
      <c r="G11249" s="4" t="s">
        <v>8</v>
      </c>
      <c r="H11249" s="4" t="s">
        <v>8</v>
      </c>
    </row>
    <row r="11250" spans="1:8">
      <c r="A11250" t="n">
        <v>87468</v>
      </c>
      <c r="B11250" s="30" t="n">
        <v>51</v>
      </c>
      <c r="C11250" s="7" t="n">
        <v>3</v>
      </c>
      <c r="D11250" s="7" t="n">
        <v>6</v>
      </c>
      <c r="E11250" s="7" t="s">
        <v>62</v>
      </c>
      <c r="F11250" s="7" t="s">
        <v>62</v>
      </c>
      <c r="G11250" s="7" t="s">
        <v>61</v>
      </c>
      <c r="H11250" s="7" t="s">
        <v>62</v>
      </c>
    </row>
    <row r="11251" spans="1:8">
      <c r="A11251" t="s">
        <v>4</v>
      </c>
      <c r="B11251" s="4" t="s">
        <v>5</v>
      </c>
      <c r="C11251" s="4" t="s">
        <v>7</v>
      </c>
      <c r="D11251" s="4" t="s">
        <v>11</v>
      </c>
      <c r="E11251" s="4" t="s">
        <v>8</v>
      </c>
      <c r="F11251" s="4" t="s">
        <v>8</v>
      </c>
      <c r="G11251" s="4" t="s">
        <v>8</v>
      </c>
      <c r="H11251" s="4" t="s">
        <v>8</v>
      </c>
    </row>
    <row r="11252" spans="1:8">
      <c r="A11252" t="n">
        <v>87481</v>
      </c>
      <c r="B11252" s="30" t="n">
        <v>51</v>
      </c>
      <c r="C11252" s="7" t="n">
        <v>3</v>
      </c>
      <c r="D11252" s="7" t="n">
        <v>7</v>
      </c>
      <c r="E11252" s="7" t="s">
        <v>62</v>
      </c>
      <c r="F11252" s="7" t="s">
        <v>62</v>
      </c>
      <c r="G11252" s="7" t="s">
        <v>61</v>
      </c>
      <c r="H11252" s="7" t="s">
        <v>62</v>
      </c>
    </row>
    <row r="11253" spans="1:8">
      <c r="A11253" t="s">
        <v>4</v>
      </c>
      <c r="B11253" s="4" t="s">
        <v>5</v>
      </c>
      <c r="C11253" s="4" t="s">
        <v>7</v>
      </c>
      <c r="D11253" s="4" t="s">
        <v>11</v>
      </c>
      <c r="E11253" s="4" t="s">
        <v>8</v>
      </c>
      <c r="F11253" s="4" t="s">
        <v>8</v>
      </c>
      <c r="G11253" s="4" t="s">
        <v>8</v>
      </c>
      <c r="H11253" s="4" t="s">
        <v>8</v>
      </c>
    </row>
    <row r="11254" spans="1:8">
      <c r="A11254" t="n">
        <v>87494</v>
      </c>
      <c r="B11254" s="30" t="n">
        <v>51</v>
      </c>
      <c r="C11254" s="7" t="n">
        <v>3</v>
      </c>
      <c r="D11254" s="7" t="n">
        <v>8</v>
      </c>
      <c r="E11254" s="7" t="s">
        <v>62</v>
      </c>
      <c r="F11254" s="7" t="s">
        <v>62</v>
      </c>
      <c r="G11254" s="7" t="s">
        <v>61</v>
      </c>
      <c r="H11254" s="7" t="s">
        <v>62</v>
      </c>
    </row>
    <row r="11255" spans="1:8">
      <c r="A11255" t="s">
        <v>4</v>
      </c>
      <c r="B11255" s="4" t="s">
        <v>5</v>
      </c>
      <c r="C11255" s="4" t="s">
        <v>7</v>
      </c>
      <c r="D11255" s="4" t="s">
        <v>11</v>
      </c>
      <c r="E11255" s="4" t="s">
        <v>8</v>
      </c>
      <c r="F11255" s="4" t="s">
        <v>8</v>
      </c>
      <c r="G11255" s="4" t="s">
        <v>8</v>
      </c>
      <c r="H11255" s="4" t="s">
        <v>8</v>
      </c>
    </row>
    <row r="11256" spans="1:8">
      <c r="A11256" t="n">
        <v>87507</v>
      </c>
      <c r="B11256" s="30" t="n">
        <v>51</v>
      </c>
      <c r="C11256" s="7" t="n">
        <v>3</v>
      </c>
      <c r="D11256" s="7" t="n">
        <v>9</v>
      </c>
      <c r="E11256" s="7" t="s">
        <v>62</v>
      </c>
      <c r="F11256" s="7" t="s">
        <v>62</v>
      </c>
      <c r="G11256" s="7" t="s">
        <v>61</v>
      </c>
      <c r="H11256" s="7" t="s">
        <v>62</v>
      </c>
    </row>
    <row r="11257" spans="1:8">
      <c r="A11257" t="s">
        <v>4</v>
      </c>
      <c r="B11257" s="4" t="s">
        <v>5</v>
      </c>
      <c r="C11257" s="4" t="s">
        <v>8</v>
      </c>
      <c r="D11257" s="4" t="s">
        <v>8</v>
      </c>
    </row>
    <row r="11258" spans="1:8">
      <c r="A11258" t="n">
        <v>87520</v>
      </c>
      <c r="B11258" s="69" t="n">
        <v>70</v>
      </c>
      <c r="C11258" s="7" t="s">
        <v>27</v>
      </c>
      <c r="D11258" s="7" t="s">
        <v>412</v>
      </c>
    </row>
    <row r="11259" spans="1:8">
      <c r="A11259" t="s">
        <v>4</v>
      </c>
      <c r="B11259" s="4" t="s">
        <v>5</v>
      </c>
      <c r="C11259" s="4" t="s">
        <v>11</v>
      </c>
      <c r="D11259" s="4" t="s">
        <v>17</v>
      </c>
    </row>
    <row r="11260" spans="1:8">
      <c r="A11260" t="n">
        <v>87534</v>
      </c>
      <c r="B11260" s="41" t="n">
        <v>43</v>
      </c>
      <c r="C11260" s="7" t="n">
        <v>0</v>
      </c>
      <c r="D11260" s="7" t="n">
        <v>512</v>
      </c>
    </row>
    <row r="11261" spans="1:8">
      <c r="A11261" t="s">
        <v>4</v>
      </c>
      <c r="B11261" s="4" t="s">
        <v>5</v>
      </c>
      <c r="C11261" s="4" t="s">
        <v>11</v>
      </c>
      <c r="D11261" s="4" t="s">
        <v>17</v>
      </c>
    </row>
    <row r="11262" spans="1:8">
      <c r="A11262" t="n">
        <v>87541</v>
      </c>
      <c r="B11262" s="41" t="n">
        <v>43</v>
      </c>
      <c r="C11262" s="7" t="n">
        <v>1</v>
      </c>
      <c r="D11262" s="7" t="n">
        <v>512</v>
      </c>
    </row>
    <row r="11263" spans="1:8">
      <c r="A11263" t="s">
        <v>4</v>
      </c>
      <c r="B11263" s="4" t="s">
        <v>5</v>
      </c>
      <c r="C11263" s="4" t="s">
        <v>11</v>
      </c>
      <c r="D11263" s="4" t="s">
        <v>17</v>
      </c>
    </row>
    <row r="11264" spans="1:8">
      <c r="A11264" t="n">
        <v>87548</v>
      </c>
      <c r="B11264" s="41" t="n">
        <v>43</v>
      </c>
      <c r="C11264" s="7" t="n">
        <v>2</v>
      </c>
      <c r="D11264" s="7" t="n">
        <v>512</v>
      </c>
    </row>
    <row r="11265" spans="1:8">
      <c r="A11265" t="s">
        <v>4</v>
      </c>
      <c r="B11265" s="4" t="s">
        <v>5</v>
      </c>
      <c r="C11265" s="4" t="s">
        <v>11</v>
      </c>
      <c r="D11265" s="4" t="s">
        <v>17</v>
      </c>
    </row>
    <row r="11266" spans="1:8">
      <c r="A11266" t="n">
        <v>87555</v>
      </c>
      <c r="B11266" s="41" t="n">
        <v>43</v>
      </c>
      <c r="C11266" s="7" t="n">
        <v>3</v>
      </c>
      <c r="D11266" s="7" t="n">
        <v>512</v>
      </c>
    </row>
    <row r="11267" spans="1:8">
      <c r="A11267" t="s">
        <v>4</v>
      </c>
      <c r="B11267" s="4" t="s">
        <v>5</v>
      </c>
      <c r="C11267" s="4" t="s">
        <v>11</v>
      </c>
      <c r="D11267" s="4" t="s">
        <v>17</v>
      </c>
    </row>
    <row r="11268" spans="1:8">
      <c r="A11268" t="n">
        <v>87562</v>
      </c>
      <c r="B11268" s="41" t="n">
        <v>43</v>
      </c>
      <c r="C11268" s="7" t="n">
        <v>4</v>
      </c>
      <c r="D11268" s="7" t="n">
        <v>512</v>
      </c>
    </row>
    <row r="11269" spans="1:8">
      <c r="A11269" t="s">
        <v>4</v>
      </c>
      <c r="B11269" s="4" t="s">
        <v>5</v>
      </c>
      <c r="C11269" s="4" t="s">
        <v>11</v>
      </c>
      <c r="D11269" s="4" t="s">
        <v>17</v>
      </c>
    </row>
    <row r="11270" spans="1:8">
      <c r="A11270" t="n">
        <v>87569</v>
      </c>
      <c r="B11270" s="41" t="n">
        <v>43</v>
      </c>
      <c r="C11270" s="7" t="n">
        <v>5</v>
      </c>
      <c r="D11270" s="7" t="n">
        <v>512</v>
      </c>
    </row>
    <row r="11271" spans="1:8">
      <c r="A11271" t="s">
        <v>4</v>
      </c>
      <c r="B11271" s="4" t="s">
        <v>5</v>
      </c>
      <c r="C11271" s="4" t="s">
        <v>11</v>
      </c>
      <c r="D11271" s="4" t="s">
        <v>17</v>
      </c>
    </row>
    <row r="11272" spans="1:8">
      <c r="A11272" t="n">
        <v>87576</v>
      </c>
      <c r="B11272" s="41" t="n">
        <v>43</v>
      </c>
      <c r="C11272" s="7" t="n">
        <v>6</v>
      </c>
      <c r="D11272" s="7" t="n">
        <v>512</v>
      </c>
    </row>
    <row r="11273" spans="1:8">
      <c r="A11273" t="s">
        <v>4</v>
      </c>
      <c r="B11273" s="4" t="s">
        <v>5</v>
      </c>
      <c r="C11273" s="4" t="s">
        <v>11</v>
      </c>
      <c r="D11273" s="4" t="s">
        <v>17</v>
      </c>
    </row>
    <row r="11274" spans="1:8">
      <c r="A11274" t="n">
        <v>87583</v>
      </c>
      <c r="B11274" s="41" t="n">
        <v>43</v>
      </c>
      <c r="C11274" s="7" t="n">
        <v>7</v>
      </c>
      <c r="D11274" s="7" t="n">
        <v>512</v>
      </c>
    </row>
    <row r="11275" spans="1:8">
      <c r="A11275" t="s">
        <v>4</v>
      </c>
      <c r="B11275" s="4" t="s">
        <v>5</v>
      </c>
      <c r="C11275" s="4" t="s">
        <v>11</v>
      </c>
      <c r="D11275" s="4" t="s">
        <v>17</v>
      </c>
    </row>
    <row r="11276" spans="1:8">
      <c r="A11276" t="n">
        <v>87590</v>
      </c>
      <c r="B11276" s="41" t="n">
        <v>43</v>
      </c>
      <c r="C11276" s="7" t="n">
        <v>8</v>
      </c>
      <c r="D11276" s="7" t="n">
        <v>512</v>
      </c>
    </row>
    <row r="11277" spans="1:8">
      <c r="A11277" t="s">
        <v>4</v>
      </c>
      <c r="B11277" s="4" t="s">
        <v>5</v>
      </c>
      <c r="C11277" s="4" t="s">
        <v>11</v>
      </c>
      <c r="D11277" s="4" t="s">
        <v>17</v>
      </c>
    </row>
    <row r="11278" spans="1:8">
      <c r="A11278" t="n">
        <v>87597</v>
      </c>
      <c r="B11278" s="41" t="n">
        <v>43</v>
      </c>
      <c r="C11278" s="7" t="n">
        <v>9</v>
      </c>
      <c r="D11278" s="7" t="n">
        <v>512</v>
      </c>
    </row>
    <row r="11279" spans="1:8">
      <c r="A11279" t="s">
        <v>4</v>
      </c>
      <c r="B11279" s="4" t="s">
        <v>5</v>
      </c>
      <c r="C11279" s="4" t="s">
        <v>11</v>
      </c>
      <c r="D11279" s="4" t="s">
        <v>15</v>
      </c>
      <c r="E11279" s="4" t="s">
        <v>15</v>
      </c>
      <c r="F11279" s="4" t="s">
        <v>15</v>
      </c>
      <c r="G11279" s="4" t="s">
        <v>15</v>
      </c>
    </row>
    <row r="11280" spans="1:8">
      <c r="A11280" t="n">
        <v>87604</v>
      </c>
      <c r="B11280" s="37" t="n">
        <v>46</v>
      </c>
      <c r="C11280" s="7" t="n">
        <v>7</v>
      </c>
      <c r="D11280" s="7" t="n">
        <v>-25.2399997711182</v>
      </c>
      <c r="E11280" s="7" t="n">
        <v>0</v>
      </c>
      <c r="F11280" s="7" t="n">
        <v>-56.560001373291</v>
      </c>
      <c r="G11280" s="7" t="n">
        <v>89.5999984741211</v>
      </c>
    </row>
    <row r="11281" spans="1:7">
      <c r="A11281" t="s">
        <v>4</v>
      </c>
      <c r="B11281" s="4" t="s">
        <v>5</v>
      </c>
      <c r="C11281" s="4" t="s">
        <v>11</v>
      </c>
      <c r="D11281" s="4" t="s">
        <v>15</v>
      </c>
      <c r="E11281" s="4" t="s">
        <v>15</v>
      </c>
      <c r="F11281" s="4" t="s">
        <v>15</v>
      </c>
      <c r="G11281" s="4" t="s">
        <v>15</v>
      </c>
    </row>
    <row r="11282" spans="1:7">
      <c r="A11282" t="n">
        <v>87623</v>
      </c>
      <c r="B11282" s="37" t="n">
        <v>46</v>
      </c>
      <c r="C11282" s="7" t="n">
        <v>5</v>
      </c>
      <c r="D11282" s="7" t="n">
        <v>-25.8999996185303</v>
      </c>
      <c r="E11282" s="7" t="n">
        <v>0</v>
      </c>
      <c r="F11282" s="7" t="n">
        <v>-57.5</v>
      </c>
      <c r="G11282" s="7" t="n">
        <v>93.5999984741211</v>
      </c>
    </row>
    <row r="11283" spans="1:7">
      <c r="A11283" t="s">
        <v>4</v>
      </c>
      <c r="B11283" s="4" t="s">
        <v>5</v>
      </c>
      <c r="C11283" s="4" t="s">
        <v>11</v>
      </c>
      <c r="D11283" s="4" t="s">
        <v>15</v>
      </c>
      <c r="E11283" s="4" t="s">
        <v>15</v>
      </c>
      <c r="F11283" s="4" t="s">
        <v>15</v>
      </c>
      <c r="G11283" s="4" t="s">
        <v>15</v>
      </c>
    </row>
    <row r="11284" spans="1:7">
      <c r="A11284" t="n">
        <v>87642</v>
      </c>
      <c r="B11284" s="37" t="n">
        <v>46</v>
      </c>
      <c r="C11284" s="7" t="n">
        <v>8</v>
      </c>
      <c r="D11284" s="7" t="n">
        <v>-27.0599994659424</v>
      </c>
      <c r="E11284" s="7" t="n">
        <v>0</v>
      </c>
      <c r="F11284" s="7" t="n">
        <v>-57.0099983215332</v>
      </c>
      <c r="G11284" s="7" t="n">
        <v>89.5999984741211</v>
      </c>
    </row>
    <row r="11285" spans="1:7">
      <c r="A11285" t="s">
        <v>4</v>
      </c>
      <c r="B11285" s="4" t="s">
        <v>5</v>
      </c>
      <c r="C11285" s="4" t="s">
        <v>11</v>
      </c>
      <c r="D11285" s="4" t="s">
        <v>15</v>
      </c>
      <c r="E11285" s="4" t="s">
        <v>15</v>
      </c>
      <c r="F11285" s="4" t="s">
        <v>15</v>
      </c>
      <c r="G11285" s="4" t="s">
        <v>15</v>
      </c>
    </row>
    <row r="11286" spans="1:7">
      <c r="A11286" t="n">
        <v>87661</v>
      </c>
      <c r="B11286" s="37" t="n">
        <v>46</v>
      </c>
      <c r="C11286" s="7" t="n">
        <v>6</v>
      </c>
      <c r="D11286" s="7" t="n">
        <v>-27.8999996185303</v>
      </c>
      <c r="E11286" s="7" t="n">
        <v>0</v>
      </c>
      <c r="F11286" s="7" t="n">
        <v>-57.6699981689453</v>
      </c>
      <c r="G11286" s="7" t="n">
        <v>82.6999969482422</v>
      </c>
    </row>
    <row r="11287" spans="1:7">
      <c r="A11287" t="s">
        <v>4</v>
      </c>
      <c r="B11287" s="4" t="s">
        <v>5</v>
      </c>
      <c r="C11287" s="4" t="s">
        <v>11</v>
      </c>
      <c r="D11287" s="4" t="s">
        <v>15</v>
      </c>
      <c r="E11287" s="4" t="s">
        <v>15</v>
      </c>
      <c r="F11287" s="4" t="s">
        <v>15</v>
      </c>
      <c r="G11287" s="4" t="s">
        <v>15</v>
      </c>
    </row>
    <row r="11288" spans="1:7">
      <c r="A11288" t="n">
        <v>87680</v>
      </c>
      <c r="B11288" s="37" t="n">
        <v>46</v>
      </c>
      <c r="C11288" s="7" t="n">
        <v>9</v>
      </c>
      <c r="D11288" s="7" t="n">
        <v>-28.4500007629395</v>
      </c>
      <c r="E11288" s="7" t="n">
        <v>0</v>
      </c>
      <c r="F11288" s="7" t="n">
        <v>-56.3600006103516</v>
      </c>
      <c r="G11288" s="7" t="n">
        <v>93.9000015258789</v>
      </c>
    </row>
    <row r="11289" spans="1:7">
      <c r="A11289" t="s">
        <v>4</v>
      </c>
      <c r="B11289" s="4" t="s">
        <v>5</v>
      </c>
      <c r="C11289" s="4" t="s">
        <v>11</v>
      </c>
      <c r="D11289" s="4" t="s">
        <v>11</v>
      </c>
      <c r="E11289" s="4" t="s">
        <v>15</v>
      </c>
      <c r="F11289" s="4" t="s">
        <v>15</v>
      </c>
      <c r="G11289" s="4" t="s">
        <v>15</v>
      </c>
      <c r="H11289" s="4" t="s">
        <v>15</v>
      </c>
      <c r="I11289" s="4" t="s">
        <v>7</v>
      </c>
      <c r="J11289" s="4" t="s">
        <v>11</v>
      </c>
    </row>
    <row r="11290" spans="1:7">
      <c r="A11290" t="n">
        <v>87699</v>
      </c>
      <c r="B11290" s="44" t="n">
        <v>55</v>
      </c>
      <c r="C11290" s="7" t="n">
        <v>7</v>
      </c>
      <c r="D11290" s="7" t="n">
        <v>65533</v>
      </c>
      <c r="E11290" s="7" t="n">
        <v>-22.0699996948242</v>
      </c>
      <c r="F11290" s="7" t="n">
        <v>0</v>
      </c>
      <c r="G11290" s="7" t="n">
        <v>-56.9799995422363</v>
      </c>
      <c r="H11290" s="7" t="n">
        <v>1.20000004768372</v>
      </c>
      <c r="I11290" s="7" t="n">
        <v>1</v>
      </c>
      <c r="J11290" s="7" t="n">
        <v>0</v>
      </c>
    </row>
    <row r="11291" spans="1:7">
      <c r="A11291" t="s">
        <v>4</v>
      </c>
      <c r="B11291" s="4" t="s">
        <v>5</v>
      </c>
      <c r="C11291" s="4" t="s">
        <v>11</v>
      </c>
    </row>
    <row r="11292" spans="1:7">
      <c r="A11292" t="n">
        <v>87723</v>
      </c>
      <c r="B11292" s="26" t="n">
        <v>16</v>
      </c>
      <c r="C11292" s="7" t="n">
        <v>50</v>
      </c>
    </row>
    <row r="11293" spans="1:7">
      <c r="A11293" t="s">
        <v>4</v>
      </c>
      <c r="B11293" s="4" t="s">
        <v>5</v>
      </c>
      <c r="C11293" s="4" t="s">
        <v>11</v>
      </c>
      <c r="D11293" s="4" t="s">
        <v>11</v>
      </c>
      <c r="E11293" s="4" t="s">
        <v>15</v>
      </c>
      <c r="F11293" s="4" t="s">
        <v>15</v>
      </c>
      <c r="G11293" s="4" t="s">
        <v>15</v>
      </c>
      <c r="H11293" s="4" t="s">
        <v>15</v>
      </c>
      <c r="I11293" s="4" t="s">
        <v>7</v>
      </c>
      <c r="J11293" s="4" t="s">
        <v>11</v>
      </c>
    </row>
    <row r="11294" spans="1:7">
      <c r="A11294" t="n">
        <v>87726</v>
      </c>
      <c r="B11294" s="44" t="n">
        <v>55</v>
      </c>
      <c r="C11294" s="7" t="n">
        <v>5</v>
      </c>
      <c r="D11294" s="7" t="n">
        <v>65533</v>
      </c>
      <c r="E11294" s="7" t="n">
        <v>-22.0699996948242</v>
      </c>
      <c r="F11294" s="7" t="n">
        <v>0</v>
      </c>
      <c r="G11294" s="7" t="n">
        <v>-56.9799995422363</v>
      </c>
      <c r="H11294" s="7" t="n">
        <v>1.20000004768372</v>
      </c>
      <c r="I11294" s="7" t="n">
        <v>1</v>
      </c>
      <c r="J11294" s="7" t="n">
        <v>0</v>
      </c>
    </row>
    <row r="11295" spans="1:7">
      <c r="A11295" t="s">
        <v>4</v>
      </c>
      <c r="B11295" s="4" t="s">
        <v>5</v>
      </c>
      <c r="C11295" s="4" t="s">
        <v>11</v>
      </c>
    </row>
    <row r="11296" spans="1:7">
      <c r="A11296" t="n">
        <v>87750</v>
      </c>
      <c r="B11296" s="26" t="n">
        <v>16</v>
      </c>
      <c r="C11296" s="7" t="n">
        <v>50</v>
      </c>
    </row>
    <row r="11297" spans="1:10">
      <c r="A11297" t="s">
        <v>4</v>
      </c>
      <c r="B11297" s="4" t="s">
        <v>5</v>
      </c>
      <c r="C11297" s="4" t="s">
        <v>11</v>
      </c>
      <c r="D11297" s="4" t="s">
        <v>11</v>
      </c>
      <c r="E11297" s="4" t="s">
        <v>15</v>
      </c>
      <c r="F11297" s="4" t="s">
        <v>15</v>
      </c>
      <c r="G11297" s="4" t="s">
        <v>15</v>
      </c>
      <c r="H11297" s="4" t="s">
        <v>15</v>
      </c>
      <c r="I11297" s="4" t="s">
        <v>7</v>
      </c>
      <c r="J11297" s="4" t="s">
        <v>11</v>
      </c>
    </row>
    <row r="11298" spans="1:10">
      <c r="A11298" t="n">
        <v>87753</v>
      </c>
      <c r="B11298" s="44" t="n">
        <v>55</v>
      </c>
      <c r="C11298" s="7" t="n">
        <v>8</v>
      </c>
      <c r="D11298" s="7" t="n">
        <v>65533</v>
      </c>
      <c r="E11298" s="7" t="n">
        <v>-22.0699996948242</v>
      </c>
      <c r="F11298" s="7" t="n">
        <v>0</v>
      </c>
      <c r="G11298" s="7" t="n">
        <v>-56.9799995422363</v>
      </c>
      <c r="H11298" s="7" t="n">
        <v>1.20000004768372</v>
      </c>
      <c r="I11298" s="7" t="n">
        <v>1</v>
      </c>
      <c r="J11298" s="7" t="n">
        <v>0</v>
      </c>
    </row>
    <row r="11299" spans="1:10">
      <c r="A11299" t="s">
        <v>4</v>
      </c>
      <c r="B11299" s="4" t="s">
        <v>5</v>
      </c>
      <c r="C11299" s="4" t="s">
        <v>11</v>
      </c>
    </row>
    <row r="11300" spans="1:10">
      <c r="A11300" t="n">
        <v>87777</v>
      </c>
      <c r="B11300" s="26" t="n">
        <v>16</v>
      </c>
      <c r="C11300" s="7" t="n">
        <v>50</v>
      </c>
    </row>
    <row r="11301" spans="1:10">
      <c r="A11301" t="s">
        <v>4</v>
      </c>
      <c r="B11301" s="4" t="s">
        <v>5</v>
      </c>
      <c r="C11301" s="4" t="s">
        <v>11</v>
      </c>
      <c r="D11301" s="4" t="s">
        <v>11</v>
      </c>
      <c r="E11301" s="4" t="s">
        <v>15</v>
      </c>
      <c r="F11301" s="4" t="s">
        <v>15</v>
      </c>
      <c r="G11301" s="4" t="s">
        <v>15</v>
      </c>
      <c r="H11301" s="4" t="s">
        <v>15</v>
      </c>
      <c r="I11301" s="4" t="s">
        <v>7</v>
      </c>
      <c r="J11301" s="4" t="s">
        <v>11</v>
      </c>
    </row>
    <row r="11302" spans="1:10">
      <c r="A11302" t="n">
        <v>87780</v>
      </c>
      <c r="B11302" s="44" t="n">
        <v>55</v>
      </c>
      <c r="C11302" s="7" t="n">
        <v>6</v>
      </c>
      <c r="D11302" s="7" t="n">
        <v>65533</v>
      </c>
      <c r="E11302" s="7" t="n">
        <v>-22.0699996948242</v>
      </c>
      <c r="F11302" s="7" t="n">
        <v>0</v>
      </c>
      <c r="G11302" s="7" t="n">
        <v>-56.9799995422363</v>
      </c>
      <c r="H11302" s="7" t="n">
        <v>1.20000004768372</v>
      </c>
      <c r="I11302" s="7" t="n">
        <v>1</v>
      </c>
      <c r="J11302" s="7" t="n">
        <v>0</v>
      </c>
    </row>
    <row r="11303" spans="1:10">
      <c r="A11303" t="s">
        <v>4</v>
      </c>
      <c r="B11303" s="4" t="s">
        <v>5</v>
      </c>
      <c r="C11303" s="4" t="s">
        <v>11</v>
      </c>
    </row>
    <row r="11304" spans="1:10">
      <c r="A11304" t="n">
        <v>87804</v>
      </c>
      <c r="B11304" s="26" t="n">
        <v>16</v>
      </c>
      <c r="C11304" s="7" t="n">
        <v>100</v>
      </c>
    </row>
    <row r="11305" spans="1:10">
      <c r="A11305" t="s">
        <v>4</v>
      </c>
      <c r="B11305" s="4" t="s">
        <v>5</v>
      </c>
      <c r="C11305" s="4" t="s">
        <v>11</v>
      </c>
      <c r="D11305" s="4" t="s">
        <v>11</v>
      </c>
      <c r="E11305" s="4" t="s">
        <v>15</v>
      </c>
      <c r="F11305" s="4" t="s">
        <v>15</v>
      </c>
      <c r="G11305" s="4" t="s">
        <v>15</v>
      </c>
      <c r="H11305" s="4" t="s">
        <v>15</v>
      </c>
      <c r="I11305" s="4" t="s">
        <v>7</v>
      </c>
      <c r="J11305" s="4" t="s">
        <v>11</v>
      </c>
    </row>
    <row r="11306" spans="1:10">
      <c r="A11306" t="n">
        <v>87807</v>
      </c>
      <c r="B11306" s="44" t="n">
        <v>55</v>
      </c>
      <c r="C11306" s="7" t="n">
        <v>9</v>
      </c>
      <c r="D11306" s="7" t="n">
        <v>65533</v>
      </c>
      <c r="E11306" s="7" t="n">
        <v>-22.0699996948242</v>
      </c>
      <c r="F11306" s="7" t="n">
        <v>0</v>
      </c>
      <c r="G11306" s="7" t="n">
        <v>-56.9799995422363</v>
      </c>
      <c r="H11306" s="7" t="n">
        <v>1.20000004768372</v>
      </c>
      <c r="I11306" s="7" t="n">
        <v>1</v>
      </c>
      <c r="J11306" s="7" t="n">
        <v>0</v>
      </c>
    </row>
    <row r="11307" spans="1:10">
      <c r="A11307" t="s">
        <v>4</v>
      </c>
      <c r="B11307" s="4" t="s">
        <v>5</v>
      </c>
      <c r="C11307" s="4" t="s">
        <v>11</v>
      </c>
    </row>
    <row r="11308" spans="1:10">
      <c r="A11308" t="n">
        <v>87831</v>
      </c>
      <c r="B11308" s="26" t="n">
        <v>16</v>
      </c>
      <c r="C11308" s="7" t="n">
        <v>1000</v>
      </c>
    </row>
    <row r="11309" spans="1:10">
      <c r="A11309" t="s">
        <v>4</v>
      </c>
      <c r="B11309" s="4" t="s">
        <v>5</v>
      </c>
      <c r="C11309" s="4" t="s">
        <v>7</v>
      </c>
      <c r="D11309" s="4" t="s">
        <v>7</v>
      </c>
      <c r="E11309" s="4" t="s">
        <v>15</v>
      </c>
      <c r="F11309" s="4" t="s">
        <v>15</v>
      </c>
      <c r="G11309" s="4" t="s">
        <v>15</v>
      </c>
      <c r="H11309" s="4" t="s">
        <v>11</v>
      </c>
    </row>
    <row r="11310" spans="1:10">
      <c r="A11310" t="n">
        <v>87834</v>
      </c>
      <c r="B11310" s="61" t="n">
        <v>45</v>
      </c>
      <c r="C11310" s="7" t="n">
        <v>2</v>
      </c>
      <c r="D11310" s="7" t="n">
        <v>3</v>
      </c>
      <c r="E11310" s="7" t="n">
        <v>-26.5499992370605</v>
      </c>
      <c r="F11310" s="7" t="n">
        <v>1.20000004768372</v>
      </c>
      <c r="G11310" s="7" t="n">
        <v>-56.5299987792969</v>
      </c>
      <c r="H11310" s="7" t="n">
        <v>0</v>
      </c>
    </row>
    <row r="11311" spans="1:10">
      <c r="A11311" t="s">
        <v>4</v>
      </c>
      <c r="B11311" s="4" t="s">
        <v>5</v>
      </c>
      <c r="C11311" s="4" t="s">
        <v>7</v>
      </c>
      <c r="D11311" s="4" t="s">
        <v>7</v>
      </c>
      <c r="E11311" s="4" t="s">
        <v>15</v>
      </c>
      <c r="F11311" s="4" t="s">
        <v>15</v>
      </c>
      <c r="G11311" s="4" t="s">
        <v>15</v>
      </c>
      <c r="H11311" s="4" t="s">
        <v>11</v>
      </c>
      <c r="I11311" s="4" t="s">
        <v>7</v>
      </c>
    </row>
    <row r="11312" spans="1:10">
      <c r="A11312" t="n">
        <v>87851</v>
      </c>
      <c r="B11312" s="61" t="n">
        <v>45</v>
      </c>
      <c r="C11312" s="7" t="n">
        <v>4</v>
      </c>
      <c r="D11312" s="7" t="n">
        <v>3</v>
      </c>
      <c r="E11312" s="7" t="n">
        <v>8.38000011444092</v>
      </c>
      <c r="F11312" s="7" t="n">
        <v>349.859985351563</v>
      </c>
      <c r="G11312" s="7" t="n">
        <v>0</v>
      </c>
      <c r="H11312" s="7" t="n">
        <v>0</v>
      </c>
      <c r="I11312" s="7" t="n">
        <v>1</v>
      </c>
    </row>
    <row r="11313" spans="1:10">
      <c r="A11313" t="s">
        <v>4</v>
      </c>
      <c r="B11313" s="4" t="s">
        <v>5</v>
      </c>
      <c r="C11313" s="4" t="s">
        <v>7</v>
      </c>
      <c r="D11313" s="4" t="s">
        <v>7</v>
      </c>
      <c r="E11313" s="4" t="s">
        <v>15</v>
      </c>
      <c r="F11313" s="4" t="s">
        <v>11</v>
      </c>
    </row>
    <row r="11314" spans="1:10">
      <c r="A11314" t="n">
        <v>87869</v>
      </c>
      <c r="B11314" s="61" t="n">
        <v>45</v>
      </c>
      <c r="C11314" s="7" t="n">
        <v>5</v>
      </c>
      <c r="D11314" s="7" t="n">
        <v>3</v>
      </c>
      <c r="E11314" s="7" t="n">
        <v>5.19999980926514</v>
      </c>
      <c r="F11314" s="7" t="n">
        <v>0</v>
      </c>
    </row>
    <row r="11315" spans="1:10">
      <c r="A11315" t="s">
        <v>4</v>
      </c>
      <c r="B11315" s="4" t="s">
        <v>5</v>
      </c>
      <c r="C11315" s="4" t="s">
        <v>7</v>
      </c>
      <c r="D11315" s="4" t="s">
        <v>7</v>
      </c>
      <c r="E11315" s="4" t="s">
        <v>15</v>
      </c>
      <c r="F11315" s="4" t="s">
        <v>11</v>
      </c>
    </row>
    <row r="11316" spans="1:10">
      <c r="A11316" t="n">
        <v>87878</v>
      </c>
      <c r="B11316" s="61" t="n">
        <v>45</v>
      </c>
      <c r="C11316" s="7" t="n">
        <v>11</v>
      </c>
      <c r="D11316" s="7" t="n">
        <v>3</v>
      </c>
      <c r="E11316" s="7" t="n">
        <v>32.7000007629395</v>
      </c>
      <c r="F11316" s="7" t="n">
        <v>0</v>
      </c>
    </row>
    <row r="11317" spans="1:10">
      <c r="A11317" t="s">
        <v>4</v>
      </c>
      <c r="B11317" s="4" t="s">
        <v>5</v>
      </c>
      <c r="C11317" s="4" t="s">
        <v>7</v>
      </c>
      <c r="D11317" s="4" t="s">
        <v>7</v>
      </c>
      <c r="E11317" s="4" t="s">
        <v>15</v>
      </c>
      <c r="F11317" s="4" t="s">
        <v>15</v>
      </c>
      <c r="G11317" s="4" t="s">
        <v>15</v>
      </c>
      <c r="H11317" s="4" t="s">
        <v>11</v>
      </c>
    </row>
    <row r="11318" spans="1:10">
      <c r="A11318" t="n">
        <v>87887</v>
      </c>
      <c r="B11318" s="61" t="n">
        <v>45</v>
      </c>
      <c r="C11318" s="7" t="n">
        <v>2</v>
      </c>
      <c r="D11318" s="7" t="n">
        <v>3</v>
      </c>
      <c r="E11318" s="7" t="n">
        <v>-24.5</v>
      </c>
      <c r="F11318" s="7" t="n">
        <v>1.20000004768372</v>
      </c>
      <c r="G11318" s="7" t="n">
        <v>-56.6100006103516</v>
      </c>
      <c r="H11318" s="7" t="n">
        <v>5000</v>
      </c>
    </row>
    <row r="11319" spans="1:10">
      <c r="A11319" t="s">
        <v>4</v>
      </c>
      <c r="B11319" s="4" t="s">
        <v>5</v>
      </c>
      <c r="C11319" s="4" t="s">
        <v>7</v>
      </c>
      <c r="D11319" s="4" t="s">
        <v>7</v>
      </c>
      <c r="E11319" s="4" t="s">
        <v>15</v>
      </c>
      <c r="F11319" s="4" t="s">
        <v>15</v>
      </c>
      <c r="G11319" s="4" t="s">
        <v>15</v>
      </c>
      <c r="H11319" s="4" t="s">
        <v>11</v>
      </c>
      <c r="I11319" s="4" t="s">
        <v>7</v>
      </c>
    </row>
    <row r="11320" spans="1:10">
      <c r="A11320" t="n">
        <v>87904</v>
      </c>
      <c r="B11320" s="61" t="n">
        <v>45</v>
      </c>
      <c r="C11320" s="7" t="n">
        <v>4</v>
      </c>
      <c r="D11320" s="7" t="n">
        <v>3</v>
      </c>
      <c r="E11320" s="7" t="n">
        <v>8.10000038146973</v>
      </c>
      <c r="F11320" s="7" t="n">
        <v>322.920013427734</v>
      </c>
      <c r="G11320" s="7" t="n">
        <v>0</v>
      </c>
      <c r="H11320" s="7" t="n">
        <v>5000</v>
      </c>
      <c r="I11320" s="7" t="n">
        <v>1</v>
      </c>
    </row>
    <row r="11321" spans="1:10">
      <c r="A11321" t="s">
        <v>4</v>
      </c>
      <c r="B11321" s="4" t="s">
        <v>5</v>
      </c>
      <c r="C11321" s="4" t="s">
        <v>7</v>
      </c>
      <c r="D11321" s="4" t="s">
        <v>7</v>
      </c>
      <c r="E11321" s="4" t="s">
        <v>15</v>
      </c>
      <c r="F11321" s="4" t="s">
        <v>11</v>
      </c>
    </row>
    <row r="11322" spans="1:10">
      <c r="A11322" t="n">
        <v>87922</v>
      </c>
      <c r="B11322" s="61" t="n">
        <v>45</v>
      </c>
      <c r="C11322" s="7" t="n">
        <v>5</v>
      </c>
      <c r="D11322" s="7" t="n">
        <v>3</v>
      </c>
      <c r="E11322" s="7" t="n">
        <v>5.19999980926514</v>
      </c>
      <c r="F11322" s="7" t="n">
        <v>5000</v>
      </c>
    </row>
    <row r="11323" spans="1:10">
      <c r="A11323" t="s">
        <v>4</v>
      </c>
      <c r="B11323" s="4" t="s">
        <v>5</v>
      </c>
      <c r="C11323" s="4" t="s">
        <v>7</v>
      </c>
      <c r="D11323" s="4" t="s">
        <v>7</v>
      </c>
      <c r="E11323" s="4" t="s">
        <v>15</v>
      </c>
      <c r="F11323" s="4" t="s">
        <v>11</v>
      </c>
    </row>
    <row r="11324" spans="1:10">
      <c r="A11324" t="n">
        <v>87931</v>
      </c>
      <c r="B11324" s="61" t="n">
        <v>45</v>
      </c>
      <c r="C11324" s="7" t="n">
        <v>11</v>
      </c>
      <c r="D11324" s="7" t="n">
        <v>3</v>
      </c>
      <c r="E11324" s="7" t="n">
        <v>32.7000007629395</v>
      </c>
      <c r="F11324" s="7" t="n">
        <v>5000</v>
      </c>
    </row>
    <row r="11325" spans="1:10">
      <c r="A11325" t="s">
        <v>4</v>
      </c>
      <c r="B11325" s="4" t="s">
        <v>5</v>
      </c>
      <c r="C11325" s="4" t="s">
        <v>11</v>
      </c>
      <c r="D11325" s="4" t="s">
        <v>7</v>
      </c>
      <c r="E11325" s="4" t="s">
        <v>8</v>
      </c>
      <c r="F11325" s="4" t="s">
        <v>15</v>
      </c>
      <c r="G11325" s="4" t="s">
        <v>15</v>
      </c>
      <c r="H11325" s="4" t="s">
        <v>15</v>
      </c>
    </row>
    <row r="11326" spans="1:10">
      <c r="A11326" t="n">
        <v>87940</v>
      </c>
      <c r="B11326" s="40" t="n">
        <v>48</v>
      </c>
      <c r="C11326" s="7" t="n">
        <v>0</v>
      </c>
      <c r="D11326" s="7" t="n">
        <v>0</v>
      </c>
      <c r="E11326" s="7" t="s">
        <v>135</v>
      </c>
      <c r="F11326" s="7" t="n">
        <v>-1</v>
      </c>
      <c r="G11326" s="7" t="n">
        <v>1</v>
      </c>
      <c r="H11326" s="7" t="n">
        <v>0</v>
      </c>
    </row>
    <row r="11327" spans="1:10">
      <c r="A11327" t="s">
        <v>4</v>
      </c>
      <c r="B11327" s="4" t="s">
        <v>5</v>
      </c>
      <c r="C11327" s="4" t="s">
        <v>11</v>
      </c>
      <c r="D11327" s="4" t="s">
        <v>15</v>
      </c>
      <c r="E11327" s="4" t="s">
        <v>15</v>
      </c>
      <c r="F11327" s="4" t="s">
        <v>15</v>
      </c>
      <c r="G11327" s="4" t="s">
        <v>15</v>
      </c>
    </row>
    <row r="11328" spans="1:10">
      <c r="A11328" t="n">
        <v>87964</v>
      </c>
      <c r="B11328" s="37" t="n">
        <v>46</v>
      </c>
      <c r="C11328" s="7" t="n">
        <v>0</v>
      </c>
      <c r="D11328" s="7" t="n">
        <v>-29.8700008392334</v>
      </c>
      <c r="E11328" s="7" t="n">
        <v>0</v>
      </c>
      <c r="F11328" s="7" t="n">
        <v>-57.0299987792969</v>
      </c>
      <c r="G11328" s="7" t="n">
        <v>89.0999984741211</v>
      </c>
    </row>
    <row r="11329" spans="1:9">
      <c r="A11329" t="s">
        <v>4</v>
      </c>
      <c r="B11329" s="4" t="s">
        <v>5</v>
      </c>
      <c r="C11329" s="4" t="s">
        <v>7</v>
      </c>
      <c r="D11329" s="4" t="s">
        <v>11</v>
      </c>
      <c r="E11329" s="4" t="s">
        <v>15</v>
      </c>
    </row>
    <row r="11330" spans="1:9">
      <c r="A11330" t="n">
        <v>87983</v>
      </c>
      <c r="B11330" s="28" t="n">
        <v>58</v>
      </c>
      <c r="C11330" s="7" t="n">
        <v>100</v>
      </c>
      <c r="D11330" s="7" t="n">
        <v>1000</v>
      </c>
      <c r="E11330" s="7" t="n">
        <v>1</v>
      </c>
    </row>
    <row r="11331" spans="1:9">
      <c r="A11331" t="s">
        <v>4</v>
      </c>
      <c r="B11331" s="4" t="s">
        <v>5</v>
      </c>
      <c r="C11331" s="4" t="s">
        <v>7</v>
      </c>
      <c r="D11331" s="4" t="s">
        <v>11</v>
      </c>
    </row>
    <row r="11332" spans="1:9">
      <c r="A11332" t="n">
        <v>87991</v>
      </c>
      <c r="B11332" s="28" t="n">
        <v>58</v>
      </c>
      <c r="C11332" s="7" t="n">
        <v>255</v>
      </c>
      <c r="D11332" s="7" t="n">
        <v>0</v>
      </c>
    </row>
    <row r="11333" spans="1:9">
      <c r="A11333" t="s">
        <v>4</v>
      </c>
      <c r="B11333" s="4" t="s">
        <v>5</v>
      </c>
      <c r="C11333" s="4" t="s">
        <v>11</v>
      </c>
      <c r="D11333" s="4" t="s">
        <v>7</v>
      </c>
    </row>
    <row r="11334" spans="1:9">
      <c r="A11334" t="n">
        <v>87995</v>
      </c>
      <c r="B11334" s="45" t="n">
        <v>56</v>
      </c>
      <c r="C11334" s="7" t="n">
        <v>7</v>
      </c>
      <c r="D11334" s="7" t="n">
        <v>0</v>
      </c>
    </row>
    <row r="11335" spans="1:9">
      <c r="A11335" t="s">
        <v>4</v>
      </c>
      <c r="B11335" s="4" t="s">
        <v>5</v>
      </c>
      <c r="C11335" s="4" t="s">
        <v>11</v>
      </c>
      <c r="D11335" s="4" t="s">
        <v>7</v>
      </c>
    </row>
    <row r="11336" spans="1:9">
      <c r="A11336" t="n">
        <v>87999</v>
      </c>
      <c r="B11336" s="45" t="n">
        <v>56</v>
      </c>
      <c r="C11336" s="7" t="n">
        <v>5</v>
      </c>
      <c r="D11336" s="7" t="n">
        <v>0</v>
      </c>
    </row>
    <row r="11337" spans="1:9">
      <c r="A11337" t="s">
        <v>4</v>
      </c>
      <c r="B11337" s="4" t="s">
        <v>5</v>
      </c>
      <c r="C11337" s="4" t="s">
        <v>11</v>
      </c>
      <c r="D11337" s="4" t="s">
        <v>7</v>
      </c>
    </row>
    <row r="11338" spans="1:9">
      <c r="A11338" t="n">
        <v>88003</v>
      </c>
      <c r="B11338" s="45" t="n">
        <v>56</v>
      </c>
      <c r="C11338" s="7" t="n">
        <v>8</v>
      </c>
      <c r="D11338" s="7" t="n">
        <v>0</v>
      </c>
    </row>
    <row r="11339" spans="1:9">
      <c r="A11339" t="s">
        <v>4</v>
      </c>
      <c r="B11339" s="4" t="s">
        <v>5</v>
      </c>
      <c r="C11339" s="4" t="s">
        <v>11</v>
      </c>
      <c r="D11339" s="4" t="s">
        <v>7</v>
      </c>
    </row>
    <row r="11340" spans="1:9">
      <c r="A11340" t="n">
        <v>88007</v>
      </c>
      <c r="B11340" s="45" t="n">
        <v>56</v>
      </c>
      <c r="C11340" s="7" t="n">
        <v>6</v>
      </c>
      <c r="D11340" s="7" t="n">
        <v>0</v>
      </c>
    </row>
    <row r="11341" spans="1:9">
      <c r="A11341" t="s">
        <v>4</v>
      </c>
      <c r="B11341" s="4" t="s">
        <v>5</v>
      </c>
      <c r="C11341" s="4" t="s">
        <v>7</v>
      </c>
      <c r="D11341" s="4" t="s">
        <v>11</v>
      </c>
      <c r="E11341" s="4" t="s">
        <v>15</v>
      </c>
    </row>
    <row r="11342" spans="1:9">
      <c r="A11342" t="n">
        <v>88011</v>
      </c>
      <c r="B11342" s="28" t="n">
        <v>58</v>
      </c>
      <c r="C11342" s="7" t="n">
        <v>101</v>
      </c>
      <c r="D11342" s="7" t="n">
        <v>500</v>
      </c>
      <c r="E11342" s="7" t="n">
        <v>1</v>
      </c>
    </row>
    <row r="11343" spans="1:9">
      <c r="A11343" t="s">
        <v>4</v>
      </c>
      <c r="B11343" s="4" t="s">
        <v>5</v>
      </c>
      <c r="C11343" s="4" t="s">
        <v>7</v>
      </c>
      <c r="D11343" s="4" t="s">
        <v>11</v>
      </c>
    </row>
    <row r="11344" spans="1:9">
      <c r="A11344" t="n">
        <v>88019</v>
      </c>
      <c r="B11344" s="28" t="n">
        <v>58</v>
      </c>
      <c r="C11344" s="7" t="n">
        <v>254</v>
      </c>
      <c r="D11344" s="7" t="n">
        <v>0</v>
      </c>
    </row>
    <row r="11345" spans="1:5">
      <c r="A11345" t="s">
        <v>4</v>
      </c>
      <c r="B11345" s="4" t="s">
        <v>5</v>
      </c>
      <c r="C11345" s="4" t="s">
        <v>11</v>
      </c>
      <c r="D11345" s="4" t="s">
        <v>7</v>
      </c>
    </row>
    <row r="11346" spans="1:5">
      <c r="A11346" t="n">
        <v>88023</v>
      </c>
      <c r="B11346" s="45" t="n">
        <v>56</v>
      </c>
      <c r="C11346" s="7" t="n">
        <v>6</v>
      </c>
      <c r="D11346" s="7" t="n">
        <v>1</v>
      </c>
    </row>
    <row r="11347" spans="1:5">
      <c r="A11347" t="s">
        <v>4</v>
      </c>
      <c r="B11347" s="4" t="s">
        <v>5</v>
      </c>
      <c r="C11347" s="4" t="s">
        <v>11</v>
      </c>
      <c r="D11347" s="4" t="s">
        <v>7</v>
      </c>
    </row>
    <row r="11348" spans="1:5">
      <c r="A11348" t="n">
        <v>88027</v>
      </c>
      <c r="B11348" s="45" t="n">
        <v>56</v>
      </c>
      <c r="C11348" s="7" t="n">
        <v>9</v>
      </c>
      <c r="D11348" s="7" t="n">
        <v>1</v>
      </c>
    </row>
    <row r="11349" spans="1:5">
      <c r="A11349" t="s">
        <v>4</v>
      </c>
      <c r="B11349" s="4" t="s">
        <v>5</v>
      </c>
      <c r="C11349" s="4" t="s">
        <v>11</v>
      </c>
      <c r="D11349" s="4" t="s">
        <v>17</v>
      </c>
    </row>
    <row r="11350" spans="1:5">
      <c r="A11350" t="n">
        <v>88031</v>
      </c>
      <c r="B11350" s="41" t="n">
        <v>43</v>
      </c>
      <c r="C11350" s="7" t="n">
        <v>5</v>
      </c>
      <c r="D11350" s="7" t="n">
        <v>128</v>
      </c>
    </row>
    <row r="11351" spans="1:5">
      <c r="A11351" t="s">
        <v>4</v>
      </c>
      <c r="B11351" s="4" t="s">
        <v>5</v>
      </c>
      <c r="C11351" s="4" t="s">
        <v>11</v>
      </c>
      <c r="D11351" s="4" t="s">
        <v>17</v>
      </c>
    </row>
    <row r="11352" spans="1:5">
      <c r="A11352" t="n">
        <v>88038</v>
      </c>
      <c r="B11352" s="41" t="n">
        <v>43</v>
      </c>
      <c r="C11352" s="7" t="n">
        <v>5</v>
      </c>
      <c r="D11352" s="7" t="n">
        <v>32</v>
      </c>
    </row>
    <row r="11353" spans="1:5">
      <c r="A11353" t="s">
        <v>4</v>
      </c>
      <c r="B11353" s="4" t="s">
        <v>5</v>
      </c>
      <c r="C11353" s="4" t="s">
        <v>11</v>
      </c>
      <c r="D11353" s="4" t="s">
        <v>17</v>
      </c>
    </row>
    <row r="11354" spans="1:5">
      <c r="A11354" t="n">
        <v>88045</v>
      </c>
      <c r="B11354" s="41" t="n">
        <v>43</v>
      </c>
      <c r="C11354" s="7" t="n">
        <v>6</v>
      </c>
      <c r="D11354" s="7" t="n">
        <v>128</v>
      </c>
    </row>
    <row r="11355" spans="1:5">
      <c r="A11355" t="s">
        <v>4</v>
      </c>
      <c r="B11355" s="4" t="s">
        <v>5</v>
      </c>
      <c r="C11355" s="4" t="s">
        <v>11</v>
      </c>
      <c r="D11355" s="4" t="s">
        <v>17</v>
      </c>
    </row>
    <row r="11356" spans="1:5">
      <c r="A11356" t="n">
        <v>88052</v>
      </c>
      <c r="B11356" s="41" t="n">
        <v>43</v>
      </c>
      <c r="C11356" s="7" t="n">
        <v>6</v>
      </c>
      <c r="D11356" s="7" t="n">
        <v>32</v>
      </c>
    </row>
    <row r="11357" spans="1:5">
      <c r="A11357" t="s">
        <v>4</v>
      </c>
      <c r="B11357" s="4" t="s">
        <v>5</v>
      </c>
      <c r="C11357" s="4" t="s">
        <v>11</v>
      </c>
      <c r="D11357" s="4" t="s">
        <v>17</v>
      </c>
    </row>
    <row r="11358" spans="1:5">
      <c r="A11358" t="n">
        <v>88059</v>
      </c>
      <c r="B11358" s="41" t="n">
        <v>43</v>
      </c>
      <c r="C11358" s="7" t="n">
        <v>7</v>
      </c>
      <c r="D11358" s="7" t="n">
        <v>128</v>
      </c>
    </row>
    <row r="11359" spans="1:5">
      <c r="A11359" t="s">
        <v>4</v>
      </c>
      <c r="B11359" s="4" t="s">
        <v>5</v>
      </c>
      <c r="C11359" s="4" t="s">
        <v>11</v>
      </c>
      <c r="D11359" s="4" t="s">
        <v>17</v>
      </c>
    </row>
    <row r="11360" spans="1:5">
      <c r="A11360" t="n">
        <v>88066</v>
      </c>
      <c r="B11360" s="41" t="n">
        <v>43</v>
      </c>
      <c r="C11360" s="7" t="n">
        <v>7</v>
      </c>
      <c r="D11360" s="7" t="n">
        <v>32</v>
      </c>
    </row>
    <row r="11361" spans="1:4">
      <c r="A11361" t="s">
        <v>4</v>
      </c>
      <c r="B11361" s="4" t="s">
        <v>5</v>
      </c>
      <c r="C11361" s="4" t="s">
        <v>11</v>
      </c>
      <c r="D11361" s="4" t="s">
        <v>17</v>
      </c>
    </row>
    <row r="11362" spans="1:4">
      <c r="A11362" t="n">
        <v>88073</v>
      </c>
      <c r="B11362" s="41" t="n">
        <v>43</v>
      </c>
      <c r="C11362" s="7" t="n">
        <v>8</v>
      </c>
      <c r="D11362" s="7" t="n">
        <v>128</v>
      </c>
    </row>
    <row r="11363" spans="1:4">
      <c r="A11363" t="s">
        <v>4</v>
      </c>
      <c r="B11363" s="4" t="s">
        <v>5</v>
      </c>
      <c r="C11363" s="4" t="s">
        <v>11</v>
      </c>
      <c r="D11363" s="4" t="s">
        <v>17</v>
      </c>
    </row>
    <row r="11364" spans="1:4">
      <c r="A11364" t="n">
        <v>88080</v>
      </c>
      <c r="B11364" s="41" t="n">
        <v>43</v>
      </c>
      <c r="C11364" s="7" t="n">
        <v>8</v>
      </c>
      <c r="D11364" s="7" t="n">
        <v>32</v>
      </c>
    </row>
    <row r="11365" spans="1:4">
      <c r="A11365" t="s">
        <v>4</v>
      </c>
      <c r="B11365" s="4" t="s">
        <v>5</v>
      </c>
      <c r="C11365" s="4" t="s">
        <v>11</v>
      </c>
      <c r="D11365" s="4" t="s">
        <v>17</v>
      </c>
    </row>
    <row r="11366" spans="1:4">
      <c r="A11366" t="n">
        <v>88087</v>
      </c>
      <c r="B11366" s="41" t="n">
        <v>43</v>
      </c>
      <c r="C11366" s="7" t="n">
        <v>9</v>
      </c>
      <c r="D11366" s="7" t="n">
        <v>128</v>
      </c>
    </row>
    <row r="11367" spans="1:4">
      <c r="A11367" t="s">
        <v>4</v>
      </c>
      <c r="B11367" s="4" t="s">
        <v>5</v>
      </c>
      <c r="C11367" s="4" t="s">
        <v>11</v>
      </c>
      <c r="D11367" s="4" t="s">
        <v>17</v>
      </c>
    </row>
    <row r="11368" spans="1:4">
      <c r="A11368" t="n">
        <v>88094</v>
      </c>
      <c r="B11368" s="41" t="n">
        <v>43</v>
      </c>
      <c r="C11368" s="7" t="n">
        <v>9</v>
      </c>
      <c r="D11368" s="7" t="n">
        <v>32</v>
      </c>
    </row>
    <row r="11369" spans="1:4">
      <c r="A11369" t="s">
        <v>4</v>
      </c>
      <c r="B11369" s="4" t="s">
        <v>5</v>
      </c>
      <c r="C11369" s="4" t="s">
        <v>11</v>
      </c>
      <c r="D11369" s="4" t="s">
        <v>7</v>
      </c>
      <c r="E11369" s="4" t="s">
        <v>8</v>
      </c>
      <c r="F11369" s="4" t="s">
        <v>15</v>
      </c>
      <c r="G11369" s="4" t="s">
        <v>15</v>
      </c>
      <c r="H11369" s="4" t="s">
        <v>15</v>
      </c>
    </row>
    <row r="11370" spans="1:4">
      <c r="A11370" t="n">
        <v>88101</v>
      </c>
      <c r="B11370" s="40" t="n">
        <v>48</v>
      </c>
      <c r="C11370" s="7" t="n">
        <v>1</v>
      </c>
      <c r="D11370" s="7" t="n">
        <v>0</v>
      </c>
      <c r="E11370" s="7" t="s">
        <v>135</v>
      </c>
      <c r="F11370" s="7" t="n">
        <v>-1</v>
      </c>
      <c r="G11370" s="7" t="n">
        <v>1</v>
      </c>
      <c r="H11370" s="7" t="n">
        <v>0</v>
      </c>
    </row>
    <row r="11371" spans="1:4">
      <c r="A11371" t="s">
        <v>4</v>
      </c>
      <c r="B11371" s="4" t="s">
        <v>5</v>
      </c>
      <c r="C11371" s="4" t="s">
        <v>11</v>
      </c>
      <c r="D11371" s="4" t="s">
        <v>7</v>
      </c>
      <c r="E11371" s="4" t="s">
        <v>8</v>
      </c>
      <c r="F11371" s="4" t="s">
        <v>15</v>
      </c>
      <c r="G11371" s="4" t="s">
        <v>15</v>
      </c>
      <c r="H11371" s="4" t="s">
        <v>15</v>
      </c>
    </row>
    <row r="11372" spans="1:4">
      <c r="A11372" t="n">
        <v>88125</v>
      </c>
      <c r="B11372" s="40" t="n">
        <v>48</v>
      </c>
      <c r="C11372" s="7" t="n">
        <v>2</v>
      </c>
      <c r="D11372" s="7" t="n">
        <v>0</v>
      </c>
      <c r="E11372" s="7" t="s">
        <v>135</v>
      </c>
      <c r="F11372" s="7" t="n">
        <v>-1</v>
      </c>
      <c r="G11372" s="7" t="n">
        <v>1</v>
      </c>
      <c r="H11372" s="7" t="n">
        <v>0</v>
      </c>
    </row>
    <row r="11373" spans="1:4">
      <c r="A11373" t="s">
        <v>4</v>
      </c>
      <c r="B11373" s="4" t="s">
        <v>5</v>
      </c>
      <c r="C11373" s="4" t="s">
        <v>11</v>
      </c>
      <c r="D11373" s="4" t="s">
        <v>7</v>
      </c>
      <c r="E11373" s="4" t="s">
        <v>8</v>
      </c>
      <c r="F11373" s="4" t="s">
        <v>15</v>
      </c>
      <c r="G11373" s="4" t="s">
        <v>15</v>
      </c>
      <c r="H11373" s="4" t="s">
        <v>15</v>
      </c>
    </row>
    <row r="11374" spans="1:4">
      <c r="A11374" t="n">
        <v>88149</v>
      </c>
      <c r="B11374" s="40" t="n">
        <v>48</v>
      </c>
      <c r="C11374" s="7" t="n">
        <v>3</v>
      </c>
      <c r="D11374" s="7" t="n">
        <v>0</v>
      </c>
      <c r="E11374" s="7" t="s">
        <v>135</v>
      </c>
      <c r="F11374" s="7" t="n">
        <v>-1</v>
      </c>
      <c r="G11374" s="7" t="n">
        <v>1</v>
      </c>
      <c r="H11374" s="7" t="n">
        <v>0</v>
      </c>
    </row>
    <row r="11375" spans="1:4">
      <c r="A11375" t="s">
        <v>4</v>
      </c>
      <c r="B11375" s="4" t="s">
        <v>5</v>
      </c>
      <c r="C11375" s="4" t="s">
        <v>11</v>
      </c>
      <c r="D11375" s="4" t="s">
        <v>7</v>
      </c>
      <c r="E11375" s="4" t="s">
        <v>8</v>
      </c>
      <c r="F11375" s="4" t="s">
        <v>15</v>
      </c>
      <c r="G11375" s="4" t="s">
        <v>15</v>
      </c>
      <c r="H11375" s="4" t="s">
        <v>15</v>
      </c>
    </row>
    <row r="11376" spans="1:4">
      <c r="A11376" t="n">
        <v>88173</v>
      </c>
      <c r="B11376" s="40" t="n">
        <v>48</v>
      </c>
      <c r="C11376" s="7" t="n">
        <v>4</v>
      </c>
      <c r="D11376" s="7" t="n">
        <v>0</v>
      </c>
      <c r="E11376" s="7" t="s">
        <v>135</v>
      </c>
      <c r="F11376" s="7" t="n">
        <v>-1</v>
      </c>
      <c r="G11376" s="7" t="n">
        <v>1</v>
      </c>
      <c r="H11376" s="7" t="n">
        <v>0</v>
      </c>
    </row>
    <row r="11377" spans="1:8">
      <c r="A11377" t="s">
        <v>4</v>
      </c>
      <c r="B11377" s="4" t="s">
        <v>5</v>
      </c>
      <c r="C11377" s="4" t="s">
        <v>11</v>
      </c>
      <c r="D11377" s="4" t="s">
        <v>7</v>
      </c>
      <c r="E11377" s="4" t="s">
        <v>8</v>
      </c>
      <c r="F11377" s="4" t="s">
        <v>15</v>
      </c>
      <c r="G11377" s="4" t="s">
        <v>15</v>
      </c>
      <c r="H11377" s="4" t="s">
        <v>15</v>
      </c>
    </row>
    <row r="11378" spans="1:8">
      <c r="A11378" t="n">
        <v>88197</v>
      </c>
      <c r="B11378" s="40" t="n">
        <v>48</v>
      </c>
      <c r="C11378" s="7" t="n">
        <v>5</v>
      </c>
      <c r="D11378" s="7" t="n">
        <v>0</v>
      </c>
      <c r="E11378" s="7" t="s">
        <v>135</v>
      </c>
      <c r="F11378" s="7" t="n">
        <v>-1</v>
      </c>
      <c r="G11378" s="7" t="n">
        <v>1</v>
      </c>
      <c r="H11378" s="7" t="n">
        <v>0</v>
      </c>
    </row>
    <row r="11379" spans="1:8">
      <c r="A11379" t="s">
        <v>4</v>
      </c>
      <c r="B11379" s="4" t="s">
        <v>5</v>
      </c>
      <c r="C11379" s="4" t="s">
        <v>11</v>
      </c>
      <c r="D11379" s="4" t="s">
        <v>7</v>
      </c>
      <c r="E11379" s="4" t="s">
        <v>8</v>
      </c>
      <c r="F11379" s="4" t="s">
        <v>15</v>
      </c>
      <c r="G11379" s="4" t="s">
        <v>15</v>
      </c>
      <c r="H11379" s="4" t="s">
        <v>15</v>
      </c>
    </row>
    <row r="11380" spans="1:8">
      <c r="A11380" t="n">
        <v>88221</v>
      </c>
      <c r="B11380" s="40" t="n">
        <v>48</v>
      </c>
      <c r="C11380" s="7" t="n">
        <v>6</v>
      </c>
      <c r="D11380" s="7" t="n">
        <v>0</v>
      </c>
      <c r="E11380" s="7" t="s">
        <v>135</v>
      </c>
      <c r="F11380" s="7" t="n">
        <v>-1</v>
      </c>
      <c r="G11380" s="7" t="n">
        <v>1</v>
      </c>
      <c r="H11380" s="7" t="n">
        <v>0</v>
      </c>
    </row>
    <row r="11381" spans="1:8">
      <c r="A11381" t="s">
        <v>4</v>
      </c>
      <c r="B11381" s="4" t="s">
        <v>5</v>
      </c>
      <c r="C11381" s="4" t="s">
        <v>11</v>
      </c>
      <c r="D11381" s="4" t="s">
        <v>7</v>
      </c>
      <c r="E11381" s="4" t="s">
        <v>8</v>
      </c>
      <c r="F11381" s="4" t="s">
        <v>15</v>
      </c>
      <c r="G11381" s="4" t="s">
        <v>15</v>
      </c>
      <c r="H11381" s="4" t="s">
        <v>15</v>
      </c>
    </row>
    <row r="11382" spans="1:8">
      <c r="A11382" t="n">
        <v>88245</v>
      </c>
      <c r="B11382" s="40" t="n">
        <v>48</v>
      </c>
      <c r="C11382" s="7" t="n">
        <v>7</v>
      </c>
      <c r="D11382" s="7" t="n">
        <v>0</v>
      </c>
      <c r="E11382" s="7" t="s">
        <v>135</v>
      </c>
      <c r="F11382" s="7" t="n">
        <v>-1</v>
      </c>
      <c r="G11382" s="7" t="n">
        <v>1</v>
      </c>
      <c r="H11382" s="7" t="n">
        <v>0</v>
      </c>
    </row>
    <row r="11383" spans="1:8">
      <c r="A11383" t="s">
        <v>4</v>
      </c>
      <c r="B11383" s="4" t="s">
        <v>5</v>
      </c>
      <c r="C11383" s="4" t="s">
        <v>11</v>
      </c>
      <c r="D11383" s="4" t="s">
        <v>7</v>
      </c>
      <c r="E11383" s="4" t="s">
        <v>8</v>
      </c>
      <c r="F11383" s="4" t="s">
        <v>15</v>
      </c>
      <c r="G11383" s="4" t="s">
        <v>15</v>
      </c>
      <c r="H11383" s="4" t="s">
        <v>15</v>
      </c>
    </row>
    <row r="11384" spans="1:8">
      <c r="A11384" t="n">
        <v>88269</v>
      </c>
      <c r="B11384" s="40" t="n">
        <v>48</v>
      </c>
      <c r="C11384" s="7" t="n">
        <v>8</v>
      </c>
      <c r="D11384" s="7" t="n">
        <v>0</v>
      </c>
      <c r="E11384" s="7" t="s">
        <v>135</v>
      </c>
      <c r="F11384" s="7" t="n">
        <v>-1</v>
      </c>
      <c r="G11384" s="7" t="n">
        <v>1</v>
      </c>
      <c r="H11384" s="7" t="n">
        <v>0</v>
      </c>
    </row>
    <row r="11385" spans="1:8">
      <c r="A11385" t="s">
        <v>4</v>
      </c>
      <c r="B11385" s="4" t="s">
        <v>5</v>
      </c>
      <c r="C11385" s="4" t="s">
        <v>11</v>
      </c>
      <c r="D11385" s="4" t="s">
        <v>7</v>
      </c>
      <c r="E11385" s="4" t="s">
        <v>8</v>
      </c>
      <c r="F11385" s="4" t="s">
        <v>15</v>
      </c>
      <c r="G11385" s="4" t="s">
        <v>15</v>
      </c>
      <c r="H11385" s="4" t="s">
        <v>15</v>
      </c>
    </row>
    <row r="11386" spans="1:8">
      <c r="A11386" t="n">
        <v>88293</v>
      </c>
      <c r="B11386" s="40" t="n">
        <v>48</v>
      </c>
      <c r="C11386" s="7" t="n">
        <v>9</v>
      </c>
      <c r="D11386" s="7" t="n">
        <v>0</v>
      </c>
      <c r="E11386" s="7" t="s">
        <v>135</v>
      </c>
      <c r="F11386" s="7" t="n">
        <v>-1</v>
      </c>
      <c r="G11386" s="7" t="n">
        <v>1</v>
      </c>
      <c r="H11386" s="7" t="n">
        <v>0</v>
      </c>
    </row>
    <row r="11387" spans="1:8">
      <c r="A11387" t="s">
        <v>4</v>
      </c>
      <c r="B11387" s="4" t="s">
        <v>5</v>
      </c>
      <c r="C11387" s="4" t="s">
        <v>11</v>
      </c>
      <c r="D11387" s="4" t="s">
        <v>15</v>
      </c>
      <c r="E11387" s="4" t="s">
        <v>15</v>
      </c>
      <c r="F11387" s="4" t="s">
        <v>15</v>
      </c>
      <c r="G11387" s="4" t="s">
        <v>15</v>
      </c>
    </row>
    <row r="11388" spans="1:8">
      <c r="A11388" t="n">
        <v>88317</v>
      </c>
      <c r="B11388" s="37" t="n">
        <v>46</v>
      </c>
      <c r="C11388" s="7" t="n">
        <v>1</v>
      </c>
      <c r="D11388" s="7" t="n">
        <v>-22.8099994659424</v>
      </c>
      <c r="E11388" s="7" t="n">
        <v>0</v>
      </c>
      <c r="F11388" s="7" t="n">
        <v>-57</v>
      </c>
      <c r="G11388" s="7" t="n">
        <v>270</v>
      </c>
    </row>
    <row r="11389" spans="1:8">
      <c r="A11389" t="s">
        <v>4</v>
      </c>
      <c r="B11389" s="4" t="s">
        <v>5</v>
      </c>
      <c r="C11389" s="4" t="s">
        <v>11</v>
      </c>
      <c r="D11389" s="4" t="s">
        <v>15</v>
      </c>
      <c r="E11389" s="4" t="s">
        <v>15</v>
      </c>
      <c r="F11389" s="4" t="s">
        <v>15</v>
      </c>
      <c r="G11389" s="4" t="s">
        <v>15</v>
      </c>
    </row>
    <row r="11390" spans="1:8">
      <c r="A11390" t="n">
        <v>88336</v>
      </c>
      <c r="B11390" s="37" t="n">
        <v>46</v>
      </c>
      <c r="C11390" s="7" t="n">
        <v>2</v>
      </c>
      <c r="D11390" s="7" t="n">
        <v>-22.8099994659424</v>
      </c>
      <c r="E11390" s="7" t="n">
        <v>0</v>
      </c>
      <c r="F11390" s="7" t="n">
        <v>-57</v>
      </c>
      <c r="G11390" s="7" t="n">
        <v>270</v>
      </c>
    </row>
    <row r="11391" spans="1:8">
      <c r="A11391" t="s">
        <v>4</v>
      </c>
      <c r="B11391" s="4" t="s">
        <v>5</v>
      </c>
      <c r="C11391" s="4" t="s">
        <v>11</v>
      </c>
      <c r="D11391" s="4" t="s">
        <v>15</v>
      </c>
      <c r="E11391" s="4" t="s">
        <v>15</v>
      </c>
      <c r="F11391" s="4" t="s">
        <v>15</v>
      </c>
      <c r="G11391" s="4" t="s">
        <v>15</v>
      </c>
    </row>
    <row r="11392" spans="1:8">
      <c r="A11392" t="n">
        <v>88355</v>
      </c>
      <c r="B11392" s="37" t="n">
        <v>46</v>
      </c>
      <c r="C11392" s="7" t="n">
        <v>3</v>
      </c>
      <c r="D11392" s="7" t="n">
        <v>-22.8099994659424</v>
      </c>
      <c r="E11392" s="7" t="n">
        <v>0</v>
      </c>
      <c r="F11392" s="7" t="n">
        <v>-57</v>
      </c>
      <c r="G11392" s="7" t="n">
        <v>270</v>
      </c>
    </row>
    <row r="11393" spans="1:8">
      <c r="A11393" t="s">
        <v>4</v>
      </c>
      <c r="B11393" s="4" t="s">
        <v>5</v>
      </c>
      <c r="C11393" s="4" t="s">
        <v>11</v>
      </c>
      <c r="D11393" s="4" t="s">
        <v>15</v>
      </c>
      <c r="E11393" s="4" t="s">
        <v>15</v>
      </c>
      <c r="F11393" s="4" t="s">
        <v>15</v>
      </c>
      <c r="G11393" s="4" t="s">
        <v>15</v>
      </c>
    </row>
    <row r="11394" spans="1:8">
      <c r="A11394" t="n">
        <v>88374</v>
      </c>
      <c r="B11394" s="37" t="n">
        <v>46</v>
      </c>
      <c r="C11394" s="7" t="n">
        <v>4</v>
      </c>
      <c r="D11394" s="7" t="n">
        <v>-22.8099994659424</v>
      </c>
      <c r="E11394" s="7" t="n">
        <v>0</v>
      </c>
      <c r="F11394" s="7" t="n">
        <v>-57</v>
      </c>
      <c r="G11394" s="7" t="n">
        <v>270</v>
      </c>
    </row>
    <row r="11395" spans="1:8">
      <c r="A11395" t="s">
        <v>4</v>
      </c>
      <c r="B11395" s="4" t="s">
        <v>5</v>
      </c>
      <c r="C11395" s="4" t="s">
        <v>11</v>
      </c>
      <c r="D11395" s="4" t="s">
        <v>15</v>
      </c>
      <c r="E11395" s="4" t="s">
        <v>15</v>
      </c>
      <c r="F11395" s="4" t="s">
        <v>15</v>
      </c>
      <c r="G11395" s="4" t="s">
        <v>15</v>
      </c>
    </row>
    <row r="11396" spans="1:8">
      <c r="A11396" t="n">
        <v>88393</v>
      </c>
      <c r="B11396" s="37" t="n">
        <v>46</v>
      </c>
      <c r="C11396" s="7" t="n">
        <v>5</v>
      </c>
      <c r="D11396" s="7" t="n">
        <v>-22.8099994659424</v>
      </c>
      <c r="E11396" s="7" t="n">
        <v>0</v>
      </c>
      <c r="F11396" s="7" t="n">
        <v>-57</v>
      </c>
      <c r="G11396" s="7" t="n">
        <v>270</v>
      </c>
    </row>
    <row r="11397" spans="1:8">
      <c r="A11397" t="s">
        <v>4</v>
      </c>
      <c r="B11397" s="4" t="s">
        <v>5</v>
      </c>
      <c r="C11397" s="4" t="s">
        <v>11</v>
      </c>
      <c r="D11397" s="4" t="s">
        <v>15</v>
      </c>
      <c r="E11397" s="4" t="s">
        <v>15</v>
      </c>
      <c r="F11397" s="4" t="s">
        <v>15</v>
      </c>
      <c r="G11397" s="4" t="s">
        <v>15</v>
      </c>
    </row>
    <row r="11398" spans="1:8">
      <c r="A11398" t="n">
        <v>88412</v>
      </c>
      <c r="B11398" s="37" t="n">
        <v>46</v>
      </c>
      <c r="C11398" s="7" t="n">
        <v>6</v>
      </c>
      <c r="D11398" s="7" t="n">
        <v>-22.8099994659424</v>
      </c>
      <c r="E11398" s="7" t="n">
        <v>0</v>
      </c>
      <c r="F11398" s="7" t="n">
        <v>-57</v>
      </c>
      <c r="G11398" s="7" t="n">
        <v>270</v>
      </c>
    </row>
    <row r="11399" spans="1:8">
      <c r="A11399" t="s">
        <v>4</v>
      </c>
      <c r="B11399" s="4" t="s">
        <v>5</v>
      </c>
      <c r="C11399" s="4" t="s">
        <v>11</v>
      </c>
      <c r="D11399" s="4" t="s">
        <v>15</v>
      </c>
      <c r="E11399" s="4" t="s">
        <v>15</v>
      </c>
      <c r="F11399" s="4" t="s">
        <v>15</v>
      </c>
      <c r="G11399" s="4" t="s">
        <v>15</v>
      </c>
    </row>
    <row r="11400" spans="1:8">
      <c r="A11400" t="n">
        <v>88431</v>
      </c>
      <c r="B11400" s="37" t="n">
        <v>46</v>
      </c>
      <c r="C11400" s="7" t="n">
        <v>7</v>
      </c>
      <c r="D11400" s="7" t="n">
        <v>-22.8099994659424</v>
      </c>
      <c r="E11400" s="7" t="n">
        <v>0</v>
      </c>
      <c r="F11400" s="7" t="n">
        <v>-57</v>
      </c>
      <c r="G11400" s="7" t="n">
        <v>270</v>
      </c>
    </row>
    <row r="11401" spans="1:8">
      <c r="A11401" t="s">
        <v>4</v>
      </c>
      <c r="B11401" s="4" t="s">
        <v>5</v>
      </c>
      <c r="C11401" s="4" t="s">
        <v>11</v>
      </c>
      <c r="D11401" s="4" t="s">
        <v>15</v>
      </c>
      <c r="E11401" s="4" t="s">
        <v>15</v>
      </c>
      <c r="F11401" s="4" t="s">
        <v>15</v>
      </c>
      <c r="G11401" s="4" t="s">
        <v>15</v>
      </c>
    </row>
    <row r="11402" spans="1:8">
      <c r="A11402" t="n">
        <v>88450</v>
      </c>
      <c r="B11402" s="37" t="n">
        <v>46</v>
      </c>
      <c r="C11402" s="7" t="n">
        <v>8</v>
      </c>
      <c r="D11402" s="7" t="n">
        <v>-22.8099994659424</v>
      </c>
      <c r="E11402" s="7" t="n">
        <v>0</v>
      </c>
      <c r="F11402" s="7" t="n">
        <v>-57</v>
      </c>
      <c r="G11402" s="7" t="n">
        <v>270</v>
      </c>
    </row>
    <row r="11403" spans="1:8">
      <c r="A11403" t="s">
        <v>4</v>
      </c>
      <c r="B11403" s="4" t="s">
        <v>5</v>
      </c>
      <c r="C11403" s="4" t="s">
        <v>11</v>
      </c>
      <c r="D11403" s="4" t="s">
        <v>15</v>
      </c>
      <c r="E11403" s="4" t="s">
        <v>15</v>
      </c>
      <c r="F11403" s="4" t="s">
        <v>15</v>
      </c>
      <c r="G11403" s="4" t="s">
        <v>15</v>
      </c>
    </row>
    <row r="11404" spans="1:8">
      <c r="A11404" t="n">
        <v>88469</v>
      </c>
      <c r="B11404" s="37" t="n">
        <v>46</v>
      </c>
      <c r="C11404" s="7" t="n">
        <v>9</v>
      </c>
      <c r="D11404" s="7" t="n">
        <v>-22.8099994659424</v>
      </c>
      <c r="E11404" s="7" t="n">
        <v>0</v>
      </c>
      <c r="F11404" s="7" t="n">
        <v>-57</v>
      </c>
      <c r="G11404" s="7" t="n">
        <v>270</v>
      </c>
    </row>
    <row r="11405" spans="1:8">
      <c r="A11405" t="s">
        <v>4</v>
      </c>
      <c r="B11405" s="4" t="s">
        <v>5</v>
      </c>
      <c r="C11405" s="4" t="s">
        <v>11</v>
      </c>
      <c r="D11405" s="4" t="s">
        <v>15</v>
      </c>
      <c r="E11405" s="4" t="s">
        <v>15</v>
      </c>
      <c r="F11405" s="4" t="s">
        <v>15</v>
      </c>
      <c r="G11405" s="4" t="s">
        <v>15</v>
      </c>
    </row>
    <row r="11406" spans="1:8">
      <c r="A11406" t="n">
        <v>88488</v>
      </c>
      <c r="B11406" s="37" t="n">
        <v>46</v>
      </c>
      <c r="C11406" s="7" t="n">
        <v>0</v>
      </c>
      <c r="D11406" s="7" t="n">
        <v>-33</v>
      </c>
      <c r="E11406" s="7" t="n">
        <v>0</v>
      </c>
      <c r="F11406" s="7" t="n">
        <v>-57</v>
      </c>
      <c r="G11406" s="7" t="n">
        <v>90</v>
      </c>
    </row>
    <row r="11407" spans="1:8">
      <c r="A11407" t="s">
        <v>4</v>
      </c>
      <c r="B11407" s="4" t="s">
        <v>5</v>
      </c>
      <c r="C11407" s="4" t="s">
        <v>7</v>
      </c>
      <c r="D11407" s="4" t="s">
        <v>7</v>
      </c>
      <c r="E11407" s="4" t="s">
        <v>15</v>
      </c>
      <c r="F11407" s="4" t="s">
        <v>15</v>
      </c>
      <c r="G11407" s="4" t="s">
        <v>15</v>
      </c>
      <c r="H11407" s="4" t="s">
        <v>11</v>
      </c>
    </row>
    <row r="11408" spans="1:8">
      <c r="A11408" t="n">
        <v>88507</v>
      </c>
      <c r="B11408" s="61" t="n">
        <v>45</v>
      </c>
      <c r="C11408" s="7" t="n">
        <v>2</v>
      </c>
      <c r="D11408" s="7" t="n">
        <v>3</v>
      </c>
      <c r="E11408" s="7" t="n">
        <v>-32.9700012207031</v>
      </c>
      <c r="F11408" s="7" t="n">
        <v>1.47000002861023</v>
      </c>
      <c r="G11408" s="7" t="n">
        <v>-56.9500007629395</v>
      </c>
      <c r="H11408" s="7" t="n">
        <v>0</v>
      </c>
    </row>
    <row r="11409" spans="1:8">
      <c r="A11409" t="s">
        <v>4</v>
      </c>
      <c r="B11409" s="4" t="s">
        <v>5</v>
      </c>
      <c r="C11409" s="4" t="s">
        <v>7</v>
      </c>
      <c r="D11409" s="4" t="s">
        <v>7</v>
      </c>
      <c r="E11409" s="4" t="s">
        <v>15</v>
      </c>
      <c r="F11409" s="4" t="s">
        <v>15</v>
      </c>
      <c r="G11409" s="4" t="s">
        <v>15</v>
      </c>
      <c r="H11409" s="4" t="s">
        <v>11</v>
      </c>
      <c r="I11409" s="4" t="s">
        <v>7</v>
      </c>
    </row>
    <row r="11410" spans="1:8">
      <c r="A11410" t="n">
        <v>88524</v>
      </c>
      <c r="B11410" s="61" t="n">
        <v>45</v>
      </c>
      <c r="C11410" s="7" t="n">
        <v>4</v>
      </c>
      <c r="D11410" s="7" t="n">
        <v>3</v>
      </c>
      <c r="E11410" s="7" t="n">
        <v>357.179992675781</v>
      </c>
      <c r="F11410" s="7" t="n">
        <v>56.9199981689453</v>
      </c>
      <c r="G11410" s="7" t="n">
        <v>0</v>
      </c>
      <c r="H11410" s="7" t="n">
        <v>0</v>
      </c>
      <c r="I11410" s="7" t="n">
        <v>0</v>
      </c>
    </row>
    <row r="11411" spans="1:8">
      <c r="A11411" t="s">
        <v>4</v>
      </c>
      <c r="B11411" s="4" t="s">
        <v>5</v>
      </c>
      <c r="C11411" s="4" t="s">
        <v>7</v>
      </c>
      <c r="D11411" s="4" t="s">
        <v>7</v>
      </c>
      <c r="E11411" s="4" t="s">
        <v>15</v>
      </c>
      <c r="F11411" s="4" t="s">
        <v>11</v>
      </c>
    </row>
    <row r="11412" spans="1:8">
      <c r="A11412" t="n">
        <v>88542</v>
      </c>
      <c r="B11412" s="61" t="n">
        <v>45</v>
      </c>
      <c r="C11412" s="7" t="n">
        <v>5</v>
      </c>
      <c r="D11412" s="7" t="n">
        <v>3</v>
      </c>
      <c r="E11412" s="7" t="n">
        <v>1.39999997615814</v>
      </c>
      <c r="F11412" s="7" t="n">
        <v>0</v>
      </c>
    </row>
    <row r="11413" spans="1:8">
      <c r="A11413" t="s">
        <v>4</v>
      </c>
      <c r="B11413" s="4" t="s">
        <v>5</v>
      </c>
      <c r="C11413" s="4" t="s">
        <v>7</v>
      </c>
      <c r="D11413" s="4" t="s">
        <v>7</v>
      </c>
      <c r="E11413" s="4" t="s">
        <v>15</v>
      </c>
      <c r="F11413" s="4" t="s">
        <v>11</v>
      </c>
    </row>
    <row r="11414" spans="1:8">
      <c r="A11414" t="n">
        <v>88551</v>
      </c>
      <c r="B11414" s="61" t="n">
        <v>45</v>
      </c>
      <c r="C11414" s="7" t="n">
        <v>5</v>
      </c>
      <c r="D11414" s="7" t="n">
        <v>3</v>
      </c>
      <c r="E11414" s="7" t="n">
        <v>1.29999995231628</v>
      </c>
      <c r="F11414" s="7" t="n">
        <v>1500</v>
      </c>
    </row>
    <row r="11415" spans="1:8">
      <c r="A11415" t="s">
        <v>4</v>
      </c>
      <c r="B11415" s="4" t="s">
        <v>5</v>
      </c>
      <c r="C11415" s="4" t="s">
        <v>7</v>
      </c>
      <c r="D11415" s="4" t="s">
        <v>7</v>
      </c>
      <c r="E11415" s="4" t="s">
        <v>15</v>
      </c>
      <c r="F11415" s="4" t="s">
        <v>11</v>
      </c>
    </row>
    <row r="11416" spans="1:8">
      <c r="A11416" t="n">
        <v>88560</v>
      </c>
      <c r="B11416" s="61" t="n">
        <v>45</v>
      </c>
      <c r="C11416" s="7" t="n">
        <v>11</v>
      </c>
      <c r="D11416" s="7" t="n">
        <v>3</v>
      </c>
      <c r="E11416" s="7" t="n">
        <v>32.7000007629395</v>
      </c>
      <c r="F11416" s="7" t="n">
        <v>0</v>
      </c>
    </row>
    <row r="11417" spans="1:8">
      <c r="A11417" t="s">
        <v>4</v>
      </c>
      <c r="B11417" s="4" t="s">
        <v>5</v>
      </c>
      <c r="C11417" s="4" t="s">
        <v>7</v>
      </c>
      <c r="D11417" s="4" t="s">
        <v>11</v>
      </c>
      <c r="E11417" s="4" t="s">
        <v>8</v>
      </c>
      <c r="F11417" s="4" t="s">
        <v>8</v>
      </c>
      <c r="G11417" s="4" t="s">
        <v>8</v>
      </c>
      <c r="H11417" s="4" t="s">
        <v>8</v>
      </c>
    </row>
    <row r="11418" spans="1:8">
      <c r="A11418" t="n">
        <v>88569</v>
      </c>
      <c r="B11418" s="30" t="n">
        <v>51</v>
      </c>
      <c r="C11418" s="7" t="n">
        <v>3</v>
      </c>
      <c r="D11418" s="7" t="n">
        <v>0</v>
      </c>
      <c r="E11418" s="7" t="s">
        <v>286</v>
      </c>
      <c r="F11418" s="7" t="s">
        <v>287</v>
      </c>
      <c r="G11418" s="7" t="s">
        <v>61</v>
      </c>
      <c r="H11418" s="7" t="s">
        <v>62</v>
      </c>
    </row>
    <row r="11419" spans="1:8">
      <c r="A11419" t="s">
        <v>4</v>
      </c>
      <c r="B11419" s="4" t="s">
        <v>5</v>
      </c>
      <c r="C11419" s="4" t="s">
        <v>7</v>
      </c>
      <c r="D11419" s="4" t="s">
        <v>11</v>
      </c>
    </row>
    <row r="11420" spans="1:8">
      <c r="A11420" t="n">
        <v>88582</v>
      </c>
      <c r="B11420" s="28" t="n">
        <v>58</v>
      </c>
      <c r="C11420" s="7" t="n">
        <v>255</v>
      </c>
      <c r="D11420" s="7" t="n">
        <v>0</v>
      </c>
    </row>
    <row r="11421" spans="1:8">
      <c r="A11421" t="s">
        <v>4</v>
      </c>
      <c r="B11421" s="4" t="s">
        <v>5</v>
      </c>
      <c r="C11421" s="4" t="s">
        <v>7</v>
      </c>
      <c r="D11421" s="4" t="s">
        <v>11</v>
      </c>
    </row>
    <row r="11422" spans="1:8">
      <c r="A11422" t="n">
        <v>88586</v>
      </c>
      <c r="B11422" s="61" t="n">
        <v>45</v>
      </c>
      <c r="C11422" s="7" t="n">
        <v>7</v>
      </c>
      <c r="D11422" s="7" t="n">
        <v>255</v>
      </c>
    </row>
    <row r="11423" spans="1:8">
      <c r="A11423" t="s">
        <v>4</v>
      </c>
      <c r="B11423" s="4" t="s">
        <v>5</v>
      </c>
      <c r="C11423" s="4" t="s">
        <v>7</v>
      </c>
      <c r="D11423" s="4" t="s">
        <v>11</v>
      </c>
      <c r="E11423" s="4" t="s">
        <v>8</v>
      </c>
    </row>
    <row r="11424" spans="1:8">
      <c r="A11424" t="n">
        <v>88590</v>
      </c>
      <c r="B11424" s="30" t="n">
        <v>51</v>
      </c>
      <c r="C11424" s="7" t="n">
        <v>4</v>
      </c>
      <c r="D11424" s="7" t="n">
        <v>0</v>
      </c>
      <c r="E11424" s="7" t="s">
        <v>413</v>
      </c>
    </row>
    <row r="11425" spans="1:9">
      <c r="A11425" t="s">
        <v>4</v>
      </c>
      <c r="B11425" s="4" t="s">
        <v>5</v>
      </c>
      <c r="C11425" s="4" t="s">
        <v>11</v>
      </c>
    </row>
    <row r="11426" spans="1:9">
      <c r="A11426" t="n">
        <v>88605</v>
      </c>
      <c r="B11426" s="26" t="n">
        <v>16</v>
      </c>
      <c r="C11426" s="7" t="n">
        <v>0</v>
      </c>
    </row>
    <row r="11427" spans="1:9">
      <c r="A11427" t="s">
        <v>4</v>
      </c>
      <c r="B11427" s="4" t="s">
        <v>5</v>
      </c>
      <c r="C11427" s="4" t="s">
        <v>11</v>
      </c>
      <c r="D11427" s="4" t="s">
        <v>7</v>
      </c>
      <c r="E11427" s="4" t="s">
        <v>17</v>
      </c>
      <c r="F11427" s="4" t="s">
        <v>42</v>
      </c>
      <c r="G11427" s="4" t="s">
        <v>7</v>
      </c>
      <c r="H11427" s="4" t="s">
        <v>7</v>
      </c>
      <c r="I11427" s="4" t="s">
        <v>7</v>
      </c>
      <c r="J11427" s="4" t="s">
        <v>17</v>
      </c>
      <c r="K11427" s="4" t="s">
        <v>42</v>
      </c>
      <c r="L11427" s="4" t="s">
        <v>7</v>
      </c>
      <c r="M11427" s="4" t="s">
        <v>7</v>
      </c>
      <c r="N11427" s="4" t="s">
        <v>7</v>
      </c>
      <c r="O11427" s="4" t="s">
        <v>17</v>
      </c>
      <c r="P11427" s="4" t="s">
        <v>42</v>
      </c>
      <c r="Q11427" s="4" t="s">
        <v>7</v>
      </c>
      <c r="R11427" s="4" t="s">
        <v>7</v>
      </c>
    </row>
    <row r="11428" spans="1:9">
      <c r="A11428" t="n">
        <v>88608</v>
      </c>
      <c r="B11428" s="31" t="n">
        <v>26</v>
      </c>
      <c r="C11428" s="7" t="n">
        <v>0</v>
      </c>
      <c r="D11428" s="7" t="n">
        <v>17</v>
      </c>
      <c r="E11428" s="7" t="n">
        <v>65004</v>
      </c>
      <c r="F11428" s="7" t="s">
        <v>414</v>
      </c>
      <c r="G11428" s="7" t="n">
        <v>2</v>
      </c>
      <c r="H11428" s="7" t="n">
        <v>3</v>
      </c>
      <c r="I11428" s="7" t="n">
        <v>17</v>
      </c>
      <c r="J11428" s="7" t="n">
        <v>65005</v>
      </c>
      <c r="K11428" s="7" t="s">
        <v>415</v>
      </c>
      <c r="L11428" s="7" t="n">
        <v>2</v>
      </c>
      <c r="M11428" s="7" t="n">
        <v>3</v>
      </c>
      <c r="N11428" s="7" t="n">
        <v>17</v>
      </c>
      <c r="O11428" s="7" t="n">
        <v>65006</v>
      </c>
      <c r="P11428" s="7" t="s">
        <v>416</v>
      </c>
      <c r="Q11428" s="7" t="n">
        <v>2</v>
      </c>
      <c r="R11428" s="7" t="n">
        <v>0</v>
      </c>
    </row>
    <row r="11429" spans="1:9">
      <c r="A11429" t="s">
        <v>4</v>
      </c>
      <c r="B11429" s="4" t="s">
        <v>5</v>
      </c>
    </row>
    <row r="11430" spans="1:9">
      <c r="A11430" t="n">
        <v>88874</v>
      </c>
      <c r="B11430" s="24" t="n">
        <v>28</v>
      </c>
    </row>
    <row r="11431" spans="1:9">
      <c r="A11431" t="s">
        <v>4</v>
      </c>
      <c r="B11431" s="4" t="s">
        <v>5</v>
      </c>
      <c r="C11431" s="4" t="s">
        <v>11</v>
      </c>
      <c r="D11431" s="4" t="s">
        <v>7</v>
      </c>
    </row>
    <row r="11432" spans="1:9">
      <c r="A11432" t="n">
        <v>88875</v>
      </c>
      <c r="B11432" s="33" t="n">
        <v>89</v>
      </c>
      <c r="C11432" s="7" t="n">
        <v>65533</v>
      </c>
      <c r="D11432" s="7" t="n">
        <v>1</v>
      </c>
    </row>
    <row r="11433" spans="1:9">
      <c r="A11433" t="s">
        <v>4</v>
      </c>
      <c r="B11433" s="4" t="s">
        <v>5</v>
      </c>
      <c r="C11433" s="4" t="s">
        <v>7</v>
      </c>
      <c r="D11433" s="4" t="s">
        <v>11</v>
      </c>
      <c r="E11433" s="4" t="s">
        <v>11</v>
      </c>
      <c r="F11433" s="4" t="s">
        <v>7</v>
      </c>
    </row>
    <row r="11434" spans="1:9">
      <c r="A11434" t="n">
        <v>88879</v>
      </c>
      <c r="B11434" s="22" t="n">
        <v>25</v>
      </c>
      <c r="C11434" s="7" t="n">
        <v>1</v>
      </c>
      <c r="D11434" s="7" t="n">
        <v>60</v>
      </c>
      <c r="E11434" s="7" t="n">
        <v>420</v>
      </c>
      <c r="F11434" s="7" t="n">
        <v>2</v>
      </c>
    </row>
    <row r="11435" spans="1:9">
      <c r="A11435" t="s">
        <v>4</v>
      </c>
      <c r="B11435" s="4" t="s">
        <v>5</v>
      </c>
      <c r="C11435" s="4" t="s">
        <v>8</v>
      </c>
      <c r="D11435" s="4" t="s">
        <v>11</v>
      </c>
    </row>
    <row r="11436" spans="1:9">
      <c r="A11436" t="n">
        <v>88886</v>
      </c>
      <c r="B11436" s="65" t="n">
        <v>29</v>
      </c>
      <c r="C11436" s="7" t="s">
        <v>437</v>
      </c>
      <c r="D11436" s="7" t="n">
        <v>65533</v>
      </c>
    </row>
    <row r="11437" spans="1:9">
      <c r="A11437" t="s">
        <v>4</v>
      </c>
      <c r="B11437" s="4" t="s">
        <v>5</v>
      </c>
      <c r="C11437" s="4" t="s">
        <v>7</v>
      </c>
      <c r="D11437" s="4" t="s">
        <v>11</v>
      </c>
      <c r="E11437" s="4" t="s">
        <v>8</v>
      </c>
    </row>
    <row r="11438" spans="1:9">
      <c r="A11438" t="n">
        <v>88901</v>
      </c>
      <c r="B11438" s="30" t="n">
        <v>51</v>
      </c>
      <c r="C11438" s="7" t="n">
        <v>4</v>
      </c>
      <c r="D11438" s="7" t="n">
        <v>4</v>
      </c>
      <c r="E11438" s="7" t="s">
        <v>116</v>
      </c>
    </row>
    <row r="11439" spans="1:9">
      <c r="A11439" t="s">
        <v>4</v>
      </c>
      <c r="B11439" s="4" t="s">
        <v>5</v>
      </c>
      <c r="C11439" s="4" t="s">
        <v>11</v>
      </c>
    </row>
    <row r="11440" spans="1:9">
      <c r="A11440" t="n">
        <v>88914</v>
      </c>
      <c r="B11440" s="26" t="n">
        <v>16</v>
      </c>
      <c r="C11440" s="7" t="n">
        <v>0</v>
      </c>
    </row>
    <row r="11441" spans="1:18">
      <c r="A11441" t="s">
        <v>4</v>
      </c>
      <c r="B11441" s="4" t="s">
        <v>5</v>
      </c>
      <c r="C11441" s="4" t="s">
        <v>11</v>
      </c>
      <c r="D11441" s="4" t="s">
        <v>7</v>
      </c>
      <c r="E11441" s="4" t="s">
        <v>17</v>
      </c>
      <c r="F11441" s="4" t="s">
        <v>42</v>
      </c>
      <c r="G11441" s="4" t="s">
        <v>7</v>
      </c>
      <c r="H11441" s="4" t="s">
        <v>7</v>
      </c>
    </row>
    <row r="11442" spans="1:18">
      <c r="A11442" t="n">
        <v>88917</v>
      </c>
      <c r="B11442" s="31" t="n">
        <v>26</v>
      </c>
      <c r="C11442" s="7" t="n">
        <v>4</v>
      </c>
      <c r="D11442" s="7" t="n">
        <v>17</v>
      </c>
      <c r="E11442" s="7" t="n">
        <v>7484</v>
      </c>
      <c r="F11442" s="7" t="s">
        <v>438</v>
      </c>
      <c r="G11442" s="7" t="n">
        <v>2</v>
      </c>
      <c r="H11442" s="7" t="n">
        <v>0</v>
      </c>
    </row>
    <row r="11443" spans="1:18">
      <c r="A11443" t="s">
        <v>4</v>
      </c>
      <c r="B11443" s="4" t="s">
        <v>5</v>
      </c>
    </row>
    <row r="11444" spans="1:18">
      <c r="A11444" t="n">
        <v>88935</v>
      </c>
      <c r="B11444" s="24" t="n">
        <v>28</v>
      </c>
    </row>
    <row r="11445" spans="1:18">
      <c r="A11445" t="s">
        <v>4</v>
      </c>
      <c r="B11445" s="4" t="s">
        <v>5</v>
      </c>
      <c r="C11445" s="4" t="s">
        <v>8</v>
      </c>
      <c r="D11445" s="4" t="s">
        <v>11</v>
      </c>
    </row>
    <row r="11446" spans="1:18">
      <c r="A11446" t="n">
        <v>88936</v>
      </c>
      <c r="B11446" s="65" t="n">
        <v>29</v>
      </c>
      <c r="C11446" s="7" t="s">
        <v>18</v>
      </c>
      <c r="D11446" s="7" t="n">
        <v>65533</v>
      </c>
    </row>
    <row r="11447" spans="1:18">
      <c r="A11447" t="s">
        <v>4</v>
      </c>
      <c r="B11447" s="4" t="s">
        <v>5</v>
      </c>
      <c r="C11447" s="4" t="s">
        <v>7</v>
      </c>
      <c r="D11447" s="4" t="s">
        <v>11</v>
      </c>
      <c r="E11447" s="4" t="s">
        <v>11</v>
      </c>
      <c r="F11447" s="4" t="s">
        <v>7</v>
      </c>
    </row>
    <row r="11448" spans="1:18">
      <c r="A11448" t="n">
        <v>88940</v>
      </c>
      <c r="B11448" s="22" t="n">
        <v>25</v>
      </c>
      <c r="C11448" s="7" t="n">
        <v>1</v>
      </c>
      <c r="D11448" s="7" t="n">
        <v>65535</v>
      </c>
      <c r="E11448" s="7" t="n">
        <v>65535</v>
      </c>
      <c r="F11448" s="7" t="n">
        <v>0</v>
      </c>
    </row>
    <row r="11449" spans="1:18">
      <c r="A11449" t="s">
        <v>4</v>
      </c>
      <c r="B11449" s="4" t="s">
        <v>5</v>
      </c>
      <c r="C11449" s="4" t="s">
        <v>7</v>
      </c>
      <c r="D11449" s="4" t="s">
        <v>11</v>
      </c>
      <c r="E11449" s="4" t="s">
        <v>8</v>
      </c>
      <c r="F11449" s="4" t="s">
        <v>8</v>
      </c>
      <c r="G11449" s="4" t="s">
        <v>8</v>
      </c>
      <c r="H11449" s="4" t="s">
        <v>8</v>
      </c>
    </row>
    <row r="11450" spans="1:18">
      <c r="A11450" t="n">
        <v>88947</v>
      </c>
      <c r="B11450" s="30" t="n">
        <v>51</v>
      </c>
      <c r="C11450" s="7" t="n">
        <v>3</v>
      </c>
      <c r="D11450" s="7" t="n">
        <v>0</v>
      </c>
      <c r="E11450" s="7" t="s">
        <v>357</v>
      </c>
      <c r="F11450" s="7" t="s">
        <v>286</v>
      </c>
      <c r="G11450" s="7" t="s">
        <v>61</v>
      </c>
      <c r="H11450" s="7" t="s">
        <v>62</v>
      </c>
    </row>
    <row r="11451" spans="1:18">
      <c r="A11451" t="s">
        <v>4</v>
      </c>
      <c r="B11451" s="4" t="s">
        <v>5</v>
      </c>
      <c r="C11451" s="4" t="s">
        <v>11</v>
      </c>
      <c r="D11451" s="4" t="s">
        <v>7</v>
      </c>
      <c r="E11451" s="4" t="s">
        <v>15</v>
      </c>
      <c r="F11451" s="4" t="s">
        <v>11</v>
      </c>
    </row>
    <row r="11452" spans="1:18">
      <c r="A11452" t="n">
        <v>88960</v>
      </c>
      <c r="B11452" s="51" t="n">
        <v>59</v>
      </c>
      <c r="C11452" s="7" t="n">
        <v>0</v>
      </c>
      <c r="D11452" s="7" t="n">
        <v>13</v>
      </c>
      <c r="E11452" s="7" t="n">
        <v>0.150000005960464</v>
      </c>
      <c r="F11452" s="7" t="n">
        <v>0</v>
      </c>
    </row>
    <row r="11453" spans="1:18">
      <c r="A11453" t="s">
        <v>4</v>
      </c>
      <c r="B11453" s="4" t="s">
        <v>5</v>
      </c>
      <c r="C11453" s="4" t="s">
        <v>11</v>
      </c>
    </row>
    <row r="11454" spans="1:18">
      <c r="A11454" t="n">
        <v>88970</v>
      </c>
      <c r="B11454" s="26" t="n">
        <v>16</v>
      </c>
      <c r="C11454" s="7" t="n">
        <v>1300</v>
      </c>
    </row>
    <row r="11455" spans="1:18">
      <c r="A11455" t="s">
        <v>4</v>
      </c>
      <c r="B11455" s="4" t="s">
        <v>5</v>
      </c>
      <c r="C11455" s="4" t="s">
        <v>7</v>
      </c>
      <c r="D11455" s="4" t="s">
        <v>11</v>
      </c>
      <c r="E11455" s="4" t="s">
        <v>15</v>
      </c>
    </row>
    <row r="11456" spans="1:18">
      <c r="A11456" t="n">
        <v>88973</v>
      </c>
      <c r="B11456" s="28" t="n">
        <v>58</v>
      </c>
      <c r="C11456" s="7" t="n">
        <v>101</v>
      </c>
      <c r="D11456" s="7" t="n">
        <v>500</v>
      </c>
      <c r="E11456" s="7" t="n">
        <v>1</v>
      </c>
    </row>
    <row r="11457" spans="1:8">
      <c r="A11457" t="s">
        <v>4</v>
      </c>
      <c r="B11457" s="4" t="s">
        <v>5</v>
      </c>
      <c r="C11457" s="4" t="s">
        <v>7</v>
      </c>
      <c r="D11457" s="4" t="s">
        <v>11</v>
      </c>
    </row>
    <row r="11458" spans="1:8">
      <c r="A11458" t="n">
        <v>88981</v>
      </c>
      <c r="B11458" s="28" t="n">
        <v>58</v>
      </c>
      <c r="C11458" s="7" t="n">
        <v>254</v>
      </c>
      <c r="D11458" s="7" t="n">
        <v>0</v>
      </c>
    </row>
    <row r="11459" spans="1:8">
      <c r="A11459" t="s">
        <v>4</v>
      </c>
      <c r="B11459" s="4" t="s">
        <v>5</v>
      </c>
      <c r="C11459" s="4" t="s">
        <v>8</v>
      </c>
      <c r="D11459" s="4" t="s">
        <v>8</v>
      </c>
    </row>
    <row r="11460" spans="1:8">
      <c r="A11460" t="n">
        <v>88985</v>
      </c>
      <c r="B11460" s="69" t="n">
        <v>70</v>
      </c>
      <c r="C11460" s="7" t="s">
        <v>27</v>
      </c>
      <c r="D11460" s="7" t="s">
        <v>439</v>
      </c>
    </row>
    <row r="11461" spans="1:8">
      <c r="A11461" t="s">
        <v>4</v>
      </c>
      <c r="B11461" s="4" t="s">
        <v>5</v>
      </c>
      <c r="C11461" s="4" t="s">
        <v>7</v>
      </c>
    </row>
    <row r="11462" spans="1:8">
      <c r="A11462" t="n">
        <v>89001</v>
      </c>
      <c r="B11462" s="61" t="n">
        <v>45</v>
      </c>
      <c r="C11462" s="7" t="n">
        <v>0</v>
      </c>
    </row>
    <row r="11463" spans="1:8">
      <c r="A11463" t="s">
        <v>4</v>
      </c>
      <c r="B11463" s="4" t="s">
        <v>5</v>
      </c>
      <c r="C11463" s="4" t="s">
        <v>7</v>
      </c>
      <c r="D11463" s="4" t="s">
        <v>7</v>
      </c>
      <c r="E11463" s="4" t="s">
        <v>15</v>
      </c>
      <c r="F11463" s="4" t="s">
        <v>15</v>
      </c>
      <c r="G11463" s="4" t="s">
        <v>15</v>
      </c>
      <c r="H11463" s="4" t="s">
        <v>11</v>
      </c>
    </row>
    <row r="11464" spans="1:8">
      <c r="A11464" t="n">
        <v>89003</v>
      </c>
      <c r="B11464" s="61" t="n">
        <v>45</v>
      </c>
      <c r="C11464" s="7" t="n">
        <v>2</v>
      </c>
      <c r="D11464" s="7" t="n">
        <v>3</v>
      </c>
      <c r="E11464" s="7" t="n">
        <v>-24.1399993896484</v>
      </c>
      <c r="F11464" s="7" t="n">
        <v>1.20000004768372</v>
      </c>
      <c r="G11464" s="7" t="n">
        <v>-57.0499992370605</v>
      </c>
      <c r="H11464" s="7" t="n">
        <v>0</v>
      </c>
    </row>
    <row r="11465" spans="1:8">
      <c r="A11465" t="s">
        <v>4</v>
      </c>
      <c r="B11465" s="4" t="s">
        <v>5</v>
      </c>
      <c r="C11465" s="4" t="s">
        <v>7</v>
      </c>
      <c r="D11465" s="4" t="s">
        <v>7</v>
      </c>
      <c r="E11465" s="4" t="s">
        <v>15</v>
      </c>
      <c r="F11465" s="4" t="s">
        <v>15</v>
      </c>
      <c r="G11465" s="4" t="s">
        <v>15</v>
      </c>
      <c r="H11465" s="4" t="s">
        <v>11</v>
      </c>
      <c r="I11465" s="4" t="s">
        <v>7</v>
      </c>
    </row>
    <row r="11466" spans="1:8">
      <c r="A11466" t="n">
        <v>89020</v>
      </c>
      <c r="B11466" s="61" t="n">
        <v>45</v>
      </c>
      <c r="C11466" s="7" t="n">
        <v>4</v>
      </c>
      <c r="D11466" s="7" t="n">
        <v>3</v>
      </c>
      <c r="E11466" s="7" t="n">
        <v>6.5</v>
      </c>
      <c r="F11466" s="7" t="n">
        <v>283.880004882813</v>
      </c>
      <c r="G11466" s="7" t="n">
        <v>0</v>
      </c>
      <c r="H11466" s="7" t="n">
        <v>0</v>
      </c>
      <c r="I11466" s="7" t="n">
        <v>1</v>
      </c>
    </row>
    <row r="11467" spans="1:8">
      <c r="A11467" t="s">
        <v>4</v>
      </c>
      <c r="B11467" s="4" t="s">
        <v>5</v>
      </c>
      <c r="C11467" s="4" t="s">
        <v>7</v>
      </c>
      <c r="D11467" s="4" t="s">
        <v>7</v>
      </c>
      <c r="E11467" s="4" t="s">
        <v>15</v>
      </c>
      <c r="F11467" s="4" t="s">
        <v>11</v>
      </c>
    </row>
    <row r="11468" spans="1:8">
      <c r="A11468" t="n">
        <v>89038</v>
      </c>
      <c r="B11468" s="61" t="n">
        <v>45</v>
      </c>
      <c r="C11468" s="7" t="n">
        <v>5</v>
      </c>
      <c r="D11468" s="7" t="n">
        <v>3</v>
      </c>
      <c r="E11468" s="7" t="n">
        <v>4.40000009536743</v>
      </c>
      <c r="F11468" s="7" t="n">
        <v>0</v>
      </c>
    </row>
    <row r="11469" spans="1:8">
      <c r="A11469" t="s">
        <v>4</v>
      </c>
      <c r="B11469" s="4" t="s">
        <v>5</v>
      </c>
      <c r="C11469" s="4" t="s">
        <v>7</v>
      </c>
      <c r="D11469" s="4" t="s">
        <v>7</v>
      </c>
      <c r="E11469" s="4" t="s">
        <v>15</v>
      </c>
      <c r="F11469" s="4" t="s">
        <v>11</v>
      </c>
    </row>
    <row r="11470" spans="1:8">
      <c r="A11470" t="n">
        <v>89047</v>
      </c>
      <c r="B11470" s="61" t="n">
        <v>45</v>
      </c>
      <c r="C11470" s="7" t="n">
        <v>11</v>
      </c>
      <c r="D11470" s="7" t="n">
        <v>3</v>
      </c>
      <c r="E11470" s="7" t="n">
        <v>32.7000007629395</v>
      </c>
      <c r="F11470" s="7" t="n">
        <v>0</v>
      </c>
    </row>
    <row r="11471" spans="1:8">
      <c r="A11471" t="s">
        <v>4</v>
      </c>
      <c r="B11471" s="4" t="s">
        <v>5</v>
      </c>
      <c r="C11471" s="4" t="s">
        <v>11</v>
      </c>
      <c r="D11471" s="4" t="s">
        <v>17</v>
      </c>
    </row>
    <row r="11472" spans="1:8">
      <c r="A11472" t="n">
        <v>89056</v>
      </c>
      <c r="B11472" s="67" t="n">
        <v>44</v>
      </c>
      <c r="C11472" s="7" t="n">
        <v>4</v>
      </c>
      <c r="D11472" s="7" t="n">
        <v>128</v>
      </c>
    </row>
    <row r="11473" spans="1:9">
      <c r="A11473" t="s">
        <v>4</v>
      </c>
      <c r="B11473" s="4" t="s">
        <v>5</v>
      </c>
      <c r="C11473" s="4" t="s">
        <v>11</v>
      </c>
      <c r="D11473" s="4" t="s">
        <v>17</v>
      </c>
    </row>
    <row r="11474" spans="1:9">
      <c r="A11474" t="n">
        <v>89063</v>
      </c>
      <c r="B11474" s="67" t="n">
        <v>44</v>
      </c>
      <c r="C11474" s="7" t="n">
        <v>4</v>
      </c>
      <c r="D11474" s="7" t="n">
        <v>32</v>
      </c>
    </row>
    <row r="11475" spans="1:9">
      <c r="A11475" t="s">
        <v>4</v>
      </c>
      <c r="B11475" s="4" t="s">
        <v>5</v>
      </c>
      <c r="C11475" s="4" t="s">
        <v>11</v>
      </c>
      <c r="D11475" s="4" t="s">
        <v>11</v>
      </c>
      <c r="E11475" s="4" t="s">
        <v>15</v>
      </c>
      <c r="F11475" s="4" t="s">
        <v>15</v>
      </c>
      <c r="G11475" s="4" t="s">
        <v>15</v>
      </c>
      <c r="H11475" s="4" t="s">
        <v>15</v>
      </c>
      <c r="I11475" s="4" t="s">
        <v>7</v>
      </c>
      <c r="J11475" s="4" t="s">
        <v>11</v>
      </c>
    </row>
    <row r="11476" spans="1:9">
      <c r="A11476" t="n">
        <v>89070</v>
      </c>
      <c r="B11476" s="44" t="n">
        <v>55</v>
      </c>
      <c r="C11476" s="7" t="n">
        <v>4</v>
      </c>
      <c r="D11476" s="7" t="n">
        <v>65533</v>
      </c>
      <c r="E11476" s="7" t="n">
        <v>-29.1200008392334</v>
      </c>
      <c r="F11476" s="7" t="n">
        <v>0</v>
      </c>
      <c r="G11476" s="7" t="n">
        <v>-57</v>
      </c>
      <c r="H11476" s="7" t="n">
        <v>1.20000004768372</v>
      </c>
      <c r="I11476" s="7" t="n">
        <v>1</v>
      </c>
      <c r="J11476" s="7" t="n">
        <v>0</v>
      </c>
    </row>
    <row r="11477" spans="1:9">
      <c r="A11477" t="s">
        <v>4</v>
      </c>
      <c r="B11477" s="4" t="s">
        <v>5</v>
      </c>
      <c r="C11477" s="4" t="s">
        <v>7</v>
      </c>
      <c r="D11477" s="4" t="s">
        <v>7</v>
      </c>
      <c r="E11477" s="4" t="s">
        <v>15</v>
      </c>
      <c r="F11477" s="4" t="s">
        <v>15</v>
      </c>
      <c r="G11477" s="4" t="s">
        <v>15</v>
      </c>
      <c r="H11477" s="4" t="s">
        <v>11</v>
      </c>
    </row>
    <row r="11478" spans="1:9">
      <c r="A11478" t="n">
        <v>89094</v>
      </c>
      <c r="B11478" s="61" t="n">
        <v>45</v>
      </c>
      <c r="C11478" s="7" t="n">
        <v>2</v>
      </c>
      <c r="D11478" s="7" t="n">
        <v>3</v>
      </c>
      <c r="E11478" s="7" t="n">
        <v>-27.3600006103516</v>
      </c>
      <c r="F11478" s="7" t="n">
        <v>1.26999998092651</v>
      </c>
      <c r="G11478" s="7" t="n">
        <v>-56.9099998474121</v>
      </c>
      <c r="H11478" s="7" t="n">
        <v>4000</v>
      </c>
    </row>
    <row r="11479" spans="1:9">
      <c r="A11479" t="s">
        <v>4</v>
      </c>
      <c r="B11479" s="4" t="s">
        <v>5</v>
      </c>
      <c r="C11479" s="4" t="s">
        <v>7</v>
      </c>
      <c r="D11479" s="4" t="s">
        <v>7</v>
      </c>
      <c r="E11479" s="4" t="s">
        <v>15</v>
      </c>
      <c r="F11479" s="4" t="s">
        <v>15</v>
      </c>
      <c r="G11479" s="4" t="s">
        <v>15</v>
      </c>
      <c r="H11479" s="4" t="s">
        <v>11</v>
      </c>
      <c r="I11479" s="4" t="s">
        <v>7</v>
      </c>
    </row>
    <row r="11480" spans="1:9">
      <c r="A11480" t="n">
        <v>89111</v>
      </c>
      <c r="B11480" s="61" t="n">
        <v>45</v>
      </c>
      <c r="C11480" s="7" t="n">
        <v>4</v>
      </c>
      <c r="D11480" s="7" t="n">
        <v>3</v>
      </c>
      <c r="E11480" s="7" t="n">
        <v>7.67000007629395</v>
      </c>
      <c r="F11480" s="7" t="n">
        <v>-69.0800018310547</v>
      </c>
      <c r="G11480" s="7" t="n">
        <v>0</v>
      </c>
      <c r="H11480" s="7" t="n">
        <v>4000</v>
      </c>
      <c r="I11480" s="7" t="n">
        <v>1</v>
      </c>
    </row>
    <row r="11481" spans="1:9">
      <c r="A11481" t="s">
        <v>4</v>
      </c>
      <c r="B11481" s="4" t="s">
        <v>5</v>
      </c>
      <c r="C11481" s="4" t="s">
        <v>7</v>
      </c>
      <c r="D11481" s="4" t="s">
        <v>7</v>
      </c>
      <c r="E11481" s="4" t="s">
        <v>15</v>
      </c>
      <c r="F11481" s="4" t="s">
        <v>11</v>
      </c>
    </row>
    <row r="11482" spans="1:9">
      <c r="A11482" t="n">
        <v>89129</v>
      </c>
      <c r="B11482" s="61" t="n">
        <v>45</v>
      </c>
      <c r="C11482" s="7" t="n">
        <v>5</v>
      </c>
      <c r="D11482" s="7" t="n">
        <v>3</v>
      </c>
      <c r="E11482" s="7" t="n">
        <v>2.09999990463257</v>
      </c>
      <c r="F11482" s="7" t="n">
        <v>4000</v>
      </c>
    </row>
    <row r="11483" spans="1:9">
      <c r="A11483" t="s">
        <v>4</v>
      </c>
      <c r="B11483" s="4" t="s">
        <v>5</v>
      </c>
      <c r="C11483" s="4" t="s">
        <v>7</v>
      </c>
      <c r="D11483" s="4" t="s">
        <v>7</v>
      </c>
      <c r="E11483" s="4" t="s">
        <v>15</v>
      </c>
      <c r="F11483" s="4" t="s">
        <v>11</v>
      </c>
    </row>
    <row r="11484" spans="1:9">
      <c r="A11484" t="n">
        <v>89138</v>
      </c>
      <c r="B11484" s="61" t="n">
        <v>45</v>
      </c>
      <c r="C11484" s="7" t="n">
        <v>11</v>
      </c>
      <c r="D11484" s="7" t="n">
        <v>3</v>
      </c>
      <c r="E11484" s="7" t="n">
        <v>32.7000007629395</v>
      </c>
      <c r="F11484" s="7" t="n">
        <v>4000</v>
      </c>
    </row>
    <row r="11485" spans="1:9">
      <c r="A11485" t="s">
        <v>4</v>
      </c>
      <c r="B11485" s="4" t="s">
        <v>5</v>
      </c>
      <c r="C11485" s="4" t="s">
        <v>11</v>
      </c>
    </row>
    <row r="11486" spans="1:9">
      <c r="A11486" t="n">
        <v>89147</v>
      </c>
      <c r="B11486" s="26" t="n">
        <v>16</v>
      </c>
      <c r="C11486" s="7" t="n">
        <v>2500</v>
      </c>
    </row>
    <row r="11487" spans="1:9">
      <c r="A11487" t="s">
        <v>4</v>
      </c>
      <c r="B11487" s="4" t="s">
        <v>5</v>
      </c>
      <c r="C11487" s="4" t="s">
        <v>7</v>
      </c>
      <c r="D11487" s="4" t="s">
        <v>11</v>
      </c>
      <c r="E11487" s="4" t="s">
        <v>15</v>
      </c>
    </row>
    <row r="11488" spans="1:9">
      <c r="A11488" t="n">
        <v>89150</v>
      </c>
      <c r="B11488" s="28" t="n">
        <v>58</v>
      </c>
      <c r="C11488" s="7" t="n">
        <v>0</v>
      </c>
      <c r="D11488" s="7" t="n">
        <v>1000</v>
      </c>
      <c r="E11488" s="7" t="n">
        <v>1</v>
      </c>
    </row>
    <row r="11489" spans="1:10">
      <c r="A11489" t="s">
        <v>4</v>
      </c>
      <c r="B11489" s="4" t="s">
        <v>5</v>
      </c>
      <c r="C11489" s="4" t="s">
        <v>7</v>
      </c>
      <c r="D11489" s="4" t="s">
        <v>11</v>
      </c>
    </row>
    <row r="11490" spans="1:10">
      <c r="A11490" t="n">
        <v>89158</v>
      </c>
      <c r="B11490" s="28" t="n">
        <v>58</v>
      </c>
      <c r="C11490" s="7" t="n">
        <v>255</v>
      </c>
      <c r="D11490" s="7" t="n">
        <v>0</v>
      </c>
    </row>
    <row r="11491" spans="1:10">
      <c r="A11491" t="s">
        <v>4</v>
      </c>
      <c r="B11491" s="4" t="s">
        <v>5</v>
      </c>
      <c r="C11491" s="4" t="s">
        <v>7</v>
      </c>
    </row>
    <row r="11492" spans="1:10">
      <c r="A11492" t="n">
        <v>89162</v>
      </c>
      <c r="B11492" s="61" t="n">
        <v>45</v>
      </c>
      <c r="C11492" s="7" t="n">
        <v>0</v>
      </c>
    </row>
    <row r="11493" spans="1:10">
      <c r="A11493" t="s">
        <v>4</v>
      </c>
      <c r="B11493" s="4" t="s">
        <v>5</v>
      </c>
      <c r="C11493" s="4" t="s">
        <v>7</v>
      </c>
      <c r="D11493" s="4" t="s">
        <v>7</v>
      </c>
      <c r="E11493" s="4" t="s">
        <v>15</v>
      </c>
      <c r="F11493" s="4" t="s">
        <v>15</v>
      </c>
      <c r="G11493" s="4" t="s">
        <v>15</v>
      </c>
      <c r="H11493" s="4" t="s">
        <v>11</v>
      </c>
    </row>
    <row r="11494" spans="1:10">
      <c r="A11494" t="n">
        <v>89164</v>
      </c>
      <c r="B11494" s="61" t="n">
        <v>45</v>
      </c>
      <c r="C11494" s="7" t="n">
        <v>2</v>
      </c>
      <c r="D11494" s="7" t="n">
        <v>3</v>
      </c>
      <c r="E11494" s="7" t="n">
        <v>-32.4799995422363</v>
      </c>
      <c r="F11494" s="7" t="n">
        <v>1.38999998569489</v>
      </c>
      <c r="G11494" s="7" t="n">
        <v>-57.1500015258789</v>
      </c>
      <c r="H11494" s="7" t="n">
        <v>0</v>
      </c>
    </row>
    <row r="11495" spans="1:10">
      <c r="A11495" t="s">
        <v>4</v>
      </c>
      <c r="B11495" s="4" t="s">
        <v>5</v>
      </c>
      <c r="C11495" s="4" t="s">
        <v>7</v>
      </c>
      <c r="D11495" s="4" t="s">
        <v>7</v>
      </c>
      <c r="E11495" s="4" t="s">
        <v>15</v>
      </c>
      <c r="F11495" s="4" t="s">
        <v>15</v>
      </c>
      <c r="G11495" s="4" t="s">
        <v>15</v>
      </c>
      <c r="H11495" s="4" t="s">
        <v>11</v>
      </c>
      <c r="I11495" s="4" t="s">
        <v>7</v>
      </c>
    </row>
    <row r="11496" spans="1:10">
      <c r="A11496" t="n">
        <v>89181</v>
      </c>
      <c r="B11496" s="61" t="n">
        <v>45</v>
      </c>
      <c r="C11496" s="7" t="n">
        <v>4</v>
      </c>
      <c r="D11496" s="7" t="n">
        <v>3</v>
      </c>
      <c r="E11496" s="7" t="n">
        <v>12.7799997329712</v>
      </c>
      <c r="F11496" s="7" t="n">
        <v>324.119995117188</v>
      </c>
      <c r="G11496" s="7" t="n">
        <v>0</v>
      </c>
      <c r="H11496" s="7" t="n">
        <v>0</v>
      </c>
      <c r="I11496" s="7" t="n">
        <v>0</v>
      </c>
    </row>
    <row r="11497" spans="1:10">
      <c r="A11497" t="s">
        <v>4</v>
      </c>
      <c r="B11497" s="4" t="s">
        <v>5</v>
      </c>
      <c r="C11497" s="4" t="s">
        <v>7</v>
      </c>
      <c r="D11497" s="4" t="s">
        <v>7</v>
      </c>
      <c r="E11497" s="4" t="s">
        <v>15</v>
      </c>
      <c r="F11497" s="4" t="s">
        <v>11</v>
      </c>
    </row>
    <row r="11498" spans="1:10">
      <c r="A11498" t="n">
        <v>89199</v>
      </c>
      <c r="B11498" s="61" t="n">
        <v>45</v>
      </c>
      <c r="C11498" s="7" t="n">
        <v>5</v>
      </c>
      <c r="D11498" s="7" t="n">
        <v>3</v>
      </c>
      <c r="E11498" s="7" t="n">
        <v>1.70000004768372</v>
      </c>
      <c r="F11498" s="7" t="n">
        <v>0</v>
      </c>
    </row>
    <row r="11499" spans="1:10">
      <c r="A11499" t="s">
        <v>4</v>
      </c>
      <c r="B11499" s="4" t="s">
        <v>5</v>
      </c>
      <c r="C11499" s="4" t="s">
        <v>7</v>
      </c>
      <c r="D11499" s="4" t="s">
        <v>7</v>
      </c>
      <c r="E11499" s="4" t="s">
        <v>15</v>
      </c>
      <c r="F11499" s="4" t="s">
        <v>11</v>
      </c>
    </row>
    <row r="11500" spans="1:10">
      <c r="A11500" t="n">
        <v>89208</v>
      </c>
      <c r="B11500" s="61" t="n">
        <v>45</v>
      </c>
      <c r="C11500" s="7" t="n">
        <v>11</v>
      </c>
      <c r="D11500" s="7" t="n">
        <v>3</v>
      </c>
      <c r="E11500" s="7" t="n">
        <v>32.7000007629395</v>
      </c>
      <c r="F11500" s="7" t="n">
        <v>0</v>
      </c>
    </row>
    <row r="11501" spans="1:10">
      <c r="A11501" t="s">
        <v>4</v>
      </c>
      <c r="B11501" s="4" t="s">
        <v>5</v>
      </c>
      <c r="C11501" s="4" t="s">
        <v>7</v>
      </c>
      <c r="D11501" s="4" t="s">
        <v>7</v>
      </c>
      <c r="E11501" s="4" t="s">
        <v>15</v>
      </c>
      <c r="F11501" s="4" t="s">
        <v>15</v>
      </c>
      <c r="G11501" s="4" t="s">
        <v>15</v>
      </c>
      <c r="H11501" s="4" t="s">
        <v>11</v>
      </c>
    </row>
    <row r="11502" spans="1:10">
      <c r="A11502" t="n">
        <v>89217</v>
      </c>
      <c r="B11502" s="61" t="n">
        <v>45</v>
      </c>
      <c r="C11502" s="7" t="n">
        <v>2</v>
      </c>
      <c r="D11502" s="7" t="n">
        <v>3</v>
      </c>
      <c r="E11502" s="7" t="n">
        <v>-32.4799995422363</v>
      </c>
      <c r="F11502" s="7" t="n">
        <v>1.38999998569489</v>
      </c>
      <c r="G11502" s="7" t="n">
        <v>-57.1500015258789</v>
      </c>
      <c r="H11502" s="7" t="n">
        <v>20000</v>
      </c>
    </row>
    <row r="11503" spans="1:10">
      <c r="A11503" t="s">
        <v>4</v>
      </c>
      <c r="B11503" s="4" t="s">
        <v>5</v>
      </c>
      <c r="C11503" s="4" t="s">
        <v>7</v>
      </c>
      <c r="D11503" s="4" t="s">
        <v>7</v>
      </c>
      <c r="E11503" s="4" t="s">
        <v>15</v>
      </c>
      <c r="F11503" s="4" t="s">
        <v>15</v>
      </c>
      <c r="G11503" s="4" t="s">
        <v>15</v>
      </c>
      <c r="H11503" s="4" t="s">
        <v>11</v>
      </c>
      <c r="I11503" s="4" t="s">
        <v>7</v>
      </c>
    </row>
    <row r="11504" spans="1:10">
      <c r="A11504" t="n">
        <v>89234</v>
      </c>
      <c r="B11504" s="61" t="n">
        <v>45</v>
      </c>
      <c r="C11504" s="7" t="n">
        <v>4</v>
      </c>
      <c r="D11504" s="7" t="n">
        <v>3</v>
      </c>
      <c r="E11504" s="7" t="n">
        <v>14.1499996185303</v>
      </c>
      <c r="F11504" s="7" t="n">
        <v>315.720001220703</v>
      </c>
      <c r="G11504" s="7" t="n">
        <v>0</v>
      </c>
      <c r="H11504" s="7" t="n">
        <v>20000</v>
      </c>
      <c r="I11504" s="7" t="n">
        <v>0</v>
      </c>
    </row>
    <row r="11505" spans="1:9">
      <c r="A11505" t="s">
        <v>4</v>
      </c>
      <c r="B11505" s="4" t="s">
        <v>5</v>
      </c>
      <c r="C11505" s="4" t="s">
        <v>7</v>
      </c>
      <c r="D11505" s="4" t="s">
        <v>7</v>
      </c>
      <c r="E11505" s="4" t="s">
        <v>15</v>
      </c>
      <c r="F11505" s="4" t="s">
        <v>11</v>
      </c>
    </row>
    <row r="11506" spans="1:9">
      <c r="A11506" t="n">
        <v>89252</v>
      </c>
      <c r="B11506" s="61" t="n">
        <v>45</v>
      </c>
      <c r="C11506" s="7" t="n">
        <v>5</v>
      </c>
      <c r="D11506" s="7" t="n">
        <v>3</v>
      </c>
      <c r="E11506" s="7" t="n">
        <v>1.70000004768372</v>
      </c>
      <c r="F11506" s="7" t="n">
        <v>20000</v>
      </c>
    </row>
    <row r="11507" spans="1:9">
      <c r="A11507" t="s">
        <v>4</v>
      </c>
      <c r="B11507" s="4" t="s">
        <v>5</v>
      </c>
      <c r="C11507" s="4" t="s">
        <v>7</v>
      </c>
      <c r="D11507" s="4" t="s">
        <v>7</v>
      </c>
      <c r="E11507" s="4" t="s">
        <v>15</v>
      </c>
      <c r="F11507" s="4" t="s">
        <v>11</v>
      </c>
    </row>
    <row r="11508" spans="1:9">
      <c r="A11508" t="n">
        <v>89261</v>
      </c>
      <c r="B11508" s="61" t="n">
        <v>45</v>
      </c>
      <c r="C11508" s="7" t="n">
        <v>11</v>
      </c>
      <c r="D11508" s="7" t="n">
        <v>3</v>
      </c>
      <c r="E11508" s="7" t="n">
        <v>32.7000007629395</v>
      </c>
      <c r="F11508" s="7" t="n">
        <v>20000</v>
      </c>
    </row>
    <row r="11509" spans="1:9">
      <c r="A11509" t="s">
        <v>4</v>
      </c>
      <c r="B11509" s="4" t="s">
        <v>5</v>
      </c>
      <c r="C11509" s="4" t="s">
        <v>8</v>
      </c>
      <c r="D11509" s="4" t="s">
        <v>8</v>
      </c>
    </row>
    <row r="11510" spans="1:9">
      <c r="A11510" t="n">
        <v>89270</v>
      </c>
      <c r="B11510" s="69" t="n">
        <v>70</v>
      </c>
      <c r="C11510" s="7" t="s">
        <v>27</v>
      </c>
      <c r="D11510" s="7" t="s">
        <v>419</v>
      </c>
    </row>
    <row r="11511" spans="1:9">
      <c r="A11511" t="s">
        <v>4</v>
      </c>
      <c r="B11511" s="4" t="s">
        <v>5</v>
      </c>
      <c r="C11511" s="4" t="s">
        <v>11</v>
      </c>
      <c r="D11511" s="4" t="s">
        <v>7</v>
      </c>
    </row>
    <row r="11512" spans="1:9">
      <c r="A11512" t="n">
        <v>89283</v>
      </c>
      <c r="B11512" s="45" t="n">
        <v>56</v>
      </c>
      <c r="C11512" s="7" t="n">
        <v>4</v>
      </c>
      <c r="D11512" s="7" t="n">
        <v>1</v>
      </c>
    </row>
    <row r="11513" spans="1:9">
      <c r="A11513" t="s">
        <v>4</v>
      </c>
      <c r="B11513" s="4" t="s">
        <v>5</v>
      </c>
      <c r="C11513" s="4" t="s">
        <v>11</v>
      </c>
      <c r="D11513" s="4" t="s">
        <v>15</v>
      </c>
      <c r="E11513" s="4" t="s">
        <v>15</v>
      </c>
      <c r="F11513" s="4" t="s">
        <v>15</v>
      </c>
      <c r="G11513" s="4" t="s">
        <v>15</v>
      </c>
    </row>
    <row r="11514" spans="1:9">
      <c r="A11514" t="n">
        <v>89287</v>
      </c>
      <c r="B11514" s="37" t="n">
        <v>46</v>
      </c>
      <c r="C11514" s="7" t="n">
        <v>4</v>
      </c>
      <c r="D11514" s="7" t="n">
        <v>-32.2099990844727</v>
      </c>
      <c r="E11514" s="7" t="n">
        <v>0</v>
      </c>
      <c r="F11514" s="7" t="n">
        <v>-57</v>
      </c>
      <c r="G11514" s="7" t="n">
        <v>270</v>
      </c>
    </row>
    <row r="11515" spans="1:9">
      <c r="A11515" t="s">
        <v>4</v>
      </c>
      <c r="B11515" s="4" t="s">
        <v>5</v>
      </c>
      <c r="C11515" s="4" t="s">
        <v>11</v>
      </c>
      <c r="D11515" s="4" t="s">
        <v>7</v>
      </c>
      <c r="E11515" s="4" t="s">
        <v>8</v>
      </c>
      <c r="F11515" s="4" t="s">
        <v>15</v>
      </c>
      <c r="G11515" s="4" t="s">
        <v>15</v>
      </c>
      <c r="H11515" s="4" t="s">
        <v>15</v>
      </c>
    </row>
    <row r="11516" spans="1:9">
      <c r="A11516" t="n">
        <v>89306</v>
      </c>
      <c r="B11516" s="40" t="n">
        <v>48</v>
      </c>
      <c r="C11516" s="7" t="n">
        <v>4</v>
      </c>
      <c r="D11516" s="7" t="n">
        <v>0</v>
      </c>
      <c r="E11516" s="7" t="s">
        <v>431</v>
      </c>
      <c r="F11516" s="7" t="n">
        <v>-1</v>
      </c>
      <c r="G11516" s="7" t="n">
        <v>1</v>
      </c>
      <c r="H11516" s="7" t="n">
        <v>0</v>
      </c>
    </row>
    <row r="11517" spans="1:9">
      <c r="A11517" t="s">
        <v>4</v>
      </c>
      <c r="B11517" s="4" t="s">
        <v>5</v>
      </c>
      <c r="C11517" s="4" t="s">
        <v>11</v>
      </c>
    </row>
    <row r="11518" spans="1:9">
      <c r="A11518" t="n">
        <v>89332</v>
      </c>
      <c r="B11518" s="26" t="n">
        <v>16</v>
      </c>
      <c r="C11518" s="7" t="n">
        <v>0</v>
      </c>
    </row>
    <row r="11519" spans="1:9">
      <c r="A11519" t="s">
        <v>4</v>
      </c>
      <c r="B11519" s="4" t="s">
        <v>5</v>
      </c>
      <c r="C11519" s="4" t="s">
        <v>11</v>
      </c>
      <c r="D11519" s="4" t="s">
        <v>11</v>
      </c>
      <c r="E11519" s="4" t="s">
        <v>11</v>
      </c>
    </row>
    <row r="11520" spans="1:9">
      <c r="A11520" t="n">
        <v>89335</v>
      </c>
      <c r="B11520" s="42" t="n">
        <v>61</v>
      </c>
      <c r="C11520" s="7" t="n">
        <v>0</v>
      </c>
      <c r="D11520" s="7" t="n">
        <v>4</v>
      </c>
      <c r="E11520" s="7" t="n">
        <v>0</v>
      </c>
    </row>
    <row r="11521" spans="1:8">
      <c r="A11521" t="s">
        <v>4</v>
      </c>
      <c r="B11521" s="4" t="s">
        <v>5</v>
      </c>
      <c r="C11521" s="4" t="s">
        <v>11</v>
      </c>
      <c r="D11521" s="4" t="s">
        <v>11</v>
      </c>
      <c r="E11521" s="4" t="s">
        <v>11</v>
      </c>
    </row>
    <row r="11522" spans="1:8">
      <c r="A11522" t="n">
        <v>89342</v>
      </c>
      <c r="B11522" s="42" t="n">
        <v>61</v>
      </c>
      <c r="C11522" s="7" t="n">
        <v>4</v>
      </c>
      <c r="D11522" s="7" t="n">
        <v>0</v>
      </c>
      <c r="E11522" s="7" t="n">
        <v>0</v>
      </c>
    </row>
    <row r="11523" spans="1:8">
      <c r="A11523" t="s">
        <v>4</v>
      </c>
      <c r="B11523" s="4" t="s">
        <v>5</v>
      </c>
      <c r="C11523" s="4" t="s">
        <v>7</v>
      </c>
      <c r="D11523" s="4" t="s">
        <v>11</v>
      </c>
      <c r="E11523" s="4" t="s">
        <v>15</v>
      </c>
    </row>
    <row r="11524" spans="1:8">
      <c r="A11524" t="n">
        <v>89349</v>
      </c>
      <c r="B11524" s="28" t="n">
        <v>58</v>
      </c>
      <c r="C11524" s="7" t="n">
        <v>100</v>
      </c>
      <c r="D11524" s="7" t="n">
        <v>1000</v>
      </c>
      <c r="E11524" s="7" t="n">
        <v>1</v>
      </c>
    </row>
    <row r="11525" spans="1:8">
      <c r="A11525" t="s">
        <v>4</v>
      </c>
      <c r="B11525" s="4" t="s">
        <v>5</v>
      </c>
      <c r="C11525" s="4" t="s">
        <v>7</v>
      </c>
      <c r="D11525" s="4" t="s">
        <v>11</v>
      </c>
    </row>
    <row r="11526" spans="1:8">
      <c r="A11526" t="n">
        <v>89357</v>
      </c>
      <c r="B11526" s="28" t="n">
        <v>58</v>
      </c>
      <c r="C11526" s="7" t="n">
        <v>255</v>
      </c>
      <c r="D11526" s="7" t="n">
        <v>0</v>
      </c>
    </row>
    <row r="11527" spans="1:8">
      <c r="A11527" t="s">
        <v>4</v>
      </c>
      <c r="B11527" s="4" t="s">
        <v>5</v>
      </c>
      <c r="C11527" s="4" t="s">
        <v>11</v>
      </c>
      <c r="D11527" s="4" t="s">
        <v>7</v>
      </c>
      <c r="E11527" s="4" t="s">
        <v>8</v>
      </c>
      <c r="F11527" s="4" t="s">
        <v>15</v>
      </c>
      <c r="G11527" s="4" t="s">
        <v>15</v>
      </c>
      <c r="H11527" s="4" t="s">
        <v>15</v>
      </c>
    </row>
    <row r="11528" spans="1:8">
      <c r="A11528" t="n">
        <v>89361</v>
      </c>
      <c r="B11528" s="40" t="n">
        <v>48</v>
      </c>
      <c r="C11528" s="7" t="n">
        <v>0</v>
      </c>
      <c r="D11528" s="7" t="n">
        <v>0</v>
      </c>
      <c r="E11528" s="7" t="s">
        <v>189</v>
      </c>
      <c r="F11528" s="7" t="n">
        <v>-1</v>
      </c>
      <c r="G11528" s="7" t="n">
        <v>1</v>
      </c>
      <c r="H11528" s="7" t="n">
        <v>0</v>
      </c>
    </row>
    <row r="11529" spans="1:8">
      <c r="A11529" t="s">
        <v>4</v>
      </c>
      <c r="B11529" s="4" t="s">
        <v>5</v>
      </c>
      <c r="C11529" s="4" t="s">
        <v>7</v>
      </c>
      <c r="D11529" s="4" t="s">
        <v>11</v>
      </c>
      <c r="E11529" s="4" t="s">
        <v>11</v>
      </c>
      <c r="F11529" s="4" t="s">
        <v>7</v>
      </c>
    </row>
    <row r="11530" spans="1:8">
      <c r="A11530" t="n">
        <v>89389</v>
      </c>
      <c r="B11530" s="22" t="n">
        <v>25</v>
      </c>
      <c r="C11530" s="7" t="n">
        <v>1</v>
      </c>
      <c r="D11530" s="7" t="n">
        <v>60</v>
      </c>
      <c r="E11530" s="7" t="n">
        <v>640</v>
      </c>
      <c r="F11530" s="7" t="n">
        <v>1</v>
      </c>
    </row>
    <row r="11531" spans="1:8">
      <c r="A11531" t="s">
        <v>4</v>
      </c>
      <c r="B11531" s="4" t="s">
        <v>5</v>
      </c>
      <c r="C11531" s="4" t="s">
        <v>7</v>
      </c>
      <c r="D11531" s="4" t="s">
        <v>11</v>
      </c>
      <c r="E11531" s="4" t="s">
        <v>8</v>
      </c>
    </row>
    <row r="11532" spans="1:8">
      <c r="A11532" t="n">
        <v>89396</v>
      </c>
      <c r="B11532" s="30" t="n">
        <v>51</v>
      </c>
      <c r="C11532" s="7" t="n">
        <v>4</v>
      </c>
      <c r="D11532" s="7" t="n">
        <v>0</v>
      </c>
      <c r="E11532" s="7" t="s">
        <v>334</v>
      </c>
    </row>
    <row r="11533" spans="1:8">
      <c r="A11533" t="s">
        <v>4</v>
      </c>
      <c r="B11533" s="4" t="s">
        <v>5</v>
      </c>
      <c r="C11533" s="4" t="s">
        <v>11</v>
      </c>
    </row>
    <row r="11534" spans="1:8">
      <c r="A11534" t="n">
        <v>89409</v>
      </c>
      <c r="B11534" s="26" t="n">
        <v>16</v>
      </c>
      <c r="C11534" s="7" t="n">
        <v>0</v>
      </c>
    </row>
    <row r="11535" spans="1:8">
      <c r="A11535" t="s">
        <v>4</v>
      </c>
      <c r="B11535" s="4" t="s">
        <v>5</v>
      </c>
      <c r="C11535" s="4" t="s">
        <v>11</v>
      </c>
      <c r="D11535" s="4" t="s">
        <v>7</v>
      </c>
      <c r="E11535" s="4" t="s">
        <v>17</v>
      </c>
      <c r="F11535" s="4" t="s">
        <v>42</v>
      </c>
      <c r="G11535" s="4" t="s">
        <v>7</v>
      </c>
      <c r="H11535" s="4" t="s">
        <v>7</v>
      </c>
      <c r="I11535" s="4" t="s">
        <v>7</v>
      </c>
      <c r="J11535" s="4" t="s">
        <v>17</v>
      </c>
      <c r="K11535" s="4" t="s">
        <v>42</v>
      </c>
      <c r="L11535" s="4" t="s">
        <v>7</v>
      </c>
      <c r="M11535" s="4" t="s">
        <v>7</v>
      </c>
    </row>
    <row r="11536" spans="1:8">
      <c r="A11536" t="n">
        <v>89412</v>
      </c>
      <c r="B11536" s="31" t="n">
        <v>26</v>
      </c>
      <c r="C11536" s="7" t="n">
        <v>0</v>
      </c>
      <c r="D11536" s="7" t="n">
        <v>17</v>
      </c>
      <c r="E11536" s="7" t="n">
        <v>65021</v>
      </c>
      <c r="F11536" s="7" t="s">
        <v>471</v>
      </c>
      <c r="G11536" s="7" t="n">
        <v>2</v>
      </c>
      <c r="H11536" s="7" t="n">
        <v>3</v>
      </c>
      <c r="I11536" s="7" t="n">
        <v>17</v>
      </c>
      <c r="J11536" s="7" t="n">
        <v>65022</v>
      </c>
      <c r="K11536" s="7" t="s">
        <v>472</v>
      </c>
      <c r="L11536" s="7" t="n">
        <v>2</v>
      </c>
      <c r="M11536" s="7" t="n">
        <v>0</v>
      </c>
    </row>
    <row r="11537" spans="1:13">
      <c r="A11537" t="s">
        <v>4</v>
      </c>
      <c r="B11537" s="4" t="s">
        <v>5</v>
      </c>
    </row>
    <row r="11538" spans="1:13">
      <c r="A11538" t="n">
        <v>89489</v>
      </c>
      <c r="B11538" s="24" t="n">
        <v>28</v>
      </c>
    </row>
    <row r="11539" spans="1:13">
      <c r="A11539" t="s">
        <v>4</v>
      </c>
      <c r="B11539" s="4" t="s">
        <v>5</v>
      </c>
      <c r="C11539" s="4" t="s">
        <v>7</v>
      </c>
      <c r="D11539" s="4" t="s">
        <v>11</v>
      </c>
      <c r="E11539" s="4" t="s">
        <v>11</v>
      </c>
      <c r="F11539" s="4" t="s">
        <v>7</v>
      </c>
    </row>
    <row r="11540" spans="1:13">
      <c r="A11540" t="n">
        <v>89490</v>
      </c>
      <c r="B11540" s="22" t="n">
        <v>25</v>
      </c>
      <c r="C11540" s="7" t="n">
        <v>1</v>
      </c>
      <c r="D11540" s="7" t="n">
        <v>65535</v>
      </c>
      <c r="E11540" s="7" t="n">
        <v>65535</v>
      </c>
      <c r="F11540" s="7" t="n">
        <v>0</v>
      </c>
    </row>
    <row r="11541" spans="1:13">
      <c r="A11541" t="s">
        <v>4</v>
      </c>
      <c r="B11541" s="4" t="s">
        <v>5</v>
      </c>
      <c r="C11541" s="4" t="s">
        <v>7</v>
      </c>
      <c r="D11541" s="4" t="s">
        <v>11</v>
      </c>
      <c r="E11541" s="4" t="s">
        <v>8</v>
      </c>
    </row>
    <row r="11542" spans="1:13">
      <c r="A11542" t="n">
        <v>89497</v>
      </c>
      <c r="B11542" s="30" t="n">
        <v>51</v>
      </c>
      <c r="C11542" s="7" t="n">
        <v>4</v>
      </c>
      <c r="D11542" s="7" t="n">
        <v>4</v>
      </c>
      <c r="E11542" s="7" t="s">
        <v>263</v>
      </c>
    </row>
    <row r="11543" spans="1:13">
      <c r="A11543" t="s">
        <v>4</v>
      </c>
      <c r="B11543" s="4" t="s">
        <v>5</v>
      </c>
      <c r="C11543" s="4" t="s">
        <v>11</v>
      </c>
    </row>
    <row r="11544" spans="1:13">
      <c r="A11544" t="n">
        <v>89511</v>
      </c>
      <c r="B11544" s="26" t="n">
        <v>16</v>
      </c>
      <c r="C11544" s="7" t="n">
        <v>0</v>
      </c>
    </row>
    <row r="11545" spans="1:13">
      <c r="A11545" t="s">
        <v>4</v>
      </c>
      <c r="B11545" s="4" t="s">
        <v>5</v>
      </c>
      <c r="C11545" s="4" t="s">
        <v>11</v>
      </c>
      <c r="D11545" s="4" t="s">
        <v>7</v>
      </c>
      <c r="E11545" s="4" t="s">
        <v>17</v>
      </c>
      <c r="F11545" s="4" t="s">
        <v>42</v>
      </c>
      <c r="G11545" s="4" t="s">
        <v>7</v>
      </c>
      <c r="H11545" s="4" t="s">
        <v>7</v>
      </c>
      <c r="I11545" s="4" t="s">
        <v>7</v>
      </c>
      <c r="J11545" s="4" t="s">
        <v>17</v>
      </c>
      <c r="K11545" s="4" t="s">
        <v>42</v>
      </c>
      <c r="L11545" s="4" t="s">
        <v>7</v>
      </c>
      <c r="M11545" s="4" t="s">
        <v>7</v>
      </c>
    </row>
    <row r="11546" spans="1:13">
      <c r="A11546" t="n">
        <v>89514</v>
      </c>
      <c r="B11546" s="31" t="n">
        <v>26</v>
      </c>
      <c r="C11546" s="7" t="n">
        <v>4</v>
      </c>
      <c r="D11546" s="7" t="n">
        <v>17</v>
      </c>
      <c r="E11546" s="7" t="n">
        <v>7485</v>
      </c>
      <c r="F11546" s="7" t="s">
        <v>473</v>
      </c>
      <c r="G11546" s="7" t="n">
        <v>2</v>
      </c>
      <c r="H11546" s="7" t="n">
        <v>3</v>
      </c>
      <c r="I11546" s="7" t="n">
        <v>17</v>
      </c>
      <c r="J11546" s="7" t="n">
        <v>7486</v>
      </c>
      <c r="K11546" s="7" t="s">
        <v>474</v>
      </c>
      <c r="L11546" s="7" t="n">
        <v>2</v>
      </c>
      <c r="M11546" s="7" t="n">
        <v>0</v>
      </c>
    </row>
    <row r="11547" spans="1:13">
      <c r="A11547" t="s">
        <v>4</v>
      </c>
      <c r="B11547" s="4" t="s">
        <v>5</v>
      </c>
    </row>
    <row r="11548" spans="1:13">
      <c r="A11548" t="n">
        <v>89639</v>
      </c>
      <c r="B11548" s="24" t="n">
        <v>28</v>
      </c>
    </row>
    <row r="11549" spans="1:13">
      <c r="A11549" t="s">
        <v>4</v>
      </c>
      <c r="B11549" s="4" t="s">
        <v>5</v>
      </c>
      <c r="C11549" s="4" t="s">
        <v>7</v>
      </c>
      <c r="D11549" s="4" t="s">
        <v>11</v>
      </c>
      <c r="E11549" s="4" t="s">
        <v>11</v>
      </c>
      <c r="F11549" s="4" t="s">
        <v>7</v>
      </c>
    </row>
    <row r="11550" spans="1:13">
      <c r="A11550" t="n">
        <v>89640</v>
      </c>
      <c r="B11550" s="22" t="n">
        <v>25</v>
      </c>
      <c r="C11550" s="7" t="n">
        <v>1</v>
      </c>
      <c r="D11550" s="7" t="n">
        <v>60</v>
      </c>
      <c r="E11550" s="7" t="n">
        <v>640</v>
      </c>
      <c r="F11550" s="7" t="n">
        <v>1</v>
      </c>
    </row>
    <row r="11551" spans="1:13">
      <c r="A11551" t="s">
        <v>4</v>
      </c>
      <c r="B11551" s="4" t="s">
        <v>5</v>
      </c>
      <c r="C11551" s="4" t="s">
        <v>7</v>
      </c>
      <c r="D11551" s="4" t="s">
        <v>11</v>
      </c>
      <c r="E11551" s="4" t="s">
        <v>8</v>
      </c>
    </row>
    <row r="11552" spans="1:13">
      <c r="A11552" t="n">
        <v>89647</v>
      </c>
      <c r="B11552" s="30" t="n">
        <v>51</v>
      </c>
      <c r="C11552" s="7" t="n">
        <v>4</v>
      </c>
      <c r="D11552" s="7" t="n">
        <v>0</v>
      </c>
      <c r="E11552" s="7" t="s">
        <v>420</v>
      </c>
    </row>
    <row r="11553" spans="1:13">
      <c r="A11553" t="s">
        <v>4</v>
      </c>
      <c r="B11553" s="4" t="s">
        <v>5</v>
      </c>
      <c r="C11553" s="4" t="s">
        <v>11</v>
      </c>
    </row>
    <row r="11554" spans="1:13">
      <c r="A11554" t="n">
        <v>89661</v>
      </c>
      <c r="B11554" s="26" t="n">
        <v>16</v>
      </c>
      <c r="C11554" s="7" t="n">
        <v>0</v>
      </c>
    </row>
    <row r="11555" spans="1:13">
      <c r="A11555" t="s">
        <v>4</v>
      </c>
      <c r="B11555" s="4" t="s">
        <v>5</v>
      </c>
      <c r="C11555" s="4" t="s">
        <v>11</v>
      </c>
      <c r="D11555" s="4" t="s">
        <v>7</v>
      </c>
      <c r="E11555" s="4" t="s">
        <v>17</v>
      </c>
      <c r="F11555" s="4" t="s">
        <v>42</v>
      </c>
      <c r="G11555" s="4" t="s">
        <v>7</v>
      </c>
      <c r="H11555" s="4" t="s">
        <v>7</v>
      </c>
    </row>
    <row r="11556" spans="1:13">
      <c r="A11556" t="n">
        <v>89664</v>
      </c>
      <c r="B11556" s="31" t="n">
        <v>26</v>
      </c>
      <c r="C11556" s="7" t="n">
        <v>0</v>
      </c>
      <c r="D11556" s="7" t="n">
        <v>17</v>
      </c>
      <c r="E11556" s="7" t="n">
        <v>65023</v>
      </c>
      <c r="F11556" s="7" t="s">
        <v>475</v>
      </c>
      <c r="G11556" s="7" t="n">
        <v>2</v>
      </c>
      <c r="H11556" s="7" t="n">
        <v>0</v>
      </c>
    </row>
    <row r="11557" spans="1:13">
      <c r="A11557" t="s">
        <v>4</v>
      </c>
      <c r="B11557" s="4" t="s">
        <v>5</v>
      </c>
    </row>
    <row r="11558" spans="1:13">
      <c r="A11558" t="n">
        <v>89703</v>
      </c>
      <c r="B11558" s="24" t="n">
        <v>28</v>
      </c>
    </row>
    <row r="11559" spans="1:13">
      <c r="A11559" t="s">
        <v>4</v>
      </c>
      <c r="B11559" s="4" t="s">
        <v>5</v>
      </c>
      <c r="C11559" s="4" t="s">
        <v>7</v>
      </c>
      <c r="D11559" s="4" t="s">
        <v>11</v>
      </c>
      <c r="E11559" s="4" t="s">
        <v>11</v>
      </c>
      <c r="F11559" s="4" t="s">
        <v>7</v>
      </c>
    </row>
    <row r="11560" spans="1:13">
      <c r="A11560" t="n">
        <v>89704</v>
      </c>
      <c r="B11560" s="22" t="n">
        <v>25</v>
      </c>
      <c r="C11560" s="7" t="n">
        <v>1</v>
      </c>
      <c r="D11560" s="7" t="n">
        <v>65535</v>
      </c>
      <c r="E11560" s="7" t="n">
        <v>65535</v>
      </c>
      <c r="F11560" s="7" t="n">
        <v>0</v>
      </c>
    </row>
    <row r="11561" spans="1:13">
      <c r="A11561" t="s">
        <v>4</v>
      </c>
      <c r="B11561" s="4" t="s">
        <v>5</v>
      </c>
      <c r="C11561" s="4" t="s">
        <v>7</v>
      </c>
      <c r="D11561" s="4" t="s">
        <v>11</v>
      </c>
      <c r="E11561" s="4" t="s">
        <v>8</v>
      </c>
    </row>
    <row r="11562" spans="1:13">
      <c r="A11562" t="n">
        <v>89711</v>
      </c>
      <c r="B11562" s="30" t="n">
        <v>51</v>
      </c>
      <c r="C11562" s="7" t="n">
        <v>4</v>
      </c>
      <c r="D11562" s="7" t="n">
        <v>4</v>
      </c>
      <c r="E11562" s="7" t="s">
        <v>273</v>
      </c>
    </row>
    <row r="11563" spans="1:13">
      <c r="A11563" t="s">
        <v>4</v>
      </c>
      <c r="B11563" s="4" t="s">
        <v>5</v>
      </c>
      <c r="C11563" s="4" t="s">
        <v>11</v>
      </c>
    </row>
    <row r="11564" spans="1:13">
      <c r="A11564" t="n">
        <v>89725</v>
      </c>
      <c r="B11564" s="26" t="n">
        <v>16</v>
      </c>
      <c r="C11564" s="7" t="n">
        <v>0</v>
      </c>
    </row>
    <row r="11565" spans="1:13">
      <c r="A11565" t="s">
        <v>4</v>
      </c>
      <c r="B11565" s="4" t="s">
        <v>5</v>
      </c>
      <c r="C11565" s="4" t="s">
        <v>11</v>
      </c>
      <c r="D11565" s="4" t="s">
        <v>7</v>
      </c>
      <c r="E11565" s="4" t="s">
        <v>17</v>
      </c>
      <c r="F11565" s="4" t="s">
        <v>42</v>
      </c>
      <c r="G11565" s="4" t="s">
        <v>7</v>
      </c>
      <c r="H11565" s="4" t="s">
        <v>7</v>
      </c>
      <c r="I11565" s="4" t="s">
        <v>7</v>
      </c>
      <c r="J11565" s="4" t="s">
        <v>17</v>
      </c>
      <c r="K11565" s="4" t="s">
        <v>42</v>
      </c>
      <c r="L11565" s="4" t="s">
        <v>7</v>
      </c>
      <c r="M11565" s="4" t="s">
        <v>7</v>
      </c>
    </row>
    <row r="11566" spans="1:13">
      <c r="A11566" t="n">
        <v>89728</v>
      </c>
      <c r="B11566" s="31" t="n">
        <v>26</v>
      </c>
      <c r="C11566" s="7" t="n">
        <v>4</v>
      </c>
      <c r="D11566" s="7" t="n">
        <v>17</v>
      </c>
      <c r="E11566" s="7" t="n">
        <v>7487</v>
      </c>
      <c r="F11566" s="7" t="s">
        <v>476</v>
      </c>
      <c r="G11566" s="7" t="n">
        <v>2</v>
      </c>
      <c r="H11566" s="7" t="n">
        <v>3</v>
      </c>
      <c r="I11566" s="7" t="n">
        <v>17</v>
      </c>
      <c r="J11566" s="7" t="n">
        <v>7488</v>
      </c>
      <c r="K11566" s="7" t="s">
        <v>477</v>
      </c>
      <c r="L11566" s="7" t="n">
        <v>2</v>
      </c>
      <c r="M11566" s="7" t="n">
        <v>0</v>
      </c>
    </row>
    <row r="11567" spans="1:13">
      <c r="A11567" t="s">
        <v>4</v>
      </c>
      <c r="B11567" s="4" t="s">
        <v>5</v>
      </c>
    </row>
    <row r="11568" spans="1:13">
      <c r="A11568" t="n">
        <v>89949</v>
      </c>
      <c r="B11568" s="24" t="n">
        <v>28</v>
      </c>
    </row>
    <row r="11569" spans="1:13">
      <c r="A11569" t="s">
        <v>4</v>
      </c>
      <c r="B11569" s="4" t="s">
        <v>5</v>
      </c>
      <c r="C11569" s="4" t="s">
        <v>7</v>
      </c>
      <c r="D11569" s="4" t="s">
        <v>11</v>
      </c>
      <c r="E11569" s="4" t="s">
        <v>11</v>
      </c>
      <c r="F11569" s="4" t="s">
        <v>7</v>
      </c>
    </row>
    <row r="11570" spans="1:13">
      <c r="A11570" t="n">
        <v>89950</v>
      </c>
      <c r="B11570" s="22" t="n">
        <v>25</v>
      </c>
      <c r="C11570" s="7" t="n">
        <v>1</v>
      </c>
      <c r="D11570" s="7" t="n">
        <v>60</v>
      </c>
      <c r="E11570" s="7" t="n">
        <v>640</v>
      </c>
      <c r="F11570" s="7" t="n">
        <v>1</v>
      </c>
    </row>
    <row r="11571" spans="1:13">
      <c r="A11571" t="s">
        <v>4</v>
      </c>
      <c r="B11571" s="4" t="s">
        <v>5</v>
      </c>
      <c r="C11571" s="4" t="s">
        <v>7</v>
      </c>
      <c r="D11571" s="4" t="s">
        <v>11</v>
      </c>
      <c r="E11571" s="4" t="s">
        <v>8</v>
      </c>
    </row>
    <row r="11572" spans="1:13">
      <c r="A11572" t="n">
        <v>89957</v>
      </c>
      <c r="B11572" s="30" t="n">
        <v>51</v>
      </c>
      <c r="C11572" s="7" t="n">
        <v>4</v>
      </c>
      <c r="D11572" s="7" t="n">
        <v>0</v>
      </c>
      <c r="E11572" s="7" t="s">
        <v>334</v>
      </c>
    </row>
    <row r="11573" spans="1:13">
      <c r="A11573" t="s">
        <v>4</v>
      </c>
      <c r="B11573" s="4" t="s">
        <v>5</v>
      </c>
      <c r="C11573" s="4" t="s">
        <v>11</v>
      </c>
    </row>
    <row r="11574" spans="1:13">
      <c r="A11574" t="n">
        <v>89970</v>
      </c>
      <c r="B11574" s="26" t="n">
        <v>16</v>
      </c>
      <c r="C11574" s="7" t="n">
        <v>0</v>
      </c>
    </row>
    <row r="11575" spans="1:13">
      <c r="A11575" t="s">
        <v>4</v>
      </c>
      <c r="B11575" s="4" t="s">
        <v>5</v>
      </c>
      <c r="C11575" s="4" t="s">
        <v>11</v>
      </c>
      <c r="D11575" s="4" t="s">
        <v>7</v>
      </c>
      <c r="E11575" s="4" t="s">
        <v>17</v>
      </c>
      <c r="F11575" s="4" t="s">
        <v>42</v>
      </c>
      <c r="G11575" s="4" t="s">
        <v>7</v>
      </c>
      <c r="H11575" s="4" t="s">
        <v>7</v>
      </c>
    </row>
    <row r="11576" spans="1:13">
      <c r="A11576" t="n">
        <v>89973</v>
      </c>
      <c r="B11576" s="31" t="n">
        <v>26</v>
      </c>
      <c r="C11576" s="7" t="n">
        <v>0</v>
      </c>
      <c r="D11576" s="7" t="n">
        <v>17</v>
      </c>
      <c r="E11576" s="7" t="n">
        <v>65024</v>
      </c>
      <c r="F11576" s="7" t="s">
        <v>478</v>
      </c>
      <c r="G11576" s="7" t="n">
        <v>2</v>
      </c>
      <c r="H11576" s="7" t="n">
        <v>0</v>
      </c>
    </row>
    <row r="11577" spans="1:13">
      <c r="A11577" t="s">
        <v>4</v>
      </c>
      <c r="B11577" s="4" t="s">
        <v>5</v>
      </c>
    </row>
    <row r="11578" spans="1:13">
      <c r="A11578" t="n">
        <v>89994</v>
      </c>
      <c r="B11578" s="24" t="n">
        <v>28</v>
      </c>
    </row>
    <row r="11579" spans="1:13">
      <c r="A11579" t="s">
        <v>4</v>
      </c>
      <c r="B11579" s="4" t="s">
        <v>5</v>
      </c>
      <c r="C11579" s="4" t="s">
        <v>7</v>
      </c>
      <c r="D11579" s="4" t="s">
        <v>11</v>
      </c>
      <c r="E11579" s="4" t="s">
        <v>11</v>
      </c>
      <c r="F11579" s="4" t="s">
        <v>7</v>
      </c>
    </row>
    <row r="11580" spans="1:13">
      <c r="A11580" t="n">
        <v>89995</v>
      </c>
      <c r="B11580" s="22" t="n">
        <v>25</v>
      </c>
      <c r="C11580" s="7" t="n">
        <v>1</v>
      </c>
      <c r="D11580" s="7" t="n">
        <v>65535</v>
      </c>
      <c r="E11580" s="7" t="n">
        <v>65535</v>
      </c>
      <c r="F11580" s="7" t="n">
        <v>0</v>
      </c>
    </row>
    <row r="11581" spans="1:13">
      <c r="A11581" t="s">
        <v>4</v>
      </c>
      <c r="B11581" s="4" t="s">
        <v>5</v>
      </c>
      <c r="C11581" s="4" t="s">
        <v>11</v>
      </c>
      <c r="D11581" s="4" t="s">
        <v>7</v>
      </c>
      <c r="E11581" s="4" t="s">
        <v>8</v>
      </c>
      <c r="F11581" s="4" t="s">
        <v>15</v>
      </c>
      <c r="G11581" s="4" t="s">
        <v>15</v>
      </c>
      <c r="H11581" s="4" t="s">
        <v>15</v>
      </c>
    </row>
    <row r="11582" spans="1:13">
      <c r="A11582" t="n">
        <v>90002</v>
      </c>
      <c r="B11582" s="40" t="n">
        <v>48</v>
      </c>
      <c r="C11582" s="7" t="n">
        <v>4</v>
      </c>
      <c r="D11582" s="7" t="n">
        <v>0</v>
      </c>
      <c r="E11582" s="7" t="s">
        <v>190</v>
      </c>
      <c r="F11582" s="7" t="n">
        <v>-1</v>
      </c>
      <c r="G11582" s="7" t="n">
        <v>1</v>
      </c>
      <c r="H11582" s="7" t="n">
        <v>0</v>
      </c>
    </row>
    <row r="11583" spans="1:13">
      <c r="A11583" t="s">
        <v>4</v>
      </c>
      <c r="B11583" s="4" t="s">
        <v>5</v>
      </c>
      <c r="C11583" s="4" t="s">
        <v>11</v>
      </c>
    </row>
    <row r="11584" spans="1:13">
      <c r="A11584" t="n">
        <v>90033</v>
      </c>
      <c r="B11584" s="26" t="n">
        <v>16</v>
      </c>
      <c r="C11584" s="7" t="n">
        <v>500</v>
      </c>
    </row>
    <row r="11585" spans="1:8">
      <c r="A11585" t="s">
        <v>4</v>
      </c>
      <c r="B11585" s="4" t="s">
        <v>5</v>
      </c>
      <c r="C11585" s="4" t="s">
        <v>7</v>
      </c>
      <c r="D11585" s="4" t="s">
        <v>11</v>
      </c>
      <c r="E11585" s="4" t="s">
        <v>8</v>
      </c>
    </row>
    <row r="11586" spans="1:8">
      <c r="A11586" t="n">
        <v>90036</v>
      </c>
      <c r="B11586" s="30" t="n">
        <v>51</v>
      </c>
      <c r="C11586" s="7" t="n">
        <v>4</v>
      </c>
      <c r="D11586" s="7" t="n">
        <v>4</v>
      </c>
      <c r="E11586" s="7" t="s">
        <v>334</v>
      </c>
    </row>
    <row r="11587" spans="1:8">
      <c r="A11587" t="s">
        <v>4</v>
      </c>
      <c r="B11587" s="4" t="s">
        <v>5</v>
      </c>
      <c r="C11587" s="4" t="s">
        <v>11</v>
      </c>
    </row>
    <row r="11588" spans="1:8">
      <c r="A11588" t="n">
        <v>90049</v>
      </c>
      <c r="B11588" s="26" t="n">
        <v>16</v>
      </c>
      <c r="C11588" s="7" t="n">
        <v>0</v>
      </c>
    </row>
    <row r="11589" spans="1:8">
      <c r="A11589" t="s">
        <v>4</v>
      </c>
      <c r="B11589" s="4" t="s">
        <v>5</v>
      </c>
      <c r="C11589" s="4" t="s">
        <v>11</v>
      </c>
      <c r="D11589" s="4" t="s">
        <v>7</v>
      </c>
      <c r="E11589" s="4" t="s">
        <v>17</v>
      </c>
      <c r="F11589" s="4" t="s">
        <v>42</v>
      </c>
      <c r="G11589" s="4" t="s">
        <v>7</v>
      </c>
      <c r="H11589" s="4" t="s">
        <v>7</v>
      </c>
    </row>
    <row r="11590" spans="1:8">
      <c r="A11590" t="n">
        <v>90052</v>
      </c>
      <c r="B11590" s="31" t="n">
        <v>26</v>
      </c>
      <c r="C11590" s="7" t="n">
        <v>4</v>
      </c>
      <c r="D11590" s="7" t="n">
        <v>17</v>
      </c>
      <c r="E11590" s="7" t="n">
        <v>7489</v>
      </c>
      <c r="F11590" s="7" t="s">
        <v>479</v>
      </c>
      <c r="G11590" s="7" t="n">
        <v>2</v>
      </c>
      <c r="H11590" s="7" t="n">
        <v>0</v>
      </c>
    </row>
    <row r="11591" spans="1:8">
      <c r="A11591" t="s">
        <v>4</v>
      </c>
      <c r="B11591" s="4" t="s">
        <v>5</v>
      </c>
    </row>
    <row r="11592" spans="1:8">
      <c r="A11592" t="n">
        <v>90122</v>
      </c>
      <c r="B11592" s="24" t="n">
        <v>28</v>
      </c>
    </row>
    <row r="11593" spans="1:8">
      <c r="A11593" t="s">
        <v>4</v>
      </c>
      <c r="B11593" s="4" t="s">
        <v>5</v>
      </c>
      <c r="C11593" s="4" t="s">
        <v>11</v>
      </c>
    </row>
    <row r="11594" spans="1:8">
      <c r="A11594" t="n">
        <v>90123</v>
      </c>
      <c r="B11594" s="26" t="n">
        <v>16</v>
      </c>
      <c r="C11594" s="7" t="n">
        <v>500</v>
      </c>
    </row>
    <row r="11595" spans="1:8">
      <c r="A11595" t="s">
        <v>4</v>
      </c>
      <c r="B11595" s="4" t="s">
        <v>5</v>
      </c>
      <c r="C11595" s="4" t="s">
        <v>11</v>
      </c>
      <c r="D11595" s="4" t="s">
        <v>15</v>
      </c>
      <c r="E11595" s="4" t="s">
        <v>15</v>
      </c>
      <c r="F11595" s="4" t="s">
        <v>7</v>
      </c>
    </row>
    <row r="11596" spans="1:8">
      <c r="A11596" t="n">
        <v>90126</v>
      </c>
      <c r="B11596" s="47" t="n">
        <v>52</v>
      </c>
      <c r="C11596" s="7" t="n">
        <v>0</v>
      </c>
      <c r="D11596" s="7" t="n">
        <v>38.4000015258789</v>
      </c>
      <c r="E11596" s="7" t="n">
        <v>10</v>
      </c>
      <c r="F11596" s="7" t="n">
        <v>0</v>
      </c>
    </row>
    <row r="11597" spans="1:8">
      <c r="A11597" t="s">
        <v>4</v>
      </c>
      <c r="B11597" s="4" t="s">
        <v>5</v>
      </c>
      <c r="C11597" s="4" t="s">
        <v>11</v>
      </c>
    </row>
    <row r="11598" spans="1:8">
      <c r="A11598" t="n">
        <v>90138</v>
      </c>
      <c r="B11598" s="48" t="n">
        <v>54</v>
      </c>
      <c r="C11598" s="7" t="n">
        <v>0</v>
      </c>
    </row>
    <row r="11599" spans="1:8">
      <c r="A11599" t="s">
        <v>4</v>
      </c>
      <c r="B11599" s="4" t="s">
        <v>5</v>
      </c>
      <c r="C11599" s="4" t="s">
        <v>11</v>
      </c>
      <c r="D11599" s="4" t="s">
        <v>11</v>
      </c>
      <c r="E11599" s="4" t="s">
        <v>15</v>
      </c>
      <c r="F11599" s="4" t="s">
        <v>15</v>
      </c>
      <c r="G11599" s="4" t="s">
        <v>15</v>
      </c>
      <c r="H11599" s="4" t="s">
        <v>15</v>
      </c>
      <c r="I11599" s="4" t="s">
        <v>7</v>
      </c>
      <c r="J11599" s="4" t="s">
        <v>11</v>
      </c>
    </row>
    <row r="11600" spans="1:8">
      <c r="A11600" t="n">
        <v>90141</v>
      </c>
      <c r="B11600" s="44" t="n">
        <v>55</v>
      </c>
      <c r="C11600" s="7" t="n">
        <v>0</v>
      </c>
      <c r="D11600" s="7" t="n">
        <v>65533</v>
      </c>
      <c r="E11600" s="7" t="n">
        <v>-32.0200004577637</v>
      </c>
      <c r="F11600" s="7" t="n">
        <v>0</v>
      </c>
      <c r="G11600" s="7" t="n">
        <v>-55.7700004577637</v>
      </c>
      <c r="H11600" s="7" t="n">
        <v>1.20000004768372</v>
      </c>
      <c r="I11600" s="7" t="n">
        <v>1</v>
      </c>
      <c r="J11600" s="7" t="n">
        <v>0</v>
      </c>
    </row>
    <row r="11601" spans="1:10">
      <c r="A11601" t="s">
        <v>4</v>
      </c>
      <c r="B11601" s="4" t="s">
        <v>5</v>
      </c>
      <c r="C11601" s="4" t="s">
        <v>7</v>
      </c>
    </row>
    <row r="11602" spans="1:10">
      <c r="A11602" t="n">
        <v>90165</v>
      </c>
      <c r="B11602" s="61" t="n">
        <v>45</v>
      </c>
      <c r="C11602" s="7" t="n">
        <v>0</v>
      </c>
    </row>
    <row r="11603" spans="1:10">
      <c r="A11603" t="s">
        <v>4</v>
      </c>
      <c r="B11603" s="4" t="s">
        <v>5</v>
      </c>
      <c r="C11603" s="4" t="s">
        <v>7</v>
      </c>
      <c r="D11603" s="4" t="s">
        <v>7</v>
      </c>
      <c r="E11603" s="4" t="s">
        <v>15</v>
      </c>
      <c r="F11603" s="4" t="s">
        <v>15</v>
      </c>
      <c r="G11603" s="4" t="s">
        <v>15</v>
      </c>
      <c r="H11603" s="4" t="s">
        <v>11</v>
      </c>
    </row>
    <row r="11604" spans="1:10">
      <c r="A11604" t="n">
        <v>90167</v>
      </c>
      <c r="B11604" s="61" t="n">
        <v>45</v>
      </c>
      <c r="C11604" s="7" t="n">
        <v>2</v>
      </c>
      <c r="D11604" s="7" t="n">
        <v>3</v>
      </c>
      <c r="E11604" s="7" t="n">
        <v>-32.8400001525879</v>
      </c>
      <c r="F11604" s="7" t="n">
        <v>1.3400000333786</v>
      </c>
      <c r="G11604" s="7" t="n">
        <v>-56.4500007629395</v>
      </c>
      <c r="H11604" s="7" t="n">
        <v>3000</v>
      </c>
    </row>
    <row r="11605" spans="1:10">
      <c r="A11605" t="s">
        <v>4</v>
      </c>
      <c r="B11605" s="4" t="s">
        <v>5</v>
      </c>
      <c r="C11605" s="4" t="s">
        <v>7</v>
      </c>
      <c r="D11605" s="4" t="s">
        <v>7</v>
      </c>
      <c r="E11605" s="4" t="s">
        <v>15</v>
      </c>
      <c r="F11605" s="4" t="s">
        <v>15</v>
      </c>
      <c r="G11605" s="4" t="s">
        <v>15</v>
      </c>
      <c r="H11605" s="4" t="s">
        <v>11</v>
      </c>
      <c r="I11605" s="4" t="s">
        <v>7</v>
      </c>
    </row>
    <row r="11606" spans="1:10">
      <c r="A11606" t="n">
        <v>90184</v>
      </c>
      <c r="B11606" s="61" t="n">
        <v>45</v>
      </c>
      <c r="C11606" s="7" t="n">
        <v>4</v>
      </c>
      <c r="D11606" s="7" t="n">
        <v>3</v>
      </c>
      <c r="E11606" s="7" t="n">
        <v>13.3800001144409</v>
      </c>
      <c r="F11606" s="7" t="n">
        <v>312.019989013672</v>
      </c>
      <c r="G11606" s="7" t="n">
        <v>0</v>
      </c>
      <c r="H11606" s="7" t="n">
        <v>3000</v>
      </c>
      <c r="I11606" s="7" t="n">
        <v>1</v>
      </c>
    </row>
    <row r="11607" spans="1:10">
      <c r="A11607" t="s">
        <v>4</v>
      </c>
      <c r="B11607" s="4" t="s">
        <v>5</v>
      </c>
      <c r="C11607" s="4" t="s">
        <v>7</v>
      </c>
      <c r="D11607" s="4" t="s">
        <v>7</v>
      </c>
      <c r="E11607" s="4" t="s">
        <v>15</v>
      </c>
      <c r="F11607" s="4" t="s">
        <v>11</v>
      </c>
    </row>
    <row r="11608" spans="1:10">
      <c r="A11608" t="n">
        <v>90202</v>
      </c>
      <c r="B11608" s="61" t="n">
        <v>45</v>
      </c>
      <c r="C11608" s="7" t="n">
        <v>5</v>
      </c>
      <c r="D11608" s="7" t="n">
        <v>3</v>
      </c>
      <c r="E11608" s="7" t="n">
        <v>1.70000004768372</v>
      </c>
      <c r="F11608" s="7" t="n">
        <v>3000</v>
      </c>
    </row>
    <row r="11609" spans="1:10">
      <c r="A11609" t="s">
        <v>4</v>
      </c>
      <c r="B11609" s="4" t="s">
        <v>5</v>
      </c>
      <c r="C11609" s="4" t="s">
        <v>7</v>
      </c>
      <c r="D11609" s="4" t="s">
        <v>7</v>
      </c>
      <c r="E11609" s="4" t="s">
        <v>15</v>
      </c>
      <c r="F11609" s="4" t="s">
        <v>11</v>
      </c>
    </row>
    <row r="11610" spans="1:10">
      <c r="A11610" t="n">
        <v>90211</v>
      </c>
      <c r="B11610" s="61" t="n">
        <v>45</v>
      </c>
      <c r="C11610" s="7" t="n">
        <v>11</v>
      </c>
      <c r="D11610" s="7" t="n">
        <v>3</v>
      </c>
      <c r="E11610" s="7" t="n">
        <v>32.7000007629395</v>
      </c>
      <c r="F11610" s="7" t="n">
        <v>3000</v>
      </c>
    </row>
    <row r="11611" spans="1:10">
      <c r="A11611" t="s">
        <v>4</v>
      </c>
      <c r="B11611" s="4" t="s">
        <v>5</v>
      </c>
      <c r="C11611" s="4" t="s">
        <v>11</v>
      </c>
    </row>
    <row r="11612" spans="1:10">
      <c r="A11612" t="n">
        <v>90220</v>
      </c>
      <c r="B11612" s="26" t="n">
        <v>16</v>
      </c>
      <c r="C11612" s="7" t="n">
        <v>500</v>
      </c>
    </row>
    <row r="11613" spans="1:10">
      <c r="A11613" t="s">
        <v>4</v>
      </c>
      <c r="B11613" s="4" t="s">
        <v>5</v>
      </c>
      <c r="C11613" s="4" t="s">
        <v>7</v>
      </c>
      <c r="D11613" s="4" t="s">
        <v>11</v>
      </c>
      <c r="E11613" s="4" t="s">
        <v>15</v>
      </c>
    </row>
    <row r="11614" spans="1:10">
      <c r="A11614" t="n">
        <v>90223</v>
      </c>
      <c r="B11614" s="28" t="n">
        <v>58</v>
      </c>
      <c r="C11614" s="7" t="n">
        <v>0</v>
      </c>
      <c r="D11614" s="7" t="n">
        <v>1000</v>
      </c>
      <c r="E11614" s="7" t="n">
        <v>1</v>
      </c>
    </row>
    <row r="11615" spans="1:10">
      <c r="A11615" t="s">
        <v>4</v>
      </c>
      <c r="B11615" s="4" t="s">
        <v>5</v>
      </c>
      <c r="C11615" s="4" t="s">
        <v>7</v>
      </c>
      <c r="D11615" s="4" t="s">
        <v>11</v>
      </c>
    </row>
    <row r="11616" spans="1:10">
      <c r="A11616" t="n">
        <v>90231</v>
      </c>
      <c r="B11616" s="28" t="n">
        <v>58</v>
      </c>
      <c r="C11616" s="7" t="n">
        <v>255</v>
      </c>
      <c r="D11616" s="7" t="n">
        <v>0</v>
      </c>
    </row>
    <row r="11617" spans="1:9">
      <c r="A11617" t="s">
        <v>4</v>
      </c>
      <c r="B11617" s="4" t="s">
        <v>5</v>
      </c>
      <c r="C11617" s="4" t="s">
        <v>11</v>
      </c>
      <c r="D11617" s="4" t="s">
        <v>7</v>
      </c>
    </row>
    <row r="11618" spans="1:9">
      <c r="A11618" t="n">
        <v>90235</v>
      </c>
      <c r="B11618" s="45" t="n">
        <v>56</v>
      </c>
      <c r="C11618" s="7" t="n">
        <v>0</v>
      </c>
      <c r="D11618" s="7" t="n">
        <v>1</v>
      </c>
    </row>
    <row r="11619" spans="1:9">
      <c r="A11619" t="s">
        <v>4</v>
      </c>
      <c r="B11619" s="4" t="s">
        <v>5</v>
      </c>
      <c r="C11619" s="4" t="s">
        <v>11</v>
      </c>
      <c r="D11619" s="4" t="s">
        <v>15</v>
      </c>
      <c r="E11619" s="4" t="s">
        <v>15</v>
      </c>
      <c r="F11619" s="4" t="s">
        <v>15</v>
      </c>
      <c r="G11619" s="4" t="s">
        <v>15</v>
      </c>
    </row>
    <row r="11620" spans="1:9">
      <c r="A11620" t="n">
        <v>90239</v>
      </c>
      <c r="B11620" s="37" t="n">
        <v>46</v>
      </c>
      <c r="C11620" s="7" t="n">
        <v>0</v>
      </c>
      <c r="D11620" s="7" t="n">
        <v>-30.0200004577637</v>
      </c>
      <c r="E11620" s="7" t="n">
        <v>0</v>
      </c>
      <c r="F11620" s="7" t="n">
        <v>-52.1100006103516</v>
      </c>
      <c r="G11620" s="7" t="n">
        <v>180</v>
      </c>
    </row>
    <row r="11621" spans="1:9">
      <c r="A11621" t="s">
        <v>4</v>
      </c>
      <c r="B11621" s="4" t="s">
        <v>5</v>
      </c>
      <c r="C11621" s="4" t="s">
        <v>11</v>
      </c>
      <c r="D11621" s="4" t="s">
        <v>7</v>
      </c>
      <c r="E11621" s="4" t="s">
        <v>8</v>
      </c>
      <c r="F11621" s="4" t="s">
        <v>15</v>
      </c>
      <c r="G11621" s="4" t="s">
        <v>15</v>
      </c>
      <c r="H11621" s="4" t="s">
        <v>15</v>
      </c>
    </row>
    <row r="11622" spans="1:9">
      <c r="A11622" t="n">
        <v>90258</v>
      </c>
      <c r="B11622" s="40" t="n">
        <v>48</v>
      </c>
      <c r="C11622" s="7" t="n">
        <v>0</v>
      </c>
      <c r="D11622" s="7" t="n">
        <v>0</v>
      </c>
      <c r="E11622" s="7" t="s">
        <v>186</v>
      </c>
      <c r="F11622" s="7" t="n">
        <v>-1</v>
      </c>
      <c r="G11622" s="7" t="n">
        <v>1</v>
      </c>
      <c r="H11622" s="7" t="n">
        <v>0</v>
      </c>
    </row>
    <row r="11623" spans="1:9">
      <c r="A11623" t="s">
        <v>4</v>
      </c>
      <c r="B11623" s="4" t="s">
        <v>5</v>
      </c>
      <c r="C11623" s="4" t="s">
        <v>11</v>
      </c>
      <c r="D11623" s="4" t="s">
        <v>15</v>
      </c>
      <c r="E11623" s="4" t="s">
        <v>15</v>
      </c>
      <c r="F11623" s="4" t="s">
        <v>15</v>
      </c>
      <c r="G11623" s="4" t="s">
        <v>15</v>
      </c>
    </row>
    <row r="11624" spans="1:9">
      <c r="A11624" t="n">
        <v>90287</v>
      </c>
      <c r="B11624" s="37" t="n">
        <v>46</v>
      </c>
      <c r="C11624" s="7" t="n">
        <v>4</v>
      </c>
      <c r="D11624" s="7" t="n">
        <v>-29.5</v>
      </c>
      <c r="E11624" s="7" t="n">
        <v>0</v>
      </c>
      <c r="F11624" s="7" t="n">
        <v>-53.1599998474121</v>
      </c>
      <c r="G11624" s="7" t="n">
        <v>340.899993896484</v>
      </c>
    </row>
    <row r="11625" spans="1:9">
      <c r="A11625" t="s">
        <v>4</v>
      </c>
      <c r="B11625" s="4" t="s">
        <v>5</v>
      </c>
      <c r="C11625" s="4" t="s">
        <v>11</v>
      </c>
    </row>
    <row r="11626" spans="1:9">
      <c r="A11626" t="n">
        <v>90306</v>
      </c>
      <c r="B11626" s="26" t="n">
        <v>16</v>
      </c>
      <c r="C11626" s="7" t="n">
        <v>0</v>
      </c>
    </row>
    <row r="11627" spans="1:9">
      <c r="A11627" t="s">
        <v>4</v>
      </c>
      <c r="B11627" s="4" t="s">
        <v>5</v>
      </c>
      <c r="C11627" s="4" t="s">
        <v>11</v>
      </c>
      <c r="D11627" s="4" t="s">
        <v>11</v>
      </c>
      <c r="E11627" s="4" t="s">
        <v>11</v>
      </c>
    </row>
    <row r="11628" spans="1:9">
      <c r="A11628" t="n">
        <v>90309</v>
      </c>
      <c r="B11628" s="42" t="n">
        <v>61</v>
      </c>
      <c r="C11628" s="7" t="n">
        <v>0</v>
      </c>
      <c r="D11628" s="7" t="n">
        <v>4</v>
      </c>
      <c r="E11628" s="7" t="n">
        <v>0</v>
      </c>
    </row>
    <row r="11629" spans="1:9">
      <c r="A11629" t="s">
        <v>4</v>
      </c>
      <c r="B11629" s="4" t="s">
        <v>5</v>
      </c>
      <c r="C11629" s="4" t="s">
        <v>11</v>
      </c>
      <c r="D11629" s="4" t="s">
        <v>11</v>
      </c>
      <c r="E11629" s="4" t="s">
        <v>11</v>
      </c>
    </row>
    <row r="11630" spans="1:9">
      <c r="A11630" t="n">
        <v>90316</v>
      </c>
      <c r="B11630" s="42" t="n">
        <v>61</v>
      </c>
      <c r="C11630" s="7" t="n">
        <v>4</v>
      </c>
      <c r="D11630" s="7" t="n">
        <v>0</v>
      </c>
      <c r="E11630" s="7" t="n">
        <v>0</v>
      </c>
    </row>
    <row r="11631" spans="1:9">
      <c r="A11631" t="s">
        <v>4</v>
      </c>
      <c r="B11631" s="4" t="s">
        <v>5</v>
      </c>
      <c r="C11631" s="4" t="s">
        <v>11</v>
      </c>
      <c r="D11631" s="4" t="s">
        <v>15</v>
      </c>
      <c r="E11631" s="4" t="s">
        <v>15</v>
      </c>
      <c r="F11631" s="4" t="s">
        <v>15</v>
      </c>
      <c r="G11631" s="4" t="s">
        <v>11</v>
      </c>
      <c r="H11631" s="4" t="s">
        <v>11</v>
      </c>
    </row>
    <row r="11632" spans="1:9">
      <c r="A11632" t="n">
        <v>90323</v>
      </c>
      <c r="B11632" s="43" t="n">
        <v>60</v>
      </c>
      <c r="C11632" s="7" t="n">
        <v>4</v>
      </c>
      <c r="D11632" s="7" t="n">
        <v>0</v>
      </c>
      <c r="E11632" s="7" t="n">
        <v>-7</v>
      </c>
      <c r="F11632" s="7" t="n">
        <v>0</v>
      </c>
      <c r="G11632" s="7" t="n">
        <v>0</v>
      </c>
      <c r="H11632" s="7" t="n">
        <v>0</v>
      </c>
    </row>
    <row r="11633" spans="1:8">
      <c r="A11633" t="s">
        <v>4</v>
      </c>
      <c r="B11633" s="4" t="s">
        <v>5</v>
      </c>
      <c r="C11633" s="4" t="s">
        <v>7</v>
      </c>
      <c r="D11633" s="4" t="s">
        <v>11</v>
      </c>
      <c r="E11633" s="4" t="s">
        <v>8</v>
      </c>
      <c r="F11633" s="4" t="s">
        <v>8</v>
      </c>
      <c r="G11633" s="4" t="s">
        <v>8</v>
      </c>
      <c r="H11633" s="4" t="s">
        <v>8</v>
      </c>
    </row>
    <row r="11634" spans="1:8">
      <c r="A11634" t="n">
        <v>90342</v>
      </c>
      <c r="B11634" s="30" t="n">
        <v>51</v>
      </c>
      <c r="C11634" s="7" t="n">
        <v>3</v>
      </c>
      <c r="D11634" s="7" t="n">
        <v>0</v>
      </c>
      <c r="E11634" s="7" t="s">
        <v>346</v>
      </c>
      <c r="F11634" s="7" t="s">
        <v>287</v>
      </c>
      <c r="G11634" s="7" t="s">
        <v>61</v>
      </c>
      <c r="H11634" s="7" t="s">
        <v>62</v>
      </c>
    </row>
    <row r="11635" spans="1:8">
      <c r="A11635" t="s">
        <v>4</v>
      </c>
      <c r="B11635" s="4" t="s">
        <v>5</v>
      </c>
      <c r="C11635" s="4" t="s">
        <v>7</v>
      </c>
      <c r="D11635" s="4" t="s">
        <v>11</v>
      </c>
      <c r="E11635" s="4" t="s">
        <v>8</v>
      </c>
      <c r="F11635" s="4" t="s">
        <v>8</v>
      </c>
      <c r="G11635" s="4" t="s">
        <v>8</v>
      </c>
      <c r="H11635" s="4" t="s">
        <v>8</v>
      </c>
    </row>
    <row r="11636" spans="1:8">
      <c r="A11636" t="n">
        <v>90355</v>
      </c>
      <c r="B11636" s="30" t="n">
        <v>51</v>
      </c>
      <c r="C11636" s="7" t="n">
        <v>3</v>
      </c>
      <c r="D11636" s="7" t="n">
        <v>4</v>
      </c>
      <c r="E11636" s="7" t="s">
        <v>346</v>
      </c>
      <c r="F11636" s="7" t="s">
        <v>287</v>
      </c>
      <c r="G11636" s="7" t="s">
        <v>61</v>
      </c>
      <c r="H11636" s="7" t="s">
        <v>62</v>
      </c>
    </row>
    <row r="11637" spans="1:8">
      <c r="A11637" t="s">
        <v>4</v>
      </c>
      <c r="B11637" s="4" t="s">
        <v>5</v>
      </c>
      <c r="C11637" s="4" t="s">
        <v>11</v>
      </c>
      <c r="D11637" s="4" t="s">
        <v>17</v>
      </c>
    </row>
    <row r="11638" spans="1:8">
      <c r="A11638" t="n">
        <v>90368</v>
      </c>
      <c r="B11638" s="67" t="n">
        <v>44</v>
      </c>
      <c r="C11638" s="7" t="n">
        <v>1012</v>
      </c>
      <c r="D11638" s="7" t="n">
        <v>128</v>
      </c>
    </row>
    <row r="11639" spans="1:8">
      <c r="A11639" t="s">
        <v>4</v>
      </c>
      <c r="B11639" s="4" t="s">
        <v>5</v>
      </c>
      <c r="C11639" s="4" t="s">
        <v>11</v>
      </c>
      <c r="D11639" s="4" t="s">
        <v>17</v>
      </c>
    </row>
    <row r="11640" spans="1:8">
      <c r="A11640" t="n">
        <v>90375</v>
      </c>
      <c r="B11640" s="67" t="n">
        <v>44</v>
      </c>
      <c r="C11640" s="7" t="n">
        <v>1012</v>
      </c>
      <c r="D11640" s="7" t="n">
        <v>32</v>
      </c>
    </row>
    <row r="11641" spans="1:8">
      <c r="A11641" t="s">
        <v>4</v>
      </c>
      <c r="B11641" s="4" t="s">
        <v>5</v>
      </c>
      <c r="C11641" s="4" t="s">
        <v>11</v>
      </c>
      <c r="D11641" s="4" t="s">
        <v>17</v>
      </c>
    </row>
    <row r="11642" spans="1:8">
      <c r="A11642" t="n">
        <v>90382</v>
      </c>
      <c r="B11642" s="67" t="n">
        <v>44</v>
      </c>
      <c r="C11642" s="7" t="n">
        <v>1022</v>
      </c>
      <c r="D11642" s="7" t="n">
        <v>128</v>
      </c>
    </row>
    <row r="11643" spans="1:8">
      <c r="A11643" t="s">
        <v>4</v>
      </c>
      <c r="B11643" s="4" t="s">
        <v>5</v>
      </c>
      <c r="C11643" s="4" t="s">
        <v>11</v>
      </c>
      <c r="D11643" s="4" t="s">
        <v>17</v>
      </c>
    </row>
    <row r="11644" spans="1:8">
      <c r="A11644" t="n">
        <v>90389</v>
      </c>
      <c r="B11644" s="67" t="n">
        <v>44</v>
      </c>
      <c r="C11644" s="7" t="n">
        <v>1022</v>
      </c>
      <c r="D11644" s="7" t="n">
        <v>32</v>
      </c>
    </row>
    <row r="11645" spans="1:8">
      <c r="A11645" t="s">
        <v>4</v>
      </c>
      <c r="B11645" s="4" t="s">
        <v>5</v>
      </c>
      <c r="C11645" s="4" t="s">
        <v>11</v>
      </c>
      <c r="D11645" s="4" t="s">
        <v>17</v>
      </c>
    </row>
    <row r="11646" spans="1:8">
      <c r="A11646" t="n">
        <v>90396</v>
      </c>
      <c r="B11646" s="67" t="n">
        <v>44</v>
      </c>
      <c r="C11646" s="7" t="n">
        <v>1001</v>
      </c>
      <c r="D11646" s="7" t="n">
        <v>128</v>
      </c>
    </row>
    <row r="11647" spans="1:8">
      <c r="A11647" t="s">
        <v>4</v>
      </c>
      <c r="B11647" s="4" t="s">
        <v>5</v>
      </c>
      <c r="C11647" s="4" t="s">
        <v>11</v>
      </c>
      <c r="D11647" s="4" t="s">
        <v>17</v>
      </c>
    </row>
    <row r="11648" spans="1:8">
      <c r="A11648" t="n">
        <v>90403</v>
      </c>
      <c r="B11648" s="67" t="n">
        <v>44</v>
      </c>
      <c r="C11648" s="7" t="n">
        <v>1001</v>
      </c>
      <c r="D11648" s="7" t="n">
        <v>32</v>
      </c>
    </row>
    <row r="11649" spans="1:8">
      <c r="A11649" t="s">
        <v>4</v>
      </c>
      <c r="B11649" s="4" t="s">
        <v>5</v>
      </c>
      <c r="C11649" s="4" t="s">
        <v>7</v>
      </c>
      <c r="D11649" s="4" t="s">
        <v>7</v>
      </c>
      <c r="E11649" s="4" t="s">
        <v>15</v>
      </c>
      <c r="F11649" s="4" t="s">
        <v>15</v>
      </c>
      <c r="G11649" s="4" t="s">
        <v>15</v>
      </c>
      <c r="H11649" s="4" t="s">
        <v>11</v>
      </c>
    </row>
    <row r="11650" spans="1:8">
      <c r="A11650" t="n">
        <v>90410</v>
      </c>
      <c r="B11650" s="61" t="n">
        <v>45</v>
      </c>
      <c r="C11650" s="7" t="n">
        <v>2</v>
      </c>
      <c r="D11650" s="7" t="n">
        <v>3</v>
      </c>
      <c r="E11650" s="7" t="n">
        <v>-29.8099994659424</v>
      </c>
      <c r="F11650" s="7" t="n">
        <v>1.25</v>
      </c>
      <c r="G11650" s="7" t="n">
        <v>-52.5699996948242</v>
      </c>
      <c r="H11650" s="7" t="n">
        <v>0</v>
      </c>
    </row>
    <row r="11651" spans="1:8">
      <c r="A11651" t="s">
        <v>4</v>
      </c>
      <c r="B11651" s="4" t="s">
        <v>5</v>
      </c>
      <c r="C11651" s="4" t="s">
        <v>7</v>
      </c>
      <c r="D11651" s="4" t="s">
        <v>7</v>
      </c>
      <c r="E11651" s="4" t="s">
        <v>15</v>
      </c>
      <c r="F11651" s="4" t="s">
        <v>15</v>
      </c>
      <c r="G11651" s="4" t="s">
        <v>15</v>
      </c>
      <c r="H11651" s="4" t="s">
        <v>11</v>
      </c>
      <c r="I11651" s="4" t="s">
        <v>7</v>
      </c>
    </row>
    <row r="11652" spans="1:8">
      <c r="A11652" t="n">
        <v>90427</v>
      </c>
      <c r="B11652" s="61" t="n">
        <v>45</v>
      </c>
      <c r="C11652" s="7" t="n">
        <v>4</v>
      </c>
      <c r="D11652" s="7" t="n">
        <v>3</v>
      </c>
      <c r="E11652" s="7" t="n">
        <v>2.89000010490417</v>
      </c>
      <c r="F11652" s="7" t="n">
        <v>18.5499992370605</v>
      </c>
      <c r="G11652" s="7" t="n">
        <v>0</v>
      </c>
      <c r="H11652" s="7" t="n">
        <v>0</v>
      </c>
      <c r="I11652" s="7" t="n">
        <v>0</v>
      </c>
    </row>
    <row r="11653" spans="1:8">
      <c r="A11653" t="s">
        <v>4</v>
      </c>
      <c r="B11653" s="4" t="s">
        <v>5</v>
      </c>
      <c r="C11653" s="4" t="s">
        <v>7</v>
      </c>
      <c r="D11653" s="4" t="s">
        <v>7</v>
      </c>
      <c r="E11653" s="4" t="s">
        <v>15</v>
      </c>
      <c r="F11653" s="4" t="s">
        <v>11</v>
      </c>
    </row>
    <row r="11654" spans="1:8">
      <c r="A11654" t="n">
        <v>90445</v>
      </c>
      <c r="B11654" s="61" t="n">
        <v>45</v>
      </c>
      <c r="C11654" s="7" t="n">
        <v>5</v>
      </c>
      <c r="D11654" s="7" t="n">
        <v>3</v>
      </c>
      <c r="E11654" s="7" t="n">
        <v>1.89999997615814</v>
      </c>
      <c r="F11654" s="7" t="n">
        <v>0</v>
      </c>
    </row>
    <row r="11655" spans="1:8">
      <c r="A11655" t="s">
        <v>4</v>
      </c>
      <c r="B11655" s="4" t="s">
        <v>5</v>
      </c>
      <c r="C11655" s="4" t="s">
        <v>7</v>
      </c>
      <c r="D11655" s="4" t="s">
        <v>7</v>
      </c>
      <c r="E11655" s="4" t="s">
        <v>15</v>
      </c>
      <c r="F11655" s="4" t="s">
        <v>11</v>
      </c>
    </row>
    <row r="11656" spans="1:8">
      <c r="A11656" t="n">
        <v>90454</v>
      </c>
      <c r="B11656" s="61" t="n">
        <v>45</v>
      </c>
      <c r="C11656" s="7" t="n">
        <v>11</v>
      </c>
      <c r="D11656" s="7" t="n">
        <v>3</v>
      </c>
      <c r="E11656" s="7" t="n">
        <v>32.7000007629395</v>
      </c>
      <c r="F11656" s="7" t="n">
        <v>0</v>
      </c>
    </row>
    <row r="11657" spans="1:8">
      <c r="A11657" t="s">
        <v>4</v>
      </c>
      <c r="B11657" s="4" t="s">
        <v>5</v>
      </c>
      <c r="C11657" s="4" t="s">
        <v>7</v>
      </c>
      <c r="D11657" s="4" t="s">
        <v>11</v>
      </c>
      <c r="E11657" s="4" t="s">
        <v>15</v>
      </c>
    </row>
    <row r="11658" spans="1:8">
      <c r="A11658" t="n">
        <v>90463</v>
      </c>
      <c r="B11658" s="28" t="n">
        <v>58</v>
      </c>
      <c r="C11658" s="7" t="n">
        <v>100</v>
      </c>
      <c r="D11658" s="7" t="n">
        <v>1000</v>
      </c>
      <c r="E11658" s="7" t="n">
        <v>1</v>
      </c>
    </row>
    <row r="11659" spans="1:8">
      <c r="A11659" t="s">
        <v>4</v>
      </c>
      <c r="B11659" s="4" t="s">
        <v>5</v>
      </c>
      <c r="C11659" s="4" t="s">
        <v>7</v>
      </c>
      <c r="D11659" s="4" t="s">
        <v>11</v>
      </c>
    </row>
    <row r="11660" spans="1:8">
      <c r="A11660" t="n">
        <v>90471</v>
      </c>
      <c r="B11660" s="28" t="n">
        <v>58</v>
      </c>
      <c r="C11660" s="7" t="n">
        <v>255</v>
      </c>
      <c r="D11660" s="7" t="n">
        <v>0</v>
      </c>
    </row>
    <row r="11661" spans="1:8">
      <c r="A11661" t="s">
        <v>4</v>
      </c>
      <c r="B11661" s="4" t="s">
        <v>5</v>
      </c>
      <c r="C11661" s="4" t="s">
        <v>7</v>
      </c>
      <c r="D11661" s="4" t="s">
        <v>11</v>
      </c>
      <c r="E11661" s="4" t="s">
        <v>8</v>
      </c>
    </row>
    <row r="11662" spans="1:8">
      <c r="A11662" t="n">
        <v>90475</v>
      </c>
      <c r="B11662" s="30" t="n">
        <v>51</v>
      </c>
      <c r="C11662" s="7" t="n">
        <v>4</v>
      </c>
      <c r="D11662" s="7" t="n">
        <v>0</v>
      </c>
      <c r="E11662" s="7" t="s">
        <v>336</v>
      </c>
    </row>
    <row r="11663" spans="1:8">
      <c r="A11663" t="s">
        <v>4</v>
      </c>
      <c r="B11663" s="4" t="s">
        <v>5</v>
      </c>
      <c r="C11663" s="4" t="s">
        <v>11</v>
      </c>
    </row>
    <row r="11664" spans="1:8">
      <c r="A11664" t="n">
        <v>90488</v>
      </c>
      <c r="B11664" s="26" t="n">
        <v>16</v>
      </c>
      <c r="C11664" s="7" t="n">
        <v>0</v>
      </c>
    </row>
    <row r="11665" spans="1:9">
      <c r="A11665" t="s">
        <v>4</v>
      </c>
      <c r="B11665" s="4" t="s">
        <v>5</v>
      </c>
      <c r="C11665" s="4" t="s">
        <v>11</v>
      </c>
      <c r="D11665" s="4" t="s">
        <v>7</v>
      </c>
      <c r="E11665" s="4" t="s">
        <v>17</v>
      </c>
      <c r="F11665" s="4" t="s">
        <v>42</v>
      </c>
      <c r="G11665" s="4" t="s">
        <v>7</v>
      </c>
      <c r="H11665" s="4" t="s">
        <v>7</v>
      </c>
    </row>
    <row r="11666" spans="1:9">
      <c r="A11666" t="n">
        <v>90491</v>
      </c>
      <c r="B11666" s="31" t="n">
        <v>26</v>
      </c>
      <c r="C11666" s="7" t="n">
        <v>0</v>
      </c>
      <c r="D11666" s="7" t="n">
        <v>17</v>
      </c>
      <c r="E11666" s="7" t="n">
        <v>65025</v>
      </c>
      <c r="F11666" s="7" t="s">
        <v>480</v>
      </c>
      <c r="G11666" s="7" t="n">
        <v>2</v>
      </c>
      <c r="H11666" s="7" t="n">
        <v>0</v>
      </c>
    </row>
    <row r="11667" spans="1:9">
      <c r="A11667" t="s">
        <v>4</v>
      </c>
      <c r="B11667" s="4" t="s">
        <v>5</v>
      </c>
    </row>
    <row r="11668" spans="1:9">
      <c r="A11668" t="n">
        <v>90543</v>
      </c>
      <c r="B11668" s="24" t="n">
        <v>28</v>
      </c>
    </row>
    <row r="11669" spans="1:9">
      <c r="A11669" t="s">
        <v>4</v>
      </c>
      <c r="B11669" s="4" t="s">
        <v>5</v>
      </c>
      <c r="C11669" s="4" t="s">
        <v>7</v>
      </c>
      <c r="D11669" s="4" t="s">
        <v>11</v>
      </c>
      <c r="E11669" s="4" t="s">
        <v>8</v>
      </c>
    </row>
    <row r="11670" spans="1:9">
      <c r="A11670" t="n">
        <v>90544</v>
      </c>
      <c r="B11670" s="30" t="n">
        <v>51</v>
      </c>
      <c r="C11670" s="7" t="n">
        <v>4</v>
      </c>
      <c r="D11670" s="7" t="n">
        <v>4</v>
      </c>
      <c r="E11670" s="7" t="s">
        <v>284</v>
      </c>
    </row>
    <row r="11671" spans="1:9">
      <c r="A11671" t="s">
        <v>4</v>
      </c>
      <c r="B11671" s="4" t="s">
        <v>5</v>
      </c>
      <c r="C11671" s="4" t="s">
        <v>11</v>
      </c>
    </row>
    <row r="11672" spans="1:9">
      <c r="A11672" t="n">
        <v>90558</v>
      </c>
      <c r="B11672" s="26" t="n">
        <v>16</v>
      </c>
      <c r="C11672" s="7" t="n">
        <v>0</v>
      </c>
    </row>
    <row r="11673" spans="1:9">
      <c r="A11673" t="s">
        <v>4</v>
      </c>
      <c r="B11673" s="4" t="s">
        <v>5</v>
      </c>
      <c r="C11673" s="4" t="s">
        <v>11</v>
      </c>
      <c r="D11673" s="4" t="s">
        <v>7</v>
      </c>
      <c r="E11673" s="4" t="s">
        <v>17</v>
      </c>
      <c r="F11673" s="4" t="s">
        <v>42</v>
      </c>
      <c r="G11673" s="4" t="s">
        <v>7</v>
      </c>
      <c r="H11673" s="4" t="s">
        <v>7</v>
      </c>
    </row>
    <row r="11674" spans="1:9">
      <c r="A11674" t="n">
        <v>90561</v>
      </c>
      <c r="B11674" s="31" t="n">
        <v>26</v>
      </c>
      <c r="C11674" s="7" t="n">
        <v>4</v>
      </c>
      <c r="D11674" s="7" t="n">
        <v>17</v>
      </c>
      <c r="E11674" s="7" t="n">
        <v>7490</v>
      </c>
      <c r="F11674" s="7" t="s">
        <v>481</v>
      </c>
      <c r="G11674" s="7" t="n">
        <v>2</v>
      </c>
      <c r="H11674" s="7" t="n">
        <v>0</v>
      </c>
    </row>
    <row r="11675" spans="1:9">
      <c r="A11675" t="s">
        <v>4</v>
      </c>
      <c r="B11675" s="4" t="s">
        <v>5</v>
      </c>
      <c r="C11675" s="4" t="s">
        <v>11</v>
      </c>
    </row>
    <row r="11676" spans="1:9">
      <c r="A11676" t="n">
        <v>90636</v>
      </c>
      <c r="B11676" s="26" t="n">
        <v>16</v>
      </c>
      <c r="C11676" s="7" t="n">
        <v>2000</v>
      </c>
    </row>
    <row r="11677" spans="1:9">
      <c r="A11677" t="s">
        <v>4</v>
      </c>
      <c r="B11677" s="4" t="s">
        <v>5</v>
      </c>
      <c r="C11677" s="4" t="s">
        <v>7</v>
      </c>
      <c r="D11677" s="4" t="s">
        <v>11</v>
      </c>
      <c r="E11677" s="4" t="s">
        <v>8</v>
      </c>
      <c r="F11677" s="4" t="s">
        <v>8</v>
      </c>
      <c r="G11677" s="4" t="s">
        <v>8</v>
      </c>
      <c r="H11677" s="4" t="s">
        <v>8</v>
      </c>
    </row>
    <row r="11678" spans="1:9">
      <c r="A11678" t="n">
        <v>90639</v>
      </c>
      <c r="B11678" s="30" t="n">
        <v>51</v>
      </c>
      <c r="C11678" s="7" t="n">
        <v>3</v>
      </c>
      <c r="D11678" s="7" t="n">
        <v>4</v>
      </c>
      <c r="E11678" s="7" t="s">
        <v>346</v>
      </c>
      <c r="F11678" s="7" t="s">
        <v>18</v>
      </c>
      <c r="G11678" s="7" t="s">
        <v>61</v>
      </c>
      <c r="H11678" s="7" t="s">
        <v>62</v>
      </c>
    </row>
    <row r="11679" spans="1:9">
      <c r="A11679" t="s">
        <v>4</v>
      </c>
      <c r="B11679" s="4" t="s">
        <v>5</v>
      </c>
    </row>
    <row r="11680" spans="1:9">
      <c r="A11680" t="n">
        <v>90651</v>
      </c>
      <c r="B11680" s="24" t="n">
        <v>28</v>
      </c>
    </row>
    <row r="11681" spans="1:8">
      <c r="A11681" t="s">
        <v>4</v>
      </c>
      <c r="B11681" s="4" t="s">
        <v>5</v>
      </c>
      <c r="C11681" s="4" t="s">
        <v>7</v>
      </c>
      <c r="D11681" s="4" t="s">
        <v>7</v>
      </c>
      <c r="E11681" s="4" t="s">
        <v>15</v>
      </c>
      <c r="F11681" s="4" t="s">
        <v>11</v>
      </c>
    </row>
    <row r="11682" spans="1:8">
      <c r="A11682" t="n">
        <v>90652</v>
      </c>
      <c r="B11682" s="61" t="n">
        <v>45</v>
      </c>
      <c r="C11682" s="7" t="n">
        <v>5</v>
      </c>
      <c r="D11682" s="7" t="n">
        <v>3</v>
      </c>
      <c r="E11682" s="7" t="n">
        <v>2.79999995231628</v>
      </c>
      <c r="F11682" s="7" t="n">
        <v>5000</v>
      </c>
    </row>
    <row r="11683" spans="1:8">
      <c r="A11683" t="s">
        <v>4</v>
      </c>
      <c r="B11683" s="4" t="s">
        <v>5</v>
      </c>
      <c r="C11683" s="4" t="s">
        <v>11</v>
      </c>
    </row>
    <row r="11684" spans="1:8">
      <c r="A11684" t="n">
        <v>90661</v>
      </c>
      <c r="B11684" s="26" t="n">
        <v>16</v>
      </c>
      <c r="C11684" s="7" t="n">
        <v>2000</v>
      </c>
    </row>
    <row r="11685" spans="1:8">
      <c r="A11685" t="s">
        <v>4</v>
      </c>
      <c r="B11685" s="4" t="s">
        <v>5</v>
      </c>
      <c r="C11685" s="4" t="s">
        <v>7</v>
      </c>
      <c r="D11685" s="4" t="s">
        <v>11</v>
      </c>
      <c r="E11685" s="4" t="s">
        <v>7</v>
      </c>
    </row>
    <row r="11686" spans="1:8">
      <c r="A11686" t="n">
        <v>90664</v>
      </c>
      <c r="B11686" s="15" t="n">
        <v>49</v>
      </c>
      <c r="C11686" s="7" t="n">
        <v>1</v>
      </c>
      <c r="D11686" s="7" t="n">
        <v>4000</v>
      </c>
      <c r="E11686" s="7" t="n">
        <v>0</v>
      </c>
    </row>
    <row r="11687" spans="1:8">
      <c r="A11687" t="s">
        <v>4</v>
      </c>
      <c r="B11687" s="4" t="s">
        <v>5</v>
      </c>
      <c r="C11687" s="4" t="s">
        <v>7</v>
      </c>
      <c r="D11687" s="4" t="s">
        <v>11</v>
      </c>
      <c r="E11687" s="4" t="s">
        <v>15</v>
      </c>
    </row>
    <row r="11688" spans="1:8">
      <c r="A11688" t="n">
        <v>90669</v>
      </c>
      <c r="B11688" s="28" t="n">
        <v>58</v>
      </c>
      <c r="C11688" s="7" t="n">
        <v>0</v>
      </c>
      <c r="D11688" s="7" t="n">
        <v>2000</v>
      </c>
      <c r="E11688" s="7" t="n">
        <v>1</v>
      </c>
    </row>
    <row r="11689" spans="1:8">
      <c r="A11689" t="s">
        <v>4</v>
      </c>
      <c r="B11689" s="4" t="s">
        <v>5</v>
      </c>
      <c r="C11689" s="4" t="s">
        <v>7</v>
      </c>
      <c r="D11689" s="4" t="s">
        <v>11</v>
      </c>
    </row>
    <row r="11690" spans="1:8">
      <c r="A11690" t="n">
        <v>90677</v>
      </c>
      <c r="B11690" s="28" t="n">
        <v>58</v>
      </c>
      <c r="C11690" s="7" t="n">
        <v>255</v>
      </c>
      <c r="D11690" s="7" t="n">
        <v>0</v>
      </c>
    </row>
    <row r="11691" spans="1:8">
      <c r="A11691" t="s">
        <v>4</v>
      </c>
      <c r="B11691" s="4" t="s">
        <v>5</v>
      </c>
      <c r="C11691" s="4" t="s">
        <v>11</v>
      </c>
      <c r="D11691" s="4" t="s">
        <v>11</v>
      </c>
      <c r="E11691" s="4" t="s">
        <v>11</v>
      </c>
    </row>
    <row r="11692" spans="1:8">
      <c r="A11692" t="n">
        <v>90681</v>
      </c>
      <c r="B11692" s="42" t="n">
        <v>61</v>
      </c>
      <c r="C11692" s="7" t="n">
        <v>4</v>
      </c>
      <c r="D11692" s="7" t="n">
        <v>65533</v>
      </c>
      <c r="E11692" s="7" t="n">
        <v>0</v>
      </c>
    </row>
    <row r="11693" spans="1:8">
      <c r="A11693" t="s">
        <v>4</v>
      </c>
      <c r="B11693" s="4" t="s">
        <v>5</v>
      </c>
      <c r="C11693" s="4" t="s">
        <v>11</v>
      </c>
      <c r="D11693" s="4" t="s">
        <v>17</v>
      </c>
    </row>
    <row r="11694" spans="1:8">
      <c r="A11694" t="n">
        <v>90688</v>
      </c>
      <c r="B11694" s="41" t="n">
        <v>43</v>
      </c>
      <c r="C11694" s="7" t="n">
        <v>4</v>
      </c>
      <c r="D11694" s="7" t="n">
        <v>128</v>
      </c>
    </row>
    <row r="11695" spans="1:8">
      <c r="A11695" t="s">
        <v>4</v>
      </c>
      <c r="B11695" s="4" t="s">
        <v>5</v>
      </c>
      <c r="C11695" s="4" t="s">
        <v>11</v>
      </c>
      <c r="D11695" s="4" t="s">
        <v>17</v>
      </c>
    </row>
    <row r="11696" spans="1:8">
      <c r="A11696" t="n">
        <v>90695</v>
      </c>
      <c r="B11696" s="41" t="n">
        <v>43</v>
      </c>
      <c r="C11696" s="7" t="n">
        <v>4</v>
      </c>
      <c r="D11696" s="7" t="n">
        <v>32</v>
      </c>
    </row>
    <row r="11697" spans="1:6">
      <c r="A11697" t="s">
        <v>4</v>
      </c>
      <c r="B11697" s="4" t="s">
        <v>5</v>
      </c>
      <c r="C11697" s="4" t="s">
        <v>11</v>
      </c>
      <c r="D11697" s="4" t="s">
        <v>17</v>
      </c>
    </row>
    <row r="11698" spans="1:6">
      <c r="A11698" t="n">
        <v>90702</v>
      </c>
      <c r="B11698" s="41" t="n">
        <v>43</v>
      </c>
      <c r="C11698" s="7" t="n">
        <v>1012</v>
      </c>
      <c r="D11698" s="7" t="n">
        <v>128</v>
      </c>
    </row>
    <row r="11699" spans="1:6">
      <c r="A11699" t="s">
        <v>4</v>
      </c>
      <c r="B11699" s="4" t="s">
        <v>5</v>
      </c>
      <c r="C11699" s="4" t="s">
        <v>11</v>
      </c>
      <c r="D11699" s="4" t="s">
        <v>17</v>
      </c>
    </row>
    <row r="11700" spans="1:6">
      <c r="A11700" t="n">
        <v>90709</v>
      </c>
      <c r="B11700" s="41" t="n">
        <v>43</v>
      </c>
      <c r="C11700" s="7" t="n">
        <v>1012</v>
      </c>
      <c r="D11700" s="7" t="n">
        <v>32</v>
      </c>
    </row>
    <row r="11701" spans="1:6">
      <c r="A11701" t="s">
        <v>4</v>
      </c>
      <c r="B11701" s="4" t="s">
        <v>5</v>
      </c>
      <c r="C11701" s="4" t="s">
        <v>11</v>
      </c>
      <c r="D11701" s="4" t="s">
        <v>17</v>
      </c>
    </row>
    <row r="11702" spans="1:6">
      <c r="A11702" t="n">
        <v>90716</v>
      </c>
      <c r="B11702" s="41" t="n">
        <v>43</v>
      </c>
      <c r="C11702" s="7" t="n">
        <v>1022</v>
      </c>
      <c r="D11702" s="7" t="n">
        <v>128</v>
      </c>
    </row>
    <row r="11703" spans="1:6">
      <c r="A11703" t="s">
        <v>4</v>
      </c>
      <c r="B11703" s="4" t="s">
        <v>5</v>
      </c>
      <c r="C11703" s="4" t="s">
        <v>11</v>
      </c>
      <c r="D11703" s="4" t="s">
        <v>17</v>
      </c>
    </row>
    <row r="11704" spans="1:6">
      <c r="A11704" t="n">
        <v>90723</v>
      </c>
      <c r="B11704" s="41" t="n">
        <v>43</v>
      </c>
      <c r="C11704" s="7" t="n">
        <v>1022</v>
      </c>
      <c r="D11704" s="7" t="n">
        <v>32</v>
      </c>
    </row>
    <row r="11705" spans="1:6">
      <c r="A11705" t="s">
        <v>4</v>
      </c>
      <c r="B11705" s="4" t="s">
        <v>5</v>
      </c>
      <c r="C11705" s="4" t="s">
        <v>11</v>
      </c>
      <c r="D11705" s="4" t="s">
        <v>17</v>
      </c>
    </row>
    <row r="11706" spans="1:6">
      <c r="A11706" t="n">
        <v>90730</v>
      </c>
      <c r="B11706" s="41" t="n">
        <v>43</v>
      </c>
      <c r="C11706" s="7" t="n">
        <v>1001</v>
      </c>
      <c r="D11706" s="7" t="n">
        <v>128</v>
      </c>
    </row>
    <row r="11707" spans="1:6">
      <c r="A11707" t="s">
        <v>4</v>
      </c>
      <c r="B11707" s="4" t="s">
        <v>5</v>
      </c>
      <c r="C11707" s="4" t="s">
        <v>11</v>
      </c>
      <c r="D11707" s="4" t="s">
        <v>17</v>
      </c>
    </row>
    <row r="11708" spans="1:6">
      <c r="A11708" t="n">
        <v>90737</v>
      </c>
      <c r="B11708" s="41" t="n">
        <v>43</v>
      </c>
      <c r="C11708" s="7" t="n">
        <v>1001</v>
      </c>
      <c r="D11708" s="7" t="n">
        <v>32</v>
      </c>
    </row>
    <row r="11709" spans="1:6">
      <c r="A11709" t="s">
        <v>4</v>
      </c>
      <c r="B11709" s="4" t="s">
        <v>5</v>
      </c>
      <c r="C11709" s="4" t="s">
        <v>7</v>
      </c>
    </row>
    <row r="11710" spans="1:6">
      <c r="A11710" t="n">
        <v>90744</v>
      </c>
      <c r="B11710" s="61" t="n">
        <v>45</v>
      </c>
      <c r="C11710" s="7" t="n">
        <v>0</v>
      </c>
    </row>
    <row r="11711" spans="1:6">
      <c r="A11711" t="s">
        <v>4</v>
      </c>
      <c r="B11711" s="4" t="s">
        <v>5</v>
      </c>
      <c r="C11711" s="4" t="s">
        <v>11</v>
      </c>
    </row>
    <row r="11712" spans="1:6">
      <c r="A11712" t="n">
        <v>90746</v>
      </c>
      <c r="B11712" s="26" t="n">
        <v>16</v>
      </c>
      <c r="C11712" s="7" t="n">
        <v>2000</v>
      </c>
    </row>
    <row r="11713" spans="1:4">
      <c r="A11713" t="s">
        <v>4</v>
      </c>
      <c r="B11713" s="4" t="s">
        <v>5</v>
      </c>
      <c r="C11713" s="4" t="s">
        <v>7</v>
      </c>
      <c r="D11713" s="4" t="s">
        <v>11</v>
      </c>
      <c r="E11713" s="4" t="s">
        <v>11</v>
      </c>
      <c r="F11713" s="4" t="s">
        <v>11</v>
      </c>
      <c r="G11713" s="4" t="s">
        <v>11</v>
      </c>
      <c r="H11713" s="4" t="s">
        <v>7</v>
      </c>
    </row>
    <row r="11714" spans="1:4">
      <c r="A11714" t="n">
        <v>90749</v>
      </c>
      <c r="B11714" s="22" t="n">
        <v>25</v>
      </c>
      <c r="C11714" s="7" t="n">
        <v>5</v>
      </c>
      <c r="D11714" s="7" t="n">
        <v>65535</v>
      </c>
      <c r="E11714" s="7" t="n">
        <v>500</v>
      </c>
      <c r="F11714" s="7" t="n">
        <v>800</v>
      </c>
      <c r="G11714" s="7" t="n">
        <v>140</v>
      </c>
      <c r="H11714" s="7" t="n">
        <v>0</v>
      </c>
    </row>
    <row r="11715" spans="1:4">
      <c r="A11715" t="s">
        <v>4</v>
      </c>
      <c r="B11715" s="4" t="s">
        <v>5</v>
      </c>
      <c r="C11715" s="4" t="s">
        <v>11</v>
      </c>
      <c r="D11715" s="4" t="s">
        <v>7</v>
      </c>
      <c r="E11715" s="4" t="s">
        <v>42</v>
      </c>
      <c r="F11715" s="4" t="s">
        <v>7</v>
      </c>
      <c r="G11715" s="4" t="s">
        <v>7</v>
      </c>
    </row>
    <row r="11716" spans="1:4">
      <c r="A11716" t="n">
        <v>90760</v>
      </c>
      <c r="B11716" s="23" t="n">
        <v>24</v>
      </c>
      <c r="C11716" s="7" t="n">
        <v>65533</v>
      </c>
      <c r="D11716" s="7" t="n">
        <v>11</v>
      </c>
      <c r="E11716" s="7" t="s">
        <v>553</v>
      </c>
      <c r="F11716" s="7" t="n">
        <v>2</v>
      </c>
      <c r="G11716" s="7" t="n">
        <v>0</v>
      </c>
    </row>
    <row r="11717" spans="1:4">
      <c r="A11717" t="s">
        <v>4</v>
      </c>
      <c r="B11717" s="4" t="s">
        <v>5</v>
      </c>
    </row>
    <row r="11718" spans="1:4">
      <c r="A11718" t="n">
        <v>90850</v>
      </c>
      <c r="B11718" s="24" t="n">
        <v>28</v>
      </c>
    </row>
    <row r="11719" spans="1:4">
      <c r="A11719" t="s">
        <v>4</v>
      </c>
      <c r="B11719" s="4" t="s">
        <v>5</v>
      </c>
      <c r="C11719" s="4" t="s">
        <v>11</v>
      </c>
      <c r="D11719" s="4" t="s">
        <v>7</v>
      </c>
      <c r="E11719" s="4" t="s">
        <v>42</v>
      </c>
      <c r="F11719" s="4" t="s">
        <v>7</v>
      </c>
      <c r="G11719" s="4" t="s">
        <v>7</v>
      </c>
    </row>
    <row r="11720" spans="1:4">
      <c r="A11720" t="n">
        <v>90851</v>
      </c>
      <c r="B11720" s="23" t="n">
        <v>24</v>
      </c>
      <c r="C11720" s="7" t="n">
        <v>65533</v>
      </c>
      <c r="D11720" s="7" t="n">
        <v>11</v>
      </c>
      <c r="E11720" s="7" t="s">
        <v>554</v>
      </c>
      <c r="F11720" s="7" t="n">
        <v>2</v>
      </c>
      <c r="G11720" s="7" t="n">
        <v>0</v>
      </c>
    </row>
    <row r="11721" spans="1:4">
      <c r="A11721" t="s">
        <v>4</v>
      </c>
      <c r="B11721" s="4" t="s">
        <v>5</v>
      </c>
    </row>
    <row r="11722" spans="1:4">
      <c r="A11722" t="n">
        <v>90944</v>
      </c>
      <c r="B11722" s="24" t="n">
        <v>28</v>
      </c>
    </row>
    <row r="11723" spans="1:4">
      <c r="A11723" t="s">
        <v>4</v>
      </c>
      <c r="B11723" s="4" t="s">
        <v>5</v>
      </c>
      <c r="C11723" s="4" t="s">
        <v>7</v>
      </c>
    </row>
    <row r="11724" spans="1:4">
      <c r="A11724" t="n">
        <v>90945</v>
      </c>
      <c r="B11724" s="25" t="n">
        <v>27</v>
      </c>
      <c r="C11724" s="7" t="n">
        <v>0</v>
      </c>
    </row>
    <row r="11725" spans="1:4">
      <c r="A11725" t="s">
        <v>4</v>
      </c>
      <c r="B11725" s="4" t="s">
        <v>5</v>
      </c>
      <c r="C11725" s="4" t="s">
        <v>7</v>
      </c>
    </row>
    <row r="11726" spans="1:4">
      <c r="A11726" t="n">
        <v>90947</v>
      </c>
      <c r="B11726" s="25" t="n">
        <v>27</v>
      </c>
      <c r="C11726" s="7" t="n">
        <v>1</v>
      </c>
    </row>
    <row r="11727" spans="1:4">
      <c r="A11727" t="s">
        <v>4</v>
      </c>
      <c r="B11727" s="4" t="s">
        <v>5</v>
      </c>
      <c r="C11727" s="4" t="s">
        <v>7</v>
      </c>
      <c r="D11727" s="4" t="s">
        <v>11</v>
      </c>
      <c r="E11727" s="4" t="s">
        <v>11</v>
      </c>
      <c r="F11727" s="4" t="s">
        <v>11</v>
      </c>
      <c r="G11727" s="4" t="s">
        <v>11</v>
      </c>
      <c r="H11727" s="4" t="s">
        <v>7</v>
      </c>
    </row>
    <row r="11728" spans="1:4">
      <c r="A11728" t="n">
        <v>90949</v>
      </c>
      <c r="B11728" s="22" t="n">
        <v>25</v>
      </c>
      <c r="C11728" s="7" t="n">
        <v>5</v>
      </c>
      <c r="D11728" s="7" t="n">
        <v>65535</v>
      </c>
      <c r="E11728" s="7" t="n">
        <v>65535</v>
      </c>
      <c r="F11728" s="7" t="n">
        <v>65535</v>
      </c>
      <c r="G11728" s="7" t="n">
        <v>65535</v>
      </c>
      <c r="H11728" s="7" t="n">
        <v>0</v>
      </c>
    </row>
    <row r="11729" spans="1:8">
      <c r="A11729" t="s">
        <v>4</v>
      </c>
      <c r="B11729" s="4" t="s">
        <v>5</v>
      </c>
      <c r="C11729" s="4" t="s">
        <v>7</v>
      </c>
      <c r="D11729" s="4" t="s">
        <v>7</v>
      </c>
    </row>
    <row r="11730" spans="1:8">
      <c r="A11730" t="n">
        <v>90960</v>
      </c>
      <c r="B11730" s="15" t="n">
        <v>49</v>
      </c>
      <c r="C11730" s="7" t="n">
        <v>2</v>
      </c>
      <c r="D11730" s="7" t="n">
        <v>0</v>
      </c>
    </row>
    <row r="11731" spans="1:8">
      <c r="A11731" t="s">
        <v>4</v>
      </c>
      <c r="B11731" s="4" t="s">
        <v>5</v>
      </c>
      <c r="C11731" s="4" t="s">
        <v>11</v>
      </c>
      <c r="D11731" s="4" t="s">
        <v>11</v>
      </c>
      <c r="E11731" s="4" t="s">
        <v>11</v>
      </c>
    </row>
    <row r="11732" spans="1:8">
      <c r="A11732" t="n">
        <v>90963</v>
      </c>
      <c r="B11732" s="42" t="n">
        <v>61</v>
      </c>
      <c r="C11732" s="7" t="n">
        <v>0</v>
      </c>
      <c r="D11732" s="7" t="n">
        <v>65533</v>
      </c>
      <c r="E11732" s="7" t="n">
        <v>0</v>
      </c>
    </row>
    <row r="11733" spans="1:8">
      <c r="A11733" t="s">
        <v>4</v>
      </c>
      <c r="B11733" s="4" t="s">
        <v>5</v>
      </c>
      <c r="C11733" s="4" t="s">
        <v>11</v>
      </c>
      <c r="D11733" s="4" t="s">
        <v>7</v>
      </c>
      <c r="E11733" s="4" t="s">
        <v>8</v>
      </c>
      <c r="F11733" s="4" t="s">
        <v>15</v>
      </c>
      <c r="G11733" s="4" t="s">
        <v>15</v>
      </c>
      <c r="H11733" s="4" t="s">
        <v>15</v>
      </c>
    </row>
    <row r="11734" spans="1:8">
      <c r="A11734" t="n">
        <v>90970</v>
      </c>
      <c r="B11734" s="40" t="n">
        <v>48</v>
      </c>
      <c r="C11734" s="7" t="n">
        <v>0</v>
      </c>
      <c r="D11734" s="7" t="n">
        <v>0</v>
      </c>
      <c r="E11734" s="7" t="s">
        <v>135</v>
      </c>
      <c r="F11734" s="7" t="n">
        <v>-1</v>
      </c>
      <c r="G11734" s="7" t="n">
        <v>1</v>
      </c>
      <c r="H11734" s="7" t="n">
        <v>0</v>
      </c>
    </row>
    <row r="11735" spans="1:8">
      <c r="A11735" t="s">
        <v>4</v>
      </c>
      <c r="B11735" s="4" t="s">
        <v>5</v>
      </c>
      <c r="C11735" s="4" t="s">
        <v>11</v>
      </c>
      <c r="D11735" s="4" t="s">
        <v>15</v>
      </c>
      <c r="E11735" s="4" t="s">
        <v>15</v>
      </c>
      <c r="F11735" s="4" t="s">
        <v>15</v>
      </c>
      <c r="G11735" s="4" t="s">
        <v>15</v>
      </c>
    </row>
    <row r="11736" spans="1:8">
      <c r="A11736" t="n">
        <v>90994</v>
      </c>
      <c r="B11736" s="37" t="n">
        <v>46</v>
      </c>
      <c r="C11736" s="7" t="n">
        <v>0</v>
      </c>
      <c r="D11736" s="7" t="n">
        <v>-30.0400009155273</v>
      </c>
      <c r="E11736" s="7" t="n">
        <v>0</v>
      </c>
      <c r="F11736" s="7" t="n">
        <v>-56.8899993896484</v>
      </c>
      <c r="G11736" s="7" t="n">
        <v>90</v>
      </c>
    </row>
    <row r="11737" spans="1:8">
      <c r="A11737" t="s">
        <v>4</v>
      </c>
      <c r="B11737" s="4" t="s">
        <v>5</v>
      </c>
      <c r="C11737" s="4" t="s">
        <v>7</v>
      </c>
    </row>
    <row r="11738" spans="1:8">
      <c r="A11738" t="n">
        <v>91013</v>
      </c>
      <c r="B11738" s="61" t="n">
        <v>45</v>
      </c>
      <c r="C11738" s="7" t="n">
        <v>0</v>
      </c>
    </row>
    <row r="11739" spans="1:8">
      <c r="A11739" t="s">
        <v>4</v>
      </c>
      <c r="B11739" s="4" t="s">
        <v>5</v>
      </c>
      <c r="C11739" s="4" t="s">
        <v>11</v>
      </c>
    </row>
    <row r="11740" spans="1:8">
      <c r="A11740" t="n">
        <v>91015</v>
      </c>
      <c r="B11740" s="26" t="n">
        <v>16</v>
      </c>
      <c r="C11740" s="7" t="n">
        <v>500</v>
      </c>
    </row>
    <row r="11741" spans="1:8">
      <c r="A11741" t="s">
        <v>4</v>
      </c>
      <c r="B11741" s="4" t="s">
        <v>5</v>
      </c>
      <c r="C11741" s="4" t="s">
        <v>7</v>
      </c>
      <c r="D11741" s="4" t="s">
        <v>11</v>
      </c>
      <c r="E11741" s="4" t="s">
        <v>7</v>
      </c>
    </row>
    <row r="11742" spans="1:8">
      <c r="A11742" t="n">
        <v>91018</v>
      </c>
      <c r="B11742" s="38" t="n">
        <v>36</v>
      </c>
      <c r="C11742" s="7" t="n">
        <v>9</v>
      </c>
      <c r="D11742" s="7" t="n">
        <v>0</v>
      </c>
      <c r="E11742" s="7" t="n">
        <v>0</v>
      </c>
    </row>
    <row r="11743" spans="1:8">
      <c r="A11743" t="s">
        <v>4</v>
      </c>
      <c r="B11743" s="4" t="s">
        <v>5</v>
      </c>
      <c r="C11743" s="4" t="s">
        <v>7</v>
      </c>
      <c r="D11743" s="4" t="s">
        <v>11</v>
      </c>
      <c r="E11743" s="4" t="s">
        <v>7</v>
      </c>
    </row>
    <row r="11744" spans="1:8">
      <c r="A11744" t="n">
        <v>91023</v>
      </c>
      <c r="B11744" s="38" t="n">
        <v>36</v>
      </c>
      <c r="C11744" s="7" t="n">
        <v>9</v>
      </c>
      <c r="D11744" s="7" t="n">
        <v>4</v>
      </c>
      <c r="E11744" s="7" t="n">
        <v>0</v>
      </c>
    </row>
    <row r="11745" spans="1:8">
      <c r="A11745" t="s">
        <v>4</v>
      </c>
      <c r="B11745" s="4" t="s">
        <v>5</v>
      </c>
      <c r="C11745" s="4" t="s">
        <v>7</v>
      </c>
      <c r="D11745" s="4" t="s">
        <v>8</v>
      </c>
    </row>
    <row r="11746" spans="1:8">
      <c r="A11746" t="n">
        <v>91028</v>
      </c>
      <c r="B11746" s="6" t="n">
        <v>2</v>
      </c>
      <c r="C11746" s="7" t="n">
        <v>10</v>
      </c>
      <c r="D11746" s="7" t="s">
        <v>608</v>
      </c>
    </row>
    <row r="11747" spans="1:8">
      <c r="A11747" t="s">
        <v>4</v>
      </c>
      <c r="B11747" s="4" t="s">
        <v>5</v>
      </c>
    </row>
    <row r="11748" spans="1:8">
      <c r="A11748" t="n">
        <v>91049</v>
      </c>
      <c r="B11748" s="5" t="n">
        <v>1</v>
      </c>
    </row>
    <row r="11749" spans="1:8" s="3" customFormat="1" customHeight="0">
      <c r="A11749" s="3" t="s">
        <v>2</v>
      </c>
      <c r="B11749" s="3" t="s">
        <v>612</v>
      </c>
    </row>
    <row r="11750" spans="1:8">
      <c r="A11750" t="s">
        <v>4</v>
      </c>
      <c r="B11750" s="4" t="s">
        <v>5</v>
      </c>
      <c r="C11750" s="4" t="s">
        <v>7</v>
      </c>
      <c r="D11750" s="4" t="s">
        <v>7</v>
      </c>
      <c r="E11750" s="4" t="s">
        <v>7</v>
      </c>
      <c r="F11750" s="4" t="s">
        <v>7</v>
      </c>
    </row>
    <row r="11751" spans="1:8">
      <c r="A11751" t="n">
        <v>91052</v>
      </c>
      <c r="B11751" s="13" t="n">
        <v>14</v>
      </c>
      <c r="C11751" s="7" t="n">
        <v>2</v>
      </c>
      <c r="D11751" s="7" t="n">
        <v>0</v>
      </c>
      <c r="E11751" s="7" t="n">
        <v>0</v>
      </c>
      <c r="F11751" s="7" t="n">
        <v>0</v>
      </c>
    </row>
    <row r="11752" spans="1:8">
      <c r="A11752" t="s">
        <v>4</v>
      </c>
      <c r="B11752" s="4" t="s">
        <v>5</v>
      </c>
      <c r="C11752" s="4" t="s">
        <v>7</v>
      </c>
      <c r="D11752" s="10" t="s">
        <v>10</v>
      </c>
      <c r="E11752" s="4" t="s">
        <v>5</v>
      </c>
      <c r="F11752" s="4" t="s">
        <v>7</v>
      </c>
      <c r="G11752" s="4" t="s">
        <v>11</v>
      </c>
      <c r="H11752" s="10" t="s">
        <v>12</v>
      </c>
      <c r="I11752" s="4" t="s">
        <v>7</v>
      </c>
      <c r="J11752" s="4" t="s">
        <v>17</v>
      </c>
      <c r="K11752" s="4" t="s">
        <v>7</v>
      </c>
      <c r="L11752" s="4" t="s">
        <v>7</v>
      </c>
      <c r="M11752" s="10" t="s">
        <v>10</v>
      </c>
      <c r="N11752" s="4" t="s">
        <v>5</v>
      </c>
      <c r="O11752" s="4" t="s">
        <v>7</v>
      </c>
      <c r="P11752" s="4" t="s">
        <v>11</v>
      </c>
      <c r="Q11752" s="10" t="s">
        <v>12</v>
      </c>
      <c r="R11752" s="4" t="s">
        <v>7</v>
      </c>
      <c r="S11752" s="4" t="s">
        <v>17</v>
      </c>
      <c r="T11752" s="4" t="s">
        <v>7</v>
      </c>
      <c r="U11752" s="4" t="s">
        <v>7</v>
      </c>
      <c r="V11752" s="4" t="s">
        <v>7</v>
      </c>
      <c r="W11752" s="4" t="s">
        <v>13</v>
      </c>
    </row>
    <row r="11753" spans="1:8">
      <c r="A11753" t="n">
        <v>91057</v>
      </c>
      <c r="B11753" s="9" t="n">
        <v>5</v>
      </c>
      <c r="C11753" s="7" t="n">
        <v>28</v>
      </c>
      <c r="D11753" s="10" t="s">
        <v>3</v>
      </c>
      <c r="E11753" s="8" t="n">
        <v>162</v>
      </c>
      <c r="F11753" s="7" t="n">
        <v>3</v>
      </c>
      <c r="G11753" s="7" t="n">
        <v>36878</v>
      </c>
      <c r="H11753" s="10" t="s">
        <v>3</v>
      </c>
      <c r="I11753" s="7" t="n">
        <v>0</v>
      </c>
      <c r="J11753" s="7" t="n">
        <v>1</v>
      </c>
      <c r="K11753" s="7" t="n">
        <v>2</v>
      </c>
      <c r="L11753" s="7" t="n">
        <v>28</v>
      </c>
      <c r="M11753" s="10" t="s">
        <v>3</v>
      </c>
      <c r="N11753" s="8" t="n">
        <v>162</v>
      </c>
      <c r="O11753" s="7" t="n">
        <v>3</v>
      </c>
      <c r="P11753" s="7" t="n">
        <v>36878</v>
      </c>
      <c r="Q11753" s="10" t="s">
        <v>3</v>
      </c>
      <c r="R11753" s="7" t="n">
        <v>0</v>
      </c>
      <c r="S11753" s="7" t="n">
        <v>2</v>
      </c>
      <c r="T11753" s="7" t="n">
        <v>2</v>
      </c>
      <c r="U11753" s="7" t="n">
        <v>11</v>
      </c>
      <c r="V11753" s="7" t="n">
        <v>1</v>
      </c>
      <c r="W11753" s="11" t="n">
        <f t="normal" ca="1">A11757</f>
        <v>0</v>
      </c>
    </row>
    <row r="11754" spans="1:8">
      <c r="A11754" t="s">
        <v>4</v>
      </c>
      <c r="B11754" s="4" t="s">
        <v>5</v>
      </c>
      <c r="C11754" s="4" t="s">
        <v>7</v>
      </c>
      <c r="D11754" s="4" t="s">
        <v>11</v>
      </c>
      <c r="E11754" s="4" t="s">
        <v>15</v>
      </c>
    </row>
    <row r="11755" spans="1:8">
      <c r="A11755" t="n">
        <v>91086</v>
      </c>
      <c r="B11755" s="28" t="n">
        <v>58</v>
      </c>
      <c r="C11755" s="7" t="n">
        <v>0</v>
      </c>
      <c r="D11755" s="7" t="n">
        <v>0</v>
      </c>
      <c r="E11755" s="7" t="n">
        <v>1</v>
      </c>
    </row>
    <row r="11756" spans="1:8">
      <c r="A11756" t="s">
        <v>4</v>
      </c>
      <c r="B11756" s="4" t="s">
        <v>5</v>
      </c>
      <c r="C11756" s="4" t="s">
        <v>7</v>
      </c>
      <c r="D11756" s="10" t="s">
        <v>10</v>
      </c>
      <c r="E11756" s="4" t="s">
        <v>5</v>
      </c>
      <c r="F11756" s="4" t="s">
        <v>7</v>
      </c>
      <c r="G11756" s="4" t="s">
        <v>11</v>
      </c>
      <c r="H11756" s="10" t="s">
        <v>12</v>
      </c>
      <c r="I11756" s="4" t="s">
        <v>7</v>
      </c>
      <c r="J11756" s="4" t="s">
        <v>17</v>
      </c>
      <c r="K11756" s="4" t="s">
        <v>7</v>
      </c>
      <c r="L11756" s="4" t="s">
        <v>7</v>
      </c>
      <c r="M11756" s="10" t="s">
        <v>10</v>
      </c>
      <c r="N11756" s="4" t="s">
        <v>5</v>
      </c>
      <c r="O11756" s="4" t="s">
        <v>7</v>
      </c>
      <c r="P11756" s="4" t="s">
        <v>11</v>
      </c>
      <c r="Q11756" s="10" t="s">
        <v>12</v>
      </c>
      <c r="R11756" s="4" t="s">
        <v>7</v>
      </c>
      <c r="S11756" s="4" t="s">
        <v>17</v>
      </c>
      <c r="T11756" s="4" t="s">
        <v>7</v>
      </c>
      <c r="U11756" s="4" t="s">
        <v>7</v>
      </c>
      <c r="V11756" s="4" t="s">
        <v>7</v>
      </c>
      <c r="W11756" s="4" t="s">
        <v>13</v>
      </c>
    </row>
    <row r="11757" spans="1:8">
      <c r="A11757" t="n">
        <v>91094</v>
      </c>
      <c r="B11757" s="9" t="n">
        <v>5</v>
      </c>
      <c r="C11757" s="7" t="n">
        <v>28</v>
      </c>
      <c r="D11757" s="10" t="s">
        <v>3</v>
      </c>
      <c r="E11757" s="8" t="n">
        <v>162</v>
      </c>
      <c r="F11757" s="7" t="n">
        <v>3</v>
      </c>
      <c r="G11757" s="7" t="n">
        <v>36878</v>
      </c>
      <c r="H11757" s="10" t="s">
        <v>3</v>
      </c>
      <c r="I11757" s="7" t="n">
        <v>0</v>
      </c>
      <c r="J11757" s="7" t="n">
        <v>1</v>
      </c>
      <c r="K11757" s="7" t="n">
        <v>3</v>
      </c>
      <c r="L11757" s="7" t="n">
        <v>28</v>
      </c>
      <c r="M11757" s="10" t="s">
        <v>3</v>
      </c>
      <c r="N11757" s="8" t="n">
        <v>162</v>
      </c>
      <c r="O11757" s="7" t="n">
        <v>3</v>
      </c>
      <c r="P11757" s="7" t="n">
        <v>36878</v>
      </c>
      <c r="Q11757" s="10" t="s">
        <v>3</v>
      </c>
      <c r="R11757" s="7" t="n">
        <v>0</v>
      </c>
      <c r="S11757" s="7" t="n">
        <v>2</v>
      </c>
      <c r="T11757" s="7" t="n">
        <v>3</v>
      </c>
      <c r="U11757" s="7" t="n">
        <v>9</v>
      </c>
      <c r="V11757" s="7" t="n">
        <v>1</v>
      </c>
      <c r="W11757" s="11" t="n">
        <f t="normal" ca="1">A11767</f>
        <v>0</v>
      </c>
    </row>
    <row r="11758" spans="1:8">
      <c r="A11758" t="s">
        <v>4</v>
      </c>
      <c r="B11758" s="4" t="s">
        <v>5</v>
      </c>
      <c r="C11758" s="4" t="s">
        <v>7</v>
      </c>
      <c r="D11758" s="10" t="s">
        <v>10</v>
      </c>
      <c r="E11758" s="4" t="s">
        <v>5</v>
      </c>
      <c r="F11758" s="4" t="s">
        <v>11</v>
      </c>
      <c r="G11758" s="4" t="s">
        <v>7</v>
      </c>
      <c r="H11758" s="4" t="s">
        <v>7</v>
      </c>
      <c r="I11758" s="4" t="s">
        <v>8</v>
      </c>
      <c r="J11758" s="10" t="s">
        <v>12</v>
      </c>
      <c r="K11758" s="4" t="s">
        <v>7</v>
      </c>
      <c r="L11758" s="4" t="s">
        <v>7</v>
      </c>
      <c r="M11758" s="10" t="s">
        <v>10</v>
      </c>
      <c r="N11758" s="4" t="s">
        <v>5</v>
      </c>
      <c r="O11758" s="4" t="s">
        <v>7</v>
      </c>
      <c r="P11758" s="10" t="s">
        <v>12</v>
      </c>
      <c r="Q11758" s="4" t="s">
        <v>7</v>
      </c>
      <c r="R11758" s="4" t="s">
        <v>17</v>
      </c>
      <c r="S11758" s="4" t="s">
        <v>7</v>
      </c>
      <c r="T11758" s="4" t="s">
        <v>7</v>
      </c>
      <c r="U11758" s="4" t="s">
        <v>7</v>
      </c>
      <c r="V11758" s="10" t="s">
        <v>10</v>
      </c>
      <c r="W11758" s="4" t="s">
        <v>5</v>
      </c>
      <c r="X11758" s="4" t="s">
        <v>7</v>
      </c>
      <c r="Y11758" s="10" t="s">
        <v>12</v>
      </c>
      <c r="Z11758" s="4" t="s">
        <v>7</v>
      </c>
      <c r="AA11758" s="4" t="s">
        <v>17</v>
      </c>
      <c r="AB11758" s="4" t="s">
        <v>7</v>
      </c>
      <c r="AC11758" s="4" t="s">
        <v>7</v>
      </c>
      <c r="AD11758" s="4" t="s">
        <v>7</v>
      </c>
      <c r="AE11758" s="4" t="s">
        <v>13</v>
      </c>
    </row>
    <row r="11759" spans="1:8">
      <c r="A11759" t="n">
        <v>91123</v>
      </c>
      <c r="B11759" s="9" t="n">
        <v>5</v>
      </c>
      <c r="C11759" s="7" t="n">
        <v>28</v>
      </c>
      <c r="D11759" s="10" t="s">
        <v>3</v>
      </c>
      <c r="E11759" s="39" t="n">
        <v>47</v>
      </c>
      <c r="F11759" s="7" t="n">
        <v>61456</v>
      </c>
      <c r="G11759" s="7" t="n">
        <v>2</v>
      </c>
      <c r="H11759" s="7" t="n">
        <v>0</v>
      </c>
      <c r="I11759" s="7" t="s">
        <v>134</v>
      </c>
      <c r="J11759" s="10" t="s">
        <v>3</v>
      </c>
      <c r="K11759" s="7" t="n">
        <v>8</v>
      </c>
      <c r="L11759" s="7" t="n">
        <v>28</v>
      </c>
      <c r="M11759" s="10" t="s">
        <v>3</v>
      </c>
      <c r="N11759" s="53" t="n">
        <v>74</v>
      </c>
      <c r="O11759" s="7" t="n">
        <v>65</v>
      </c>
      <c r="P11759" s="10" t="s">
        <v>3</v>
      </c>
      <c r="Q11759" s="7" t="n">
        <v>0</v>
      </c>
      <c r="R11759" s="7" t="n">
        <v>1</v>
      </c>
      <c r="S11759" s="7" t="n">
        <v>3</v>
      </c>
      <c r="T11759" s="7" t="n">
        <v>9</v>
      </c>
      <c r="U11759" s="7" t="n">
        <v>28</v>
      </c>
      <c r="V11759" s="10" t="s">
        <v>3</v>
      </c>
      <c r="W11759" s="53" t="n">
        <v>74</v>
      </c>
      <c r="X11759" s="7" t="n">
        <v>65</v>
      </c>
      <c r="Y11759" s="10" t="s">
        <v>3</v>
      </c>
      <c r="Z11759" s="7" t="n">
        <v>0</v>
      </c>
      <c r="AA11759" s="7" t="n">
        <v>2</v>
      </c>
      <c r="AB11759" s="7" t="n">
        <v>3</v>
      </c>
      <c r="AC11759" s="7" t="n">
        <v>9</v>
      </c>
      <c r="AD11759" s="7" t="n">
        <v>1</v>
      </c>
      <c r="AE11759" s="11" t="n">
        <f t="normal" ca="1">A11763</f>
        <v>0</v>
      </c>
    </row>
    <row r="11760" spans="1:8">
      <c r="A11760" t="s">
        <v>4</v>
      </c>
      <c r="B11760" s="4" t="s">
        <v>5</v>
      </c>
      <c r="C11760" s="4" t="s">
        <v>11</v>
      </c>
      <c r="D11760" s="4" t="s">
        <v>7</v>
      </c>
      <c r="E11760" s="4" t="s">
        <v>7</v>
      </c>
      <c r="F11760" s="4" t="s">
        <v>8</v>
      </c>
    </row>
    <row r="11761" spans="1:31">
      <c r="A11761" t="n">
        <v>91171</v>
      </c>
      <c r="B11761" s="39" t="n">
        <v>47</v>
      </c>
      <c r="C11761" s="7" t="n">
        <v>61456</v>
      </c>
      <c r="D11761" s="7" t="n">
        <v>0</v>
      </c>
      <c r="E11761" s="7" t="n">
        <v>0</v>
      </c>
      <c r="F11761" s="7" t="s">
        <v>135</v>
      </c>
    </row>
    <row r="11762" spans="1:31">
      <c r="A11762" t="s">
        <v>4</v>
      </c>
      <c r="B11762" s="4" t="s">
        <v>5</v>
      </c>
      <c r="C11762" s="4" t="s">
        <v>7</v>
      </c>
      <c r="D11762" s="4" t="s">
        <v>11</v>
      </c>
      <c r="E11762" s="4" t="s">
        <v>15</v>
      </c>
    </row>
    <row r="11763" spans="1:31">
      <c r="A11763" t="n">
        <v>91184</v>
      </c>
      <c r="B11763" s="28" t="n">
        <v>58</v>
      </c>
      <c r="C11763" s="7" t="n">
        <v>0</v>
      </c>
      <c r="D11763" s="7" t="n">
        <v>300</v>
      </c>
      <c r="E11763" s="7" t="n">
        <v>1</v>
      </c>
    </row>
    <row r="11764" spans="1:31">
      <c r="A11764" t="s">
        <v>4</v>
      </c>
      <c r="B11764" s="4" t="s">
        <v>5</v>
      </c>
      <c r="C11764" s="4" t="s">
        <v>7</v>
      </c>
      <c r="D11764" s="4" t="s">
        <v>11</v>
      </c>
    </row>
    <row r="11765" spans="1:31">
      <c r="A11765" t="n">
        <v>91192</v>
      </c>
      <c r="B11765" s="28" t="n">
        <v>58</v>
      </c>
      <c r="C11765" s="7" t="n">
        <v>255</v>
      </c>
      <c r="D11765" s="7" t="n">
        <v>0</v>
      </c>
    </row>
    <row r="11766" spans="1:31">
      <c r="A11766" t="s">
        <v>4</v>
      </c>
      <c r="B11766" s="4" t="s">
        <v>5</v>
      </c>
      <c r="C11766" s="4" t="s">
        <v>7</v>
      </c>
      <c r="D11766" s="4" t="s">
        <v>7</v>
      </c>
      <c r="E11766" s="4" t="s">
        <v>7</v>
      </c>
      <c r="F11766" s="4" t="s">
        <v>7</v>
      </c>
    </row>
    <row r="11767" spans="1:31">
      <c r="A11767" t="n">
        <v>91196</v>
      </c>
      <c r="B11767" s="13" t="n">
        <v>14</v>
      </c>
      <c r="C11767" s="7" t="n">
        <v>0</v>
      </c>
      <c r="D11767" s="7" t="n">
        <v>0</v>
      </c>
      <c r="E11767" s="7" t="n">
        <v>0</v>
      </c>
      <c r="F11767" s="7" t="n">
        <v>64</v>
      </c>
    </row>
    <row r="11768" spans="1:31">
      <c r="A11768" t="s">
        <v>4</v>
      </c>
      <c r="B11768" s="4" t="s">
        <v>5</v>
      </c>
      <c r="C11768" s="4" t="s">
        <v>7</v>
      </c>
      <c r="D11768" s="4" t="s">
        <v>11</v>
      </c>
    </row>
    <row r="11769" spans="1:31">
      <c r="A11769" t="n">
        <v>91201</v>
      </c>
      <c r="B11769" s="21" t="n">
        <v>22</v>
      </c>
      <c r="C11769" s="7" t="n">
        <v>0</v>
      </c>
      <c r="D11769" s="7" t="n">
        <v>36878</v>
      </c>
    </row>
    <row r="11770" spans="1:31">
      <c r="A11770" t="s">
        <v>4</v>
      </c>
      <c r="B11770" s="4" t="s">
        <v>5</v>
      </c>
      <c r="C11770" s="4" t="s">
        <v>7</v>
      </c>
      <c r="D11770" s="4" t="s">
        <v>11</v>
      </c>
    </row>
    <row r="11771" spans="1:31">
      <c r="A11771" t="n">
        <v>91205</v>
      </c>
      <c r="B11771" s="28" t="n">
        <v>58</v>
      </c>
      <c r="C11771" s="7" t="n">
        <v>5</v>
      </c>
      <c r="D11771" s="7" t="n">
        <v>300</v>
      </c>
    </row>
    <row r="11772" spans="1:31">
      <c r="A11772" t="s">
        <v>4</v>
      </c>
      <c r="B11772" s="4" t="s">
        <v>5</v>
      </c>
      <c r="C11772" s="4" t="s">
        <v>15</v>
      </c>
      <c r="D11772" s="4" t="s">
        <v>11</v>
      </c>
    </row>
    <row r="11773" spans="1:31">
      <c r="A11773" t="n">
        <v>91209</v>
      </c>
      <c r="B11773" s="29" t="n">
        <v>103</v>
      </c>
      <c r="C11773" s="7" t="n">
        <v>0</v>
      </c>
      <c r="D11773" s="7" t="n">
        <v>300</v>
      </c>
    </row>
    <row r="11774" spans="1:31">
      <c r="A11774" t="s">
        <v>4</v>
      </c>
      <c r="B11774" s="4" t="s">
        <v>5</v>
      </c>
      <c r="C11774" s="4" t="s">
        <v>7</v>
      </c>
    </row>
    <row r="11775" spans="1:31">
      <c r="A11775" t="n">
        <v>91216</v>
      </c>
      <c r="B11775" s="54" t="n">
        <v>64</v>
      </c>
      <c r="C11775" s="7" t="n">
        <v>7</v>
      </c>
    </row>
    <row r="11776" spans="1:31">
      <c r="A11776" t="s">
        <v>4</v>
      </c>
      <c r="B11776" s="4" t="s">
        <v>5</v>
      </c>
      <c r="C11776" s="4" t="s">
        <v>7</v>
      </c>
      <c r="D11776" s="4" t="s">
        <v>11</v>
      </c>
    </row>
    <row r="11777" spans="1:6">
      <c r="A11777" t="n">
        <v>91218</v>
      </c>
      <c r="B11777" s="55" t="n">
        <v>72</v>
      </c>
      <c r="C11777" s="7" t="n">
        <v>5</v>
      </c>
      <c r="D11777" s="7" t="n">
        <v>0</v>
      </c>
    </row>
    <row r="11778" spans="1:6">
      <c r="A11778" t="s">
        <v>4</v>
      </c>
      <c r="B11778" s="4" t="s">
        <v>5</v>
      </c>
      <c r="C11778" s="4" t="s">
        <v>7</v>
      </c>
      <c r="D11778" s="10" t="s">
        <v>10</v>
      </c>
      <c r="E11778" s="4" t="s">
        <v>5</v>
      </c>
      <c r="F11778" s="4" t="s">
        <v>7</v>
      </c>
      <c r="G11778" s="4" t="s">
        <v>11</v>
      </c>
      <c r="H11778" s="10" t="s">
        <v>12</v>
      </c>
      <c r="I11778" s="4" t="s">
        <v>7</v>
      </c>
      <c r="J11778" s="4" t="s">
        <v>17</v>
      </c>
      <c r="K11778" s="4" t="s">
        <v>7</v>
      </c>
      <c r="L11778" s="4" t="s">
        <v>7</v>
      </c>
      <c r="M11778" s="4" t="s">
        <v>13</v>
      </c>
    </row>
    <row r="11779" spans="1:6">
      <c r="A11779" t="n">
        <v>91222</v>
      </c>
      <c r="B11779" s="9" t="n">
        <v>5</v>
      </c>
      <c r="C11779" s="7" t="n">
        <v>28</v>
      </c>
      <c r="D11779" s="10" t="s">
        <v>3</v>
      </c>
      <c r="E11779" s="8" t="n">
        <v>162</v>
      </c>
      <c r="F11779" s="7" t="n">
        <v>4</v>
      </c>
      <c r="G11779" s="7" t="n">
        <v>36878</v>
      </c>
      <c r="H11779" s="10" t="s">
        <v>3</v>
      </c>
      <c r="I11779" s="7" t="n">
        <v>0</v>
      </c>
      <c r="J11779" s="7" t="n">
        <v>1</v>
      </c>
      <c r="K11779" s="7" t="n">
        <v>2</v>
      </c>
      <c r="L11779" s="7" t="n">
        <v>1</v>
      </c>
      <c r="M11779" s="11" t="n">
        <f t="normal" ca="1">A11785</f>
        <v>0</v>
      </c>
    </row>
    <row r="11780" spans="1:6">
      <c r="A11780" t="s">
        <v>4</v>
      </c>
      <c r="B11780" s="4" t="s">
        <v>5</v>
      </c>
      <c r="C11780" s="4" t="s">
        <v>7</v>
      </c>
      <c r="D11780" s="4" t="s">
        <v>8</v>
      </c>
    </row>
    <row r="11781" spans="1:6">
      <c r="A11781" t="n">
        <v>91239</v>
      </c>
      <c r="B11781" s="6" t="n">
        <v>2</v>
      </c>
      <c r="C11781" s="7" t="n">
        <v>10</v>
      </c>
      <c r="D11781" s="7" t="s">
        <v>136</v>
      </c>
    </row>
    <row r="11782" spans="1:6">
      <c r="A11782" t="s">
        <v>4</v>
      </c>
      <c r="B11782" s="4" t="s">
        <v>5</v>
      </c>
      <c r="C11782" s="4" t="s">
        <v>11</v>
      </c>
    </row>
    <row r="11783" spans="1:6">
      <c r="A11783" t="n">
        <v>91256</v>
      </c>
      <c r="B11783" s="26" t="n">
        <v>16</v>
      </c>
      <c r="C11783" s="7" t="n">
        <v>0</v>
      </c>
    </row>
    <row r="11784" spans="1:6">
      <c r="A11784" t="s">
        <v>4</v>
      </c>
      <c r="B11784" s="4" t="s">
        <v>5</v>
      </c>
      <c r="C11784" s="4" t="s">
        <v>7</v>
      </c>
    </row>
    <row r="11785" spans="1:6">
      <c r="A11785" t="n">
        <v>91259</v>
      </c>
      <c r="B11785" s="56" t="n">
        <v>116</v>
      </c>
      <c r="C11785" s="7" t="n">
        <v>0</v>
      </c>
    </row>
    <row r="11786" spans="1:6">
      <c r="A11786" t="s">
        <v>4</v>
      </c>
      <c r="B11786" s="4" t="s">
        <v>5</v>
      </c>
      <c r="C11786" s="4" t="s">
        <v>7</v>
      </c>
      <c r="D11786" s="4" t="s">
        <v>11</v>
      </c>
    </row>
    <row r="11787" spans="1:6">
      <c r="A11787" t="n">
        <v>91261</v>
      </c>
      <c r="B11787" s="56" t="n">
        <v>116</v>
      </c>
      <c r="C11787" s="7" t="n">
        <v>2</v>
      </c>
      <c r="D11787" s="7" t="n">
        <v>1</v>
      </c>
    </row>
    <row r="11788" spans="1:6">
      <c r="A11788" t="s">
        <v>4</v>
      </c>
      <c r="B11788" s="4" t="s">
        <v>5</v>
      </c>
      <c r="C11788" s="4" t="s">
        <v>7</v>
      </c>
      <c r="D11788" s="4" t="s">
        <v>17</v>
      </c>
    </row>
    <row r="11789" spans="1:6">
      <c r="A11789" t="n">
        <v>91265</v>
      </c>
      <c r="B11789" s="56" t="n">
        <v>116</v>
      </c>
      <c r="C11789" s="7" t="n">
        <v>5</v>
      </c>
      <c r="D11789" s="7" t="n">
        <v>1101004800</v>
      </c>
    </row>
    <row r="11790" spans="1:6">
      <c r="A11790" t="s">
        <v>4</v>
      </c>
      <c r="B11790" s="4" t="s">
        <v>5</v>
      </c>
      <c r="C11790" s="4" t="s">
        <v>7</v>
      </c>
      <c r="D11790" s="4" t="s">
        <v>11</v>
      </c>
    </row>
    <row r="11791" spans="1:6">
      <c r="A11791" t="n">
        <v>91271</v>
      </c>
      <c r="B11791" s="56" t="n">
        <v>116</v>
      </c>
      <c r="C11791" s="7" t="n">
        <v>6</v>
      </c>
      <c r="D11791" s="7" t="n">
        <v>1</v>
      </c>
    </row>
    <row r="11792" spans="1:6">
      <c r="A11792" t="s">
        <v>4</v>
      </c>
      <c r="B11792" s="4" t="s">
        <v>5</v>
      </c>
      <c r="C11792" s="4" t="s">
        <v>11</v>
      </c>
      <c r="D11792" s="4" t="s">
        <v>8</v>
      </c>
      <c r="E11792" s="4" t="s">
        <v>8</v>
      </c>
      <c r="F11792" s="4" t="s">
        <v>8</v>
      </c>
      <c r="G11792" s="4" t="s">
        <v>7</v>
      </c>
      <c r="H11792" s="4" t="s">
        <v>17</v>
      </c>
      <c r="I11792" s="4" t="s">
        <v>15</v>
      </c>
      <c r="J11792" s="4" t="s">
        <v>15</v>
      </c>
      <c r="K11792" s="4" t="s">
        <v>15</v>
      </c>
      <c r="L11792" s="4" t="s">
        <v>15</v>
      </c>
      <c r="M11792" s="4" t="s">
        <v>15</v>
      </c>
      <c r="N11792" s="4" t="s">
        <v>15</v>
      </c>
      <c r="O11792" s="4" t="s">
        <v>15</v>
      </c>
      <c r="P11792" s="4" t="s">
        <v>8</v>
      </c>
      <c r="Q11792" s="4" t="s">
        <v>8</v>
      </c>
      <c r="R11792" s="4" t="s">
        <v>17</v>
      </c>
      <c r="S11792" s="4" t="s">
        <v>7</v>
      </c>
      <c r="T11792" s="4" t="s">
        <v>17</v>
      </c>
      <c r="U11792" s="4" t="s">
        <v>17</v>
      </c>
      <c r="V11792" s="4" t="s">
        <v>11</v>
      </c>
    </row>
    <row r="11793" spans="1:22">
      <c r="A11793" t="n">
        <v>91275</v>
      </c>
      <c r="B11793" s="59" t="n">
        <v>19</v>
      </c>
      <c r="C11793" s="7" t="n">
        <v>1</v>
      </c>
      <c r="D11793" s="7" t="s">
        <v>144</v>
      </c>
      <c r="E11793" s="7" t="s">
        <v>145</v>
      </c>
      <c r="F11793" s="7" t="s">
        <v>18</v>
      </c>
      <c r="G11793" s="7" t="n">
        <v>0</v>
      </c>
      <c r="H11793" s="7" t="n">
        <v>1</v>
      </c>
      <c r="I11793" s="7" t="n">
        <v>0</v>
      </c>
      <c r="J11793" s="7" t="n">
        <v>0</v>
      </c>
      <c r="K11793" s="7" t="n">
        <v>0</v>
      </c>
      <c r="L11793" s="7" t="n">
        <v>0</v>
      </c>
      <c r="M11793" s="7" t="n">
        <v>1</v>
      </c>
      <c r="N11793" s="7" t="n">
        <v>1.60000002384186</v>
      </c>
      <c r="O11793" s="7" t="n">
        <v>0.0900000035762787</v>
      </c>
      <c r="P11793" s="7" t="s">
        <v>18</v>
      </c>
      <c r="Q11793" s="7" t="s">
        <v>18</v>
      </c>
      <c r="R11793" s="7" t="n">
        <v>-1</v>
      </c>
      <c r="S11793" s="7" t="n">
        <v>0</v>
      </c>
      <c r="T11793" s="7" t="n">
        <v>0</v>
      </c>
      <c r="U11793" s="7" t="n">
        <v>0</v>
      </c>
      <c r="V11793" s="7" t="n">
        <v>0</v>
      </c>
    </row>
    <row r="11794" spans="1:22">
      <c r="A11794" t="s">
        <v>4</v>
      </c>
      <c r="B11794" s="4" t="s">
        <v>5</v>
      </c>
      <c r="C11794" s="4" t="s">
        <v>11</v>
      </c>
      <c r="D11794" s="4" t="s">
        <v>8</v>
      </c>
      <c r="E11794" s="4" t="s">
        <v>8</v>
      </c>
      <c r="F11794" s="4" t="s">
        <v>8</v>
      </c>
      <c r="G11794" s="4" t="s">
        <v>7</v>
      </c>
      <c r="H11794" s="4" t="s">
        <v>17</v>
      </c>
      <c r="I11794" s="4" t="s">
        <v>15</v>
      </c>
      <c r="J11794" s="4" t="s">
        <v>15</v>
      </c>
      <c r="K11794" s="4" t="s">
        <v>15</v>
      </c>
      <c r="L11794" s="4" t="s">
        <v>15</v>
      </c>
      <c r="M11794" s="4" t="s">
        <v>15</v>
      </c>
      <c r="N11794" s="4" t="s">
        <v>15</v>
      </c>
      <c r="O11794" s="4" t="s">
        <v>15</v>
      </c>
      <c r="P11794" s="4" t="s">
        <v>8</v>
      </c>
      <c r="Q11794" s="4" t="s">
        <v>8</v>
      </c>
      <c r="R11794" s="4" t="s">
        <v>17</v>
      </c>
      <c r="S11794" s="4" t="s">
        <v>7</v>
      </c>
      <c r="T11794" s="4" t="s">
        <v>17</v>
      </c>
      <c r="U11794" s="4" t="s">
        <v>17</v>
      </c>
      <c r="V11794" s="4" t="s">
        <v>11</v>
      </c>
    </row>
    <row r="11795" spans="1:22">
      <c r="A11795" t="n">
        <v>91348</v>
      </c>
      <c r="B11795" s="59" t="n">
        <v>19</v>
      </c>
      <c r="C11795" s="7" t="n">
        <v>2</v>
      </c>
      <c r="D11795" s="7" t="s">
        <v>146</v>
      </c>
      <c r="E11795" s="7" t="s">
        <v>147</v>
      </c>
      <c r="F11795" s="7" t="s">
        <v>18</v>
      </c>
      <c r="G11795" s="7" t="n">
        <v>0</v>
      </c>
      <c r="H11795" s="7" t="n">
        <v>1</v>
      </c>
      <c r="I11795" s="7" t="n">
        <v>0</v>
      </c>
      <c r="J11795" s="7" t="n">
        <v>0</v>
      </c>
      <c r="K11795" s="7" t="n">
        <v>0</v>
      </c>
      <c r="L11795" s="7" t="n">
        <v>0</v>
      </c>
      <c r="M11795" s="7" t="n">
        <v>1</v>
      </c>
      <c r="N11795" s="7" t="n">
        <v>1.60000002384186</v>
      </c>
      <c r="O11795" s="7" t="n">
        <v>0.0900000035762787</v>
      </c>
      <c r="P11795" s="7" t="s">
        <v>18</v>
      </c>
      <c r="Q11795" s="7" t="s">
        <v>18</v>
      </c>
      <c r="R11795" s="7" t="n">
        <v>-1</v>
      </c>
      <c r="S11795" s="7" t="n">
        <v>0</v>
      </c>
      <c r="T11795" s="7" t="n">
        <v>0</v>
      </c>
      <c r="U11795" s="7" t="n">
        <v>0</v>
      </c>
      <c r="V11795" s="7" t="n">
        <v>0</v>
      </c>
    </row>
    <row r="11796" spans="1:22">
      <c r="A11796" t="s">
        <v>4</v>
      </c>
      <c r="B11796" s="4" t="s">
        <v>5</v>
      </c>
      <c r="C11796" s="4" t="s">
        <v>11</v>
      </c>
      <c r="D11796" s="4" t="s">
        <v>8</v>
      </c>
      <c r="E11796" s="4" t="s">
        <v>8</v>
      </c>
      <c r="F11796" s="4" t="s">
        <v>8</v>
      </c>
      <c r="G11796" s="4" t="s">
        <v>7</v>
      </c>
      <c r="H11796" s="4" t="s">
        <v>17</v>
      </c>
      <c r="I11796" s="4" t="s">
        <v>15</v>
      </c>
      <c r="J11796" s="4" t="s">
        <v>15</v>
      </c>
      <c r="K11796" s="4" t="s">
        <v>15</v>
      </c>
      <c r="L11796" s="4" t="s">
        <v>15</v>
      </c>
      <c r="M11796" s="4" t="s">
        <v>15</v>
      </c>
      <c r="N11796" s="4" t="s">
        <v>15</v>
      </c>
      <c r="O11796" s="4" t="s">
        <v>15</v>
      </c>
      <c r="P11796" s="4" t="s">
        <v>8</v>
      </c>
      <c r="Q11796" s="4" t="s">
        <v>8</v>
      </c>
      <c r="R11796" s="4" t="s">
        <v>17</v>
      </c>
      <c r="S11796" s="4" t="s">
        <v>7</v>
      </c>
      <c r="T11796" s="4" t="s">
        <v>17</v>
      </c>
      <c r="U11796" s="4" t="s">
        <v>17</v>
      </c>
      <c r="V11796" s="4" t="s">
        <v>11</v>
      </c>
    </row>
    <row r="11797" spans="1:22">
      <c r="A11797" t="n">
        <v>91422</v>
      </c>
      <c r="B11797" s="59" t="n">
        <v>19</v>
      </c>
      <c r="C11797" s="7" t="n">
        <v>3</v>
      </c>
      <c r="D11797" s="7" t="s">
        <v>148</v>
      </c>
      <c r="E11797" s="7" t="s">
        <v>149</v>
      </c>
      <c r="F11797" s="7" t="s">
        <v>18</v>
      </c>
      <c r="G11797" s="7" t="n">
        <v>0</v>
      </c>
      <c r="H11797" s="7" t="n">
        <v>1</v>
      </c>
      <c r="I11797" s="7" t="n">
        <v>0</v>
      </c>
      <c r="J11797" s="7" t="n">
        <v>0</v>
      </c>
      <c r="K11797" s="7" t="n">
        <v>0</v>
      </c>
      <c r="L11797" s="7" t="n">
        <v>0</v>
      </c>
      <c r="M11797" s="7" t="n">
        <v>1</v>
      </c>
      <c r="N11797" s="7" t="n">
        <v>1.60000002384186</v>
      </c>
      <c r="O11797" s="7" t="n">
        <v>0.0900000035762787</v>
      </c>
      <c r="P11797" s="7" t="s">
        <v>18</v>
      </c>
      <c r="Q11797" s="7" t="s">
        <v>18</v>
      </c>
      <c r="R11797" s="7" t="n">
        <v>-1</v>
      </c>
      <c r="S11797" s="7" t="n">
        <v>0</v>
      </c>
      <c r="T11797" s="7" t="n">
        <v>0</v>
      </c>
      <c r="U11797" s="7" t="n">
        <v>0</v>
      </c>
      <c r="V11797" s="7" t="n">
        <v>0</v>
      </c>
    </row>
    <row r="11798" spans="1:22">
      <c r="A11798" t="s">
        <v>4</v>
      </c>
      <c r="B11798" s="4" t="s">
        <v>5</v>
      </c>
      <c r="C11798" s="4" t="s">
        <v>11</v>
      </c>
      <c r="D11798" s="4" t="s">
        <v>8</v>
      </c>
      <c r="E11798" s="4" t="s">
        <v>8</v>
      </c>
      <c r="F11798" s="4" t="s">
        <v>8</v>
      </c>
      <c r="G11798" s="4" t="s">
        <v>7</v>
      </c>
      <c r="H11798" s="4" t="s">
        <v>17</v>
      </c>
      <c r="I11798" s="4" t="s">
        <v>15</v>
      </c>
      <c r="J11798" s="4" t="s">
        <v>15</v>
      </c>
      <c r="K11798" s="4" t="s">
        <v>15</v>
      </c>
      <c r="L11798" s="4" t="s">
        <v>15</v>
      </c>
      <c r="M11798" s="4" t="s">
        <v>15</v>
      </c>
      <c r="N11798" s="4" t="s">
        <v>15</v>
      </c>
      <c r="O11798" s="4" t="s">
        <v>15</v>
      </c>
      <c r="P11798" s="4" t="s">
        <v>8</v>
      </c>
      <c r="Q11798" s="4" t="s">
        <v>8</v>
      </c>
      <c r="R11798" s="4" t="s">
        <v>17</v>
      </c>
      <c r="S11798" s="4" t="s">
        <v>7</v>
      </c>
      <c r="T11798" s="4" t="s">
        <v>17</v>
      </c>
      <c r="U11798" s="4" t="s">
        <v>17</v>
      </c>
      <c r="V11798" s="4" t="s">
        <v>11</v>
      </c>
    </row>
    <row r="11799" spans="1:22">
      <c r="A11799" t="n">
        <v>91495</v>
      </c>
      <c r="B11799" s="59" t="n">
        <v>19</v>
      </c>
      <c r="C11799" s="7" t="n">
        <v>4</v>
      </c>
      <c r="D11799" s="7" t="s">
        <v>150</v>
      </c>
      <c r="E11799" s="7" t="s">
        <v>151</v>
      </c>
      <c r="F11799" s="7" t="s">
        <v>18</v>
      </c>
      <c r="G11799" s="7" t="n">
        <v>0</v>
      </c>
      <c r="H11799" s="7" t="n">
        <v>1</v>
      </c>
      <c r="I11799" s="7" t="n">
        <v>0</v>
      </c>
      <c r="J11799" s="7" t="n">
        <v>0</v>
      </c>
      <c r="K11799" s="7" t="n">
        <v>0</v>
      </c>
      <c r="L11799" s="7" t="n">
        <v>0</v>
      </c>
      <c r="M11799" s="7" t="n">
        <v>1</v>
      </c>
      <c r="N11799" s="7" t="n">
        <v>1.60000002384186</v>
      </c>
      <c r="O11799" s="7" t="n">
        <v>0.0900000035762787</v>
      </c>
      <c r="P11799" s="7" t="s">
        <v>18</v>
      </c>
      <c r="Q11799" s="7" t="s">
        <v>18</v>
      </c>
      <c r="R11799" s="7" t="n">
        <v>-1</v>
      </c>
      <c r="S11799" s="7" t="n">
        <v>0</v>
      </c>
      <c r="T11799" s="7" t="n">
        <v>0</v>
      </c>
      <c r="U11799" s="7" t="n">
        <v>0</v>
      </c>
      <c r="V11799" s="7" t="n">
        <v>0</v>
      </c>
    </row>
    <row r="11800" spans="1:22">
      <c r="A11800" t="s">
        <v>4</v>
      </c>
      <c r="B11800" s="4" t="s">
        <v>5</v>
      </c>
      <c r="C11800" s="4" t="s">
        <v>11</v>
      </c>
      <c r="D11800" s="4" t="s">
        <v>8</v>
      </c>
      <c r="E11800" s="4" t="s">
        <v>8</v>
      </c>
      <c r="F11800" s="4" t="s">
        <v>8</v>
      </c>
      <c r="G11800" s="4" t="s">
        <v>7</v>
      </c>
      <c r="H11800" s="4" t="s">
        <v>17</v>
      </c>
      <c r="I11800" s="4" t="s">
        <v>15</v>
      </c>
      <c r="J11800" s="4" t="s">
        <v>15</v>
      </c>
      <c r="K11800" s="4" t="s">
        <v>15</v>
      </c>
      <c r="L11800" s="4" t="s">
        <v>15</v>
      </c>
      <c r="M11800" s="4" t="s">
        <v>15</v>
      </c>
      <c r="N11800" s="4" t="s">
        <v>15</v>
      </c>
      <c r="O11800" s="4" t="s">
        <v>15</v>
      </c>
      <c r="P11800" s="4" t="s">
        <v>8</v>
      </c>
      <c r="Q11800" s="4" t="s">
        <v>8</v>
      </c>
      <c r="R11800" s="4" t="s">
        <v>17</v>
      </c>
      <c r="S11800" s="4" t="s">
        <v>7</v>
      </c>
      <c r="T11800" s="4" t="s">
        <v>17</v>
      </c>
      <c r="U11800" s="4" t="s">
        <v>17</v>
      </c>
      <c r="V11800" s="4" t="s">
        <v>11</v>
      </c>
    </row>
    <row r="11801" spans="1:22">
      <c r="A11801" t="n">
        <v>91570</v>
      </c>
      <c r="B11801" s="59" t="n">
        <v>19</v>
      </c>
      <c r="C11801" s="7" t="n">
        <v>5</v>
      </c>
      <c r="D11801" s="7" t="s">
        <v>152</v>
      </c>
      <c r="E11801" s="7" t="s">
        <v>153</v>
      </c>
      <c r="F11801" s="7" t="s">
        <v>18</v>
      </c>
      <c r="G11801" s="7" t="n">
        <v>0</v>
      </c>
      <c r="H11801" s="7" t="n">
        <v>1</v>
      </c>
      <c r="I11801" s="7" t="n">
        <v>0</v>
      </c>
      <c r="J11801" s="7" t="n">
        <v>0</v>
      </c>
      <c r="K11801" s="7" t="n">
        <v>0</v>
      </c>
      <c r="L11801" s="7" t="n">
        <v>0</v>
      </c>
      <c r="M11801" s="7" t="n">
        <v>1</v>
      </c>
      <c r="N11801" s="7" t="n">
        <v>1.60000002384186</v>
      </c>
      <c r="O11801" s="7" t="n">
        <v>0.0900000035762787</v>
      </c>
      <c r="P11801" s="7" t="s">
        <v>18</v>
      </c>
      <c r="Q11801" s="7" t="s">
        <v>18</v>
      </c>
      <c r="R11801" s="7" t="n">
        <v>-1</v>
      </c>
      <c r="S11801" s="7" t="n">
        <v>0</v>
      </c>
      <c r="T11801" s="7" t="n">
        <v>0</v>
      </c>
      <c r="U11801" s="7" t="n">
        <v>0</v>
      </c>
      <c r="V11801" s="7" t="n">
        <v>0</v>
      </c>
    </row>
    <row r="11802" spans="1:22">
      <c r="A11802" t="s">
        <v>4</v>
      </c>
      <c r="B11802" s="4" t="s">
        <v>5</v>
      </c>
      <c r="C11802" s="4" t="s">
        <v>11</v>
      </c>
      <c r="D11802" s="4" t="s">
        <v>8</v>
      </c>
      <c r="E11802" s="4" t="s">
        <v>8</v>
      </c>
      <c r="F11802" s="4" t="s">
        <v>8</v>
      </c>
      <c r="G11802" s="4" t="s">
        <v>7</v>
      </c>
      <c r="H11802" s="4" t="s">
        <v>17</v>
      </c>
      <c r="I11802" s="4" t="s">
        <v>15</v>
      </c>
      <c r="J11802" s="4" t="s">
        <v>15</v>
      </c>
      <c r="K11802" s="4" t="s">
        <v>15</v>
      </c>
      <c r="L11802" s="4" t="s">
        <v>15</v>
      </c>
      <c r="M11802" s="4" t="s">
        <v>15</v>
      </c>
      <c r="N11802" s="4" t="s">
        <v>15</v>
      </c>
      <c r="O11802" s="4" t="s">
        <v>15</v>
      </c>
      <c r="P11802" s="4" t="s">
        <v>8</v>
      </c>
      <c r="Q11802" s="4" t="s">
        <v>8</v>
      </c>
      <c r="R11802" s="4" t="s">
        <v>17</v>
      </c>
      <c r="S11802" s="4" t="s">
        <v>7</v>
      </c>
      <c r="T11802" s="4" t="s">
        <v>17</v>
      </c>
      <c r="U11802" s="4" t="s">
        <v>17</v>
      </c>
      <c r="V11802" s="4" t="s">
        <v>11</v>
      </c>
    </row>
    <row r="11803" spans="1:22">
      <c r="A11803" t="n">
        <v>91642</v>
      </c>
      <c r="B11803" s="59" t="n">
        <v>19</v>
      </c>
      <c r="C11803" s="7" t="n">
        <v>6</v>
      </c>
      <c r="D11803" s="7" t="s">
        <v>154</v>
      </c>
      <c r="E11803" s="7" t="s">
        <v>155</v>
      </c>
      <c r="F11803" s="7" t="s">
        <v>18</v>
      </c>
      <c r="G11803" s="7" t="n">
        <v>0</v>
      </c>
      <c r="H11803" s="7" t="n">
        <v>1</v>
      </c>
      <c r="I11803" s="7" t="n">
        <v>0</v>
      </c>
      <c r="J11803" s="7" t="n">
        <v>0</v>
      </c>
      <c r="K11803" s="7" t="n">
        <v>0</v>
      </c>
      <c r="L11803" s="7" t="n">
        <v>0</v>
      </c>
      <c r="M11803" s="7" t="n">
        <v>1</v>
      </c>
      <c r="N11803" s="7" t="n">
        <v>1.60000002384186</v>
      </c>
      <c r="O11803" s="7" t="n">
        <v>0.0900000035762787</v>
      </c>
      <c r="P11803" s="7" t="s">
        <v>18</v>
      </c>
      <c r="Q11803" s="7" t="s">
        <v>18</v>
      </c>
      <c r="R11803" s="7" t="n">
        <v>-1</v>
      </c>
      <c r="S11803" s="7" t="n">
        <v>0</v>
      </c>
      <c r="T11803" s="7" t="n">
        <v>0</v>
      </c>
      <c r="U11803" s="7" t="n">
        <v>0</v>
      </c>
      <c r="V11803" s="7" t="n">
        <v>0</v>
      </c>
    </row>
    <row r="11804" spans="1:22">
      <c r="A11804" t="s">
        <v>4</v>
      </c>
      <c r="B11804" s="4" t="s">
        <v>5</v>
      </c>
      <c r="C11804" s="4" t="s">
        <v>11</v>
      </c>
      <c r="D11804" s="4" t="s">
        <v>8</v>
      </c>
      <c r="E11804" s="4" t="s">
        <v>8</v>
      </c>
      <c r="F11804" s="4" t="s">
        <v>8</v>
      </c>
      <c r="G11804" s="4" t="s">
        <v>7</v>
      </c>
      <c r="H11804" s="4" t="s">
        <v>17</v>
      </c>
      <c r="I11804" s="4" t="s">
        <v>15</v>
      </c>
      <c r="J11804" s="4" t="s">
        <v>15</v>
      </c>
      <c r="K11804" s="4" t="s">
        <v>15</v>
      </c>
      <c r="L11804" s="4" t="s">
        <v>15</v>
      </c>
      <c r="M11804" s="4" t="s">
        <v>15</v>
      </c>
      <c r="N11804" s="4" t="s">
        <v>15</v>
      </c>
      <c r="O11804" s="4" t="s">
        <v>15</v>
      </c>
      <c r="P11804" s="4" t="s">
        <v>8</v>
      </c>
      <c r="Q11804" s="4" t="s">
        <v>8</v>
      </c>
      <c r="R11804" s="4" t="s">
        <v>17</v>
      </c>
      <c r="S11804" s="4" t="s">
        <v>7</v>
      </c>
      <c r="T11804" s="4" t="s">
        <v>17</v>
      </c>
      <c r="U11804" s="4" t="s">
        <v>17</v>
      </c>
      <c r="V11804" s="4" t="s">
        <v>11</v>
      </c>
    </row>
    <row r="11805" spans="1:22">
      <c r="A11805" t="n">
        <v>91715</v>
      </c>
      <c r="B11805" s="59" t="n">
        <v>19</v>
      </c>
      <c r="C11805" s="7" t="n">
        <v>7</v>
      </c>
      <c r="D11805" s="7" t="s">
        <v>156</v>
      </c>
      <c r="E11805" s="7" t="s">
        <v>157</v>
      </c>
      <c r="F11805" s="7" t="s">
        <v>18</v>
      </c>
      <c r="G11805" s="7" t="n">
        <v>0</v>
      </c>
      <c r="H11805" s="7" t="n">
        <v>1</v>
      </c>
      <c r="I11805" s="7" t="n">
        <v>0</v>
      </c>
      <c r="J11805" s="7" t="n">
        <v>0</v>
      </c>
      <c r="K11805" s="7" t="n">
        <v>0</v>
      </c>
      <c r="L11805" s="7" t="n">
        <v>0</v>
      </c>
      <c r="M11805" s="7" t="n">
        <v>1</v>
      </c>
      <c r="N11805" s="7" t="n">
        <v>1.60000002384186</v>
      </c>
      <c r="O11805" s="7" t="n">
        <v>0.0900000035762787</v>
      </c>
      <c r="P11805" s="7" t="s">
        <v>18</v>
      </c>
      <c r="Q11805" s="7" t="s">
        <v>18</v>
      </c>
      <c r="R11805" s="7" t="n">
        <v>-1</v>
      </c>
      <c r="S11805" s="7" t="n">
        <v>0</v>
      </c>
      <c r="T11805" s="7" t="n">
        <v>0</v>
      </c>
      <c r="U11805" s="7" t="n">
        <v>0</v>
      </c>
      <c r="V11805" s="7" t="n">
        <v>0</v>
      </c>
    </row>
    <row r="11806" spans="1:22">
      <c r="A11806" t="s">
        <v>4</v>
      </c>
      <c r="B11806" s="4" t="s">
        <v>5</v>
      </c>
      <c r="C11806" s="4" t="s">
        <v>11</v>
      </c>
      <c r="D11806" s="4" t="s">
        <v>8</v>
      </c>
      <c r="E11806" s="4" t="s">
        <v>8</v>
      </c>
      <c r="F11806" s="4" t="s">
        <v>8</v>
      </c>
      <c r="G11806" s="4" t="s">
        <v>7</v>
      </c>
      <c r="H11806" s="4" t="s">
        <v>17</v>
      </c>
      <c r="I11806" s="4" t="s">
        <v>15</v>
      </c>
      <c r="J11806" s="4" t="s">
        <v>15</v>
      </c>
      <c r="K11806" s="4" t="s">
        <v>15</v>
      </c>
      <c r="L11806" s="4" t="s">
        <v>15</v>
      </c>
      <c r="M11806" s="4" t="s">
        <v>15</v>
      </c>
      <c r="N11806" s="4" t="s">
        <v>15</v>
      </c>
      <c r="O11806" s="4" t="s">
        <v>15</v>
      </c>
      <c r="P11806" s="4" t="s">
        <v>8</v>
      </c>
      <c r="Q11806" s="4" t="s">
        <v>8</v>
      </c>
      <c r="R11806" s="4" t="s">
        <v>17</v>
      </c>
      <c r="S11806" s="4" t="s">
        <v>7</v>
      </c>
      <c r="T11806" s="4" t="s">
        <v>17</v>
      </c>
      <c r="U11806" s="4" t="s">
        <v>17</v>
      </c>
      <c r="V11806" s="4" t="s">
        <v>11</v>
      </c>
    </row>
    <row r="11807" spans="1:22">
      <c r="A11807" t="n">
        <v>91786</v>
      </c>
      <c r="B11807" s="59" t="n">
        <v>19</v>
      </c>
      <c r="C11807" s="7" t="n">
        <v>8</v>
      </c>
      <c r="D11807" s="7" t="s">
        <v>158</v>
      </c>
      <c r="E11807" s="7" t="s">
        <v>159</v>
      </c>
      <c r="F11807" s="7" t="s">
        <v>18</v>
      </c>
      <c r="G11807" s="7" t="n">
        <v>0</v>
      </c>
      <c r="H11807" s="7" t="n">
        <v>1</v>
      </c>
      <c r="I11807" s="7" t="n">
        <v>0</v>
      </c>
      <c r="J11807" s="7" t="n">
        <v>0</v>
      </c>
      <c r="K11807" s="7" t="n">
        <v>0</v>
      </c>
      <c r="L11807" s="7" t="n">
        <v>0</v>
      </c>
      <c r="M11807" s="7" t="n">
        <v>1</v>
      </c>
      <c r="N11807" s="7" t="n">
        <v>1.60000002384186</v>
      </c>
      <c r="O11807" s="7" t="n">
        <v>0.0900000035762787</v>
      </c>
      <c r="P11807" s="7" t="s">
        <v>18</v>
      </c>
      <c r="Q11807" s="7" t="s">
        <v>18</v>
      </c>
      <c r="R11807" s="7" t="n">
        <v>-1</v>
      </c>
      <c r="S11807" s="7" t="n">
        <v>0</v>
      </c>
      <c r="T11807" s="7" t="n">
        <v>0</v>
      </c>
      <c r="U11807" s="7" t="n">
        <v>0</v>
      </c>
      <c r="V11807" s="7" t="n">
        <v>0</v>
      </c>
    </row>
    <row r="11808" spans="1:22">
      <c r="A11808" t="s">
        <v>4</v>
      </c>
      <c r="B11808" s="4" t="s">
        <v>5</v>
      </c>
      <c r="C11808" s="4" t="s">
        <v>11</v>
      </c>
      <c r="D11808" s="4" t="s">
        <v>8</v>
      </c>
      <c r="E11808" s="4" t="s">
        <v>8</v>
      </c>
      <c r="F11808" s="4" t="s">
        <v>8</v>
      </c>
      <c r="G11808" s="4" t="s">
        <v>7</v>
      </c>
      <c r="H11808" s="4" t="s">
        <v>17</v>
      </c>
      <c r="I11808" s="4" t="s">
        <v>15</v>
      </c>
      <c r="J11808" s="4" t="s">
        <v>15</v>
      </c>
      <c r="K11808" s="4" t="s">
        <v>15</v>
      </c>
      <c r="L11808" s="4" t="s">
        <v>15</v>
      </c>
      <c r="M11808" s="4" t="s">
        <v>15</v>
      </c>
      <c r="N11808" s="4" t="s">
        <v>15</v>
      </c>
      <c r="O11808" s="4" t="s">
        <v>15</v>
      </c>
      <c r="P11808" s="4" t="s">
        <v>8</v>
      </c>
      <c r="Q11808" s="4" t="s">
        <v>8</v>
      </c>
      <c r="R11808" s="4" t="s">
        <v>17</v>
      </c>
      <c r="S11808" s="4" t="s">
        <v>7</v>
      </c>
      <c r="T11808" s="4" t="s">
        <v>17</v>
      </c>
      <c r="U11808" s="4" t="s">
        <v>17</v>
      </c>
      <c r="V11808" s="4" t="s">
        <v>11</v>
      </c>
    </row>
    <row r="11809" spans="1:22">
      <c r="A11809" t="n">
        <v>91859</v>
      </c>
      <c r="B11809" s="59" t="n">
        <v>19</v>
      </c>
      <c r="C11809" s="7" t="n">
        <v>9</v>
      </c>
      <c r="D11809" s="7" t="s">
        <v>160</v>
      </c>
      <c r="E11809" s="7" t="s">
        <v>161</v>
      </c>
      <c r="F11809" s="7" t="s">
        <v>18</v>
      </c>
      <c r="G11809" s="7" t="n">
        <v>0</v>
      </c>
      <c r="H11809" s="7" t="n">
        <v>1</v>
      </c>
      <c r="I11809" s="7" t="n">
        <v>0</v>
      </c>
      <c r="J11809" s="7" t="n">
        <v>0</v>
      </c>
      <c r="K11809" s="7" t="n">
        <v>0</v>
      </c>
      <c r="L11809" s="7" t="n">
        <v>0</v>
      </c>
      <c r="M11809" s="7" t="n">
        <v>1</v>
      </c>
      <c r="N11809" s="7" t="n">
        <v>1.60000002384186</v>
      </c>
      <c r="O11809" s="7" t="n">
        <v>0.0900000035762787</v>
      </c>
      <c r="P11809" s="7" t="s">
        <v>18</v>
      </c>
      <c r="Q11809" s="7" t="s">
        <v>18</v>
      </c>
      <c r="R11809" s="7" t="n">
        <v>-1</v>
      </c>
      <c r="S11809" s="7" t="n">
        <v>0</v>
      </c>
      <c r="T11809" s="7" t="n">
        <v>0</v>
      </c>
      <c r="U11809" s="7" t="n">
        <v>0</v>
      </c>
      <c r="V11809" s="7" t="n">
        <v>0</v>
      </c>
    </row>
    <row r="11810" spans="1:22">
      <c r="A11810" t="s">
        <v>4</v>
      </c>
      <c r="B11810" s="4" t="s">
        <v>5</v>
      </c>
      <c r="C11810" s="4" t="s">
        <v>11</v>
      </c>
      <c r="D11810" s="4" t="s">
        <v>7</v>
      </c>
      <c r="E11810" s="4" t="s">
        <v>7</v>
      </c>
      <c r="F11810" s="4" t="s">
        <v>8</v>
      </c>
    </row>
    <row r="11811" spans="1:22">
      <c r="A11811" t="n">
        <v>91934</v>
      </c>
      <c r="B11811" s="50" t="n">
        <v>20</v>
      </c>
      <c r="C11811" s="7" t="n">
        <v>0</v>
      </c>
      <c r="D11811" s="7" t="n">
        <v>3</v>
      </c>
      <c r="E11811" s="7" t="n">
        <v>10</v>
      </c>
      <c r="F11811" s="7" t="s">
        <v>172</v>
      </c>
    </row>
    <row r="11812" spans="1:22">
      <c r="A11812" t="s">
        <v>4</v>
      </c>
      <c r="B11812" s="4" t="s">
        <v>5</v>
      </c>
      <c r="C11812" s="4" t="s">
        <v>11</v>
      </c>
    </row>
    <row r="11813" spans="1:22">
      <c r="A11813" t="n">
        <v>91952</v>
      </c>
      <c r="B11813" s="26" t="n">
        <v>16</v>
      </c>
      <c r="C11813" s="7" t="n">
        <v>0</v>
      </c>
    </row>
    <row r="11814" spans="1:22">
      <c r="A11814" t="s">
        <v>4</v>
      </c>
      <c r="B11814" s="4" t="s">
        <v>5</v>
      </c>
      <c r="C11814" s="4" t="s">
        <v>11</v>
      </c>
      <c r="D11814" s="4" t="s">
        <v>7</v>
      </c>
      <c r="E11814" s="4" t="s">
        <v>7</v>
      </c>
      <c r="F11814" s="4" t="s">
        <v>8</v>
      </c>
    </row>
    <row r="11815" spans="1:22">
      <c r="A11815" t="n">
        <v>91955</v>
      </c>
      <c r="B11815" s="50" t="n">
        <v>20</v>
      </c>
      <c r="C11815" s="7" t="n">
        <v>1</v>
      </c>
      <c r="D11815" s="7" t="n">
        <v>3</v>
      </c>
      <c r="E11815" s="7" t="n">
        <v>10</v>
      </c>
      <c r="F11815" s="7" t="s">
        <v>172</v>
      </c>
    </row>
    <row r="11816" spans="1:22">
      <c r="A11816" t="s">
        <v>4</v>
      </c>
      <c r="B11816" s="4" t="s">
        <v>5</v>
      </c>
      <c r="C11816" s="4" t="s">
        <v>11</v>
      </c>
    </row>
    <row r="11817" spans="1:22">
      <c r="A11817" t="n">
        <v>91973</v>
      </c>
      <c r="B11817" s="26" t="n">
        <v>16</v>
      </c>
      <c r="C11817" s="7" t="n">
        <v>0</v>
      </c>
    </row>
    <row r="11818" spans="1:22">
      <c r="A11818" t="s">
        <v>4</v>
      </c>
      <c r="B11818" s="4" t="s">
        <v>5</v>
      </c>
      <c r="C11818" s="4" t="s">
        <v>11</v>
      </c>
      <c r="D11818" s="4" t="s">
        <v>7</v>
      </c>
      <c r="E11818" s="4" t="s">
        <v>7</v>
      </c>
      <c r="F11818" s="4" t="s">
        <v>8</v>
      </c>
    </row>
    <row r="11819" spans="1:22">
      <c r="A11819" t="n">
        <v>91976</v>
      </c>
      <c r="B11819" s="50" t="n">
        <v>20</v>
      </c>
      <c r="C11819" s="7" t="n">
        <v>2</v>
      </c>
      <c r="D11819" s="7" t="n">
        <v>3</v>
      </c>
      <c r="E11819" s="7" t="n">
        <v>10</v>
      </c>
      <c r="F11819" s="7" t="s">
        <v>172</v>
      </c>
    </row>
    <row r="11820" spans="1:22">
      <c r="A11820" t="s">
        <v>4</v>
      </c>
      <c r="B11820" s="4" t="s">
        <v>5</v>
      </c>
      <c r="C11820" s="4" t="s">
        <v>11</v>
      </c>
    </row>
    <row r="11821" spans="1:22">
      <c r="A11821" t="n">
        <v>91994</v>
      </c>
      <c r="B11821" s="26" t="n">
        <v>16</v>
      </c>
      <c r="C11821" s="7" t="n">
        <v>0</v>
      </c>
    </row>
    <row r="11822" spans="1:22">
      <c r="A11822" t="s">
        <v>4</v>
      </c>
      <c r="B11822" s="4" t="s">
        <v>5</v>
      </c>
      <c r="C11822" s="4" t="s">
        <v>11</v>
      </c>
      <c r="D11822" s="4" t="s">
        <v>7</v>
      </c>
      <c r="E11822" s="4" t="s">
        <v>7</v>
      </c>
      <c r="F11822" s="4" t="s">
        <v>8</v>
      </c>
    </row>
    <row r="11823" spans="1:22">
      <c r="A11823" t="n">
        <v>91997</v>
      </c>
      <c r="B11823" s="50" t="n">
        <v>20</v>
      </c>
      <c r="C11823" s="7" t="n">
        <v>3</v>
      </c>
      <c r="D11823" s="7" t="n">
        <v>3</v>
      </c>
      <c r="E11823" s="7" t="n">
        <v>10</v>
      </c>
      <c r="F11823" s="7" t="s">
        <v>172</v>
      </c>
    </row>
    <row r="11824" spans="1:22">
      <c r="A11824" t="s">
        <v>4</v>
      </c>
      <c r="B11824" s="4" t="s">
        <v>5</v>
      </c>
      <c r="C11824" s="4" t="s">
        <v>11</v>
      </c>
    </row>
    <row r="11825" spans="1:22">
      <c r="A11825" t="n">
        <v>92015</v>
      </c>
      <c r="B11825" s="26" t="n">
        <v>16</v>
      </c>
      <c r="C11825" s="7" t="n">
        <v>0</v>
      </c>
    </row>
    <row r="11826" spans="1:22">
      <c r="A11826" t="s">
        <v>4</v>
      </c>
      <c r="B11826" s="4" t="s">
        <v>5</v>
      </c>
      <c r="C11826" s="4" t="s">
        <v>11</v>
      </c>
      <c r="D11826" s="4" t="s">
        <v>7</v>
      </c>
      <c r="E11826" s="4" t="s">
        <v>7</v>
      </c>
      <c r="F11826" s="4" t="s">
        <v>8</v>
      </c>
    </row>
    <row r="11827" spans="1:22">
      <c r="A11827" t="n">
        <v>92018</v>
      </c>
      <c r="B11827" s="50" t="n">
        <v>20</v>
      </c>
      <c r="C11827" s="7" t="n">
        <v>4</v>
      </c>
      <c r="D11827" s="7" t="n">
        <v>3</v>
      </c>
      <c r="E11827" s="7" t="n">
        <v>10</v>
      </c>
      <c r="F11827" s="7" t="s">
        <v>172</v>
      </c>
    </row>
    <row r="11828" spans="1:22">
      <c r="A11828" t="s">
        <v>4</v>
      </c>
      <c r="B11828" s="4" t="s">
        <v>5</v>
      </c>
      <c r="C11828" s="4" t="s">
        <v>11</v>
      </c>
    </row>
    <row r="11829" spans="1:22">
      <c r="A11829" t="n">
        <v>92036</v>
      </c>
      <c r="B11829" s="26" t="n">
        <v>16</v>
      </c>
      <c r="C11829" s="7" t="n">
        <v>0</v>
      </c>
    </row>
    <row r="11830" spans="1:22">
      <c r="A11830" t="s">
        <v>4</v>
      </c>
      <c r="B11830" s="4" t="s">
        <v>5</v>
      </c>
      <c r="C11830" s="4" t="s">
        <v>11</v>
      </c>
      <c r="D11830" s="4" t="s">
        <v>7</v>
      </c>
      <c r="E11830" s="4" t="s">
        <v>7</v>
      </c>
      <c r="F11830" s="4" t="s">
        <v>8</v>
      </c>
    </row>
    <row r="11831" spans="1:22">
      <c r="A11831" t="n">
        <v>92039</v>
      </c>
      <c r="B11831" s="50" t="n">
        <v>20</v>
      </c>
      <c r="C11831" s="7" t="n">
        <v>5</v>
      </c>
      <c r="D11831" s="7" t="n">
        <v>3</v>
      </c>
      <c r="E11831" s="7" t="n">
        <v>10</v>
      </c>
      <c r="F11831" s="7" t="s">
        <v>172</v>
      </c>
    </row>
    <row r="11832" spans="1:22">
      <c r="A11832" t="s">
        <v>4</v>
      </c>
      <c r="B11832" s="4" t="s">
        <v>5</v>
      </c>
      <c r="C11832" s="4" t="s">
        <v>11</v>
      </c>
    </row>
    <row r="11833" spans="1:22">
      <c r="A11833" t="n">
        <v>92057</v>
      </c>
      <c r="B11833" s="26" t="n">
        <v>16</v>
      </c>
      <c r="C11833" s="7" t="n">
        <v>0</v>
      </c>
    </row>
    <row r="11834" spans="1:22">
      <c r="A11834" t="s">
        <v>4</v>
      </c>
      <c r="B11834" s="4" t="s">
        <v>5</v>
      </c>
      <c r="C11834" s="4" t="s">
        <v>11</v>
      </c>
      <c r="D11834" s="4" t="s">
        <v>7</v>
      </c>
      <c r="E11834" s="4" t="s">
        <v>7</v>
      </c>
      <c r="F11834" s="4" t="s">
        <v>8</v>
      </c>
    </row>
    <row r="11835" spans="1:22">
      <c r="A11835" t="n">
        <v>92060</v>
      </c>
      <c r="B11835" s="50" t="n">
        <v>20</v>
      </c>
      <c r="C11835" s="7" t="n">
        <v>6</v>
      </c>
      <c r="D11835" s="7" t="n">
        <v>3</v>
      </c>
      <c r="E11835" s="7" t="n">
        <v>10</v>
      </c>
      <c r="F11835" s="7" t="s">
        <v>172</v>
      </c>
    </row>
    <row r="11836" spans="1:22">
      <c r="A11836" t="s">
        <v>4</v>
      </c>
      <c r="B11836" s="4" t="s">
        <v>5</v>
      </c>
      <c r="C11836" s="4" t="s">
        <v>11</v>
      </c>
    </row>
    <row r="11837" spans="1:22">
      <c r="A11837" t="n">
        <v>92078</v>
      </c>
      <c r="B11837" s="26" t="n">
        <v>16</v>
      </c>
      <c r="C11837" s="7" t="n">
        <v>0</v>
      </c>
    </row>
    <row r="11838" spans="1:22">
      <c r="A11838" t="s">
        <v>4</v>
      </c>
      <c r="B11838" s="4" t="s">
        <v>5</v>
      </c>
      <c r="C11838" s="4" t="s">
        <v>11</v>
      </c>
      <c r="D11838" s="4" t="s">
        <v>7</v>
      </c>
      <c r="E11838" s="4" t="s">
        <v>7</v>
      </c>
      <c r="F11838" s="4" t="s">
        <v>8</v>
      </c>
    </row>
    <row r="11839" spans="1:22">
      <c r="A11839" t="n">
        <v>92081</v>
      </c>
      <c r="B11839" s="50" t="n">
        <v>20</v>
      </c>
      <c r="C11839" s="7" t="n">
        <v>7</v>
      </c>
      <c r="D11839" s="7" t="n">
        <v>3</v>
      </c>
      <c r="E11839" s="7" t="n">
        <v>10</v>
      </c>
      <c r="F11839" s="7" t="s">
        <v>172</v>
      </c>
    </row>
    <row r="11840" spans="1:22">
      <c r="A11840" t="s">
        <v>4</v>
      </c>
      <c r="B11840" s="4" t="s">
        <v>5</v>
      </c>
      <c r="C11840" s="4" t="s">
        <v>11</v>
      </c>
    </row>
    <row r="11841" spans="1:6">
      <c r="A11841" t="n">
        <v>92099</v>
      </c>
      <c r="B11841" s="26" t="n">
        <v>16</v>
      </c>
      <c r="C11841" s="7" t="n">
        <v>0</v>
      </c>
    </row>
    <row r="11842" spans="1:6">
      <c r="A11842" t="s">
        <v>4</v>
      </c>
      <c r="B11842" s="4" t="s">
        <v>5</v>
      </c>
      <c r="C11842" s="4" t="s">
        <v>11</v>
      </c>
      <c r="D11842" s="4" t="s">
        <v>7</v>
      </c>
      <c r="E11842" s="4" t="s">
        <v>7</v>
      </c>
      <c r="F11842" s="4" t="s">
        <v>8</v>
      </c>
    </row>
    <row r="11843" spans="1:6">
      <c r="A11843" t="n">
        <v>92102</v>
      </c>
      <c r="B11843" s="50" t="n">
        <v>20</v>
      </c>
      <c r="C11843" s="7" t="n">
        <v>8</v>
      </c>
      <c r="D11843" s="7" t="n">
        <v>3</v>
      </c>
      <c r="E11843" s="7" t="n">
        <v>10</v>
      </c>
      <c r="F11843" s="7" t="s">
        <v>172</v>
      </c>
    </row>
    <row r="11844" spans="1:6">
      <c r="A11844" t="s">
        <v>4</v>
      </c>
      <c r="B11844" s="4" t="s">
        <v>5</v>
      </c>
      <c r="C11844" s="4" t="s">
        <v>11</v>
      </c>
    </row>
    <row r="11845" spans="1:6">
      <c r="A11845" t="n">
        <v>92120</v>
      </c>
      <c r="B11845" s="26" t="n">
        <v>16</v>
      </c>
      <c r="C11845" s="7" t="n">
        <v>0</v>
      </c>
    </row>
    <row r="11846" spans="1:6">
      <c r="A11846" t="s">
        <v>4</v>
      </c>
      <c r="B11846" s="4" t="s">
        <v>5</v>
      </c>
      <c r="C11846" s="4" t="s">
        <v>11</v>
      </c>
      <c r="D11846" s="4" t="s">
        <v>7</v>
      </c>
      <c r="E11846" s="4" t="s">
        <v>7</v>
      </c>
      <c r="F11846" s="4" t="s">
        <v>8</v>
      </c>
    </row>
    <row r="11847" spans="1:6">
      <c r="A11847" t="n">
        <v>92123</v>
      </c>
      <c r="B11847" s="50" t="n">
        <v>20</v>
      </c>
      <c r="C11847" s="7" t="n">
        <v>9</v>
      </c>
      <c r="D11847" s="7" t="n">
        <v>3</v>
      </c>
      <c r="E11847" s="7" t="n">
        <v>10</v>
      </c>
      <c r="F11847" s="7" t="s">
        <v>172</v>
      </c>
    </row>
    <row r="11848" spans="1:6">
      <c r="A11848" t="s">
        <v>4</v>
      </c>
      <c r="B11848" s="4" t="s">
        <v>5</v>
      </c>
      <c r="C11848" s="4" t="s">
        <v>11</v>
      </c>
    </row>
    <row r="11849" spans="1:6">
      <c r="A11849" t="n">
        <v>92141</v>
      </c>
      <c r="B11849" s="26" t="n">
        <v>16</v>
      </c>
      <c r="C11849" s="7" t="n">
        <v>0</v>
      </c>
    </row>
    <row r="11850" spans="1:6">
      <c r="A11850" t="s">
        <v>4</v>
      </c>
      <c r="B11850" s="4" t="s">
        <v>5</v>
      </c>
      <c r="C11850" s="4" t="s">
        <v>7</v>
      </c>
      <c r="D11850" s="4" t="s">
        <v>11</v>
      </c>
      <c r="E11850" s="4" t="s">
        <v>7</v>
      </c>
    </row>
    <row r="11851" spans="1:6">
      <c r="A11851" t="n">
        <v>92144</v>
      </c>
      <c r="B11851" s="15" t="n">
        <v>49</v>
      </c>
      <c r="C11851" s="7" t="n">
        <v>1</v>
      </c>
      <c r="D11851" s="7" t="n">
        <v>0</v>
      </c>
      <c r="E11851" s="7" t="n">
        <v>0</v>
      </c>
    </row>
    <row r="11852" spans="1:6">
      <c r="A11852" t="s">
        <v>4</v>
      </c>
      <c r="B11852" s="4" t="s">
        <v>5</v>
      </c>
      <c r="C11852" s="4" t="s">
        <v>7</v>
      </c>
      <c r="D11852" s="4" t="s">
        <v>11</v>
      </c>
      <c r="E11852" s="4" t="s">
        <v>17</v>
      </c>
      <c r="F11852" s="4" t="s">
        <v>11</v>
      </c>
      <c r="G11852" s="4" t="s">
        <v>17</v>
      </c>
      <c r="H11852" s="4" t="s">
        <v>7</v>
      </c>
    </row>
    <row r="11853" spans="1:6">
      <c r="A11853" t="n">
        <v>92149</v>
      </c>
      <c r="B11853" s="15" t="n">
        <v>49</v>
      </c>
      <c r="C11853" s="7" t="n">
        <v>0</v>
      </c>
      <c r="D11853" s="7" t="n">
        <v>509</v>
      </c>
      <c r="E11853" s="7" t="n">
        <v>1060320051</v>
      </c>
      <c r="F11853" s="7" t="n">
        <v>0</v>
      </c>
      <c r="G11853" s="7" t="n">
        <v>0</v>
      </c>
      <c r="H11853" s="7" t="n">
        <v>0</v>
      </c>
    </row>
    <row r="11854" spans="1:6">
      <c r="A11854" t="s">
        <v>4</v>
      </c>
      <c r="B11854" s="4" t="s">
        <v>5</v>
      </c>
      <c r="C11854" s="4" t="s">
        <v>7</v>
      </c>
      <c r="D11854" s="4" t="s">
        <v>11</v>
      </c>
      <c r="E11854" s="4" t="s">
        <v>7</v>
      </c>
      <c r="F11854" s="4" t="s">
        <v>8</v>
      </c>
      <c r="G11854" s="4" t="s">
        <v>8</v>
      </c>
      <c r="H11854" s="4" t="s">
        <v>8</v>
      </c>
      <c r="I11854" s="4" t="s">
        <v>8</v>
      </c>
      <c r="J11854" s="4" t="s">
        <v>8</v>
      </c>
      <c r="K11854" s="4" t="s">
        <v>8</v>
      </c>
      <c r="L11854" s="4" t="s">
        <v>8</v>
      </c>
      <c r="M11854" s="4" t="s">
        <v>8</v>
      </c>
      <c r="N11854" s="4" t="s">
        <v>8</v>
      </c>
      <c r="O11854" s="4" t="s">
        <v>8</v>
      </c>
      <c r="P11854" s="4" t="s">
        <v>8</v>
      </c>
      <c r="Q11854" s="4" t="s">
        <v>8</v>
      </c>
      <c r="R11854" s="4" t="s">
        <v>8</v>
      </c>
      <c r="S11854" s="4" t="s">
        <v>8</v>
      </c>
      <c r="T11854" s="4" t="s">
        <v>8</v>
      </c>
      <c r="U11854" s="4" t="s">
        <v>8</v>
      </c>
    </row>
    <row r="11855" spans="1:6">
      <c r="A11855" t="n">
        <v>92164</v>
      </c>
      <c r="B11855" s="38" t="n">
        <v>36</v>
      </c>
      <c r="C11855" s="7" t="n">
        <v>8</v>
      </c>
      <c r="D11855" s="7" t="n">
        <v>0</v>
      </c>
      <c r="E11855" s="7" t="n">
        <v>0</v>
      </c>
      <c r="F11855" s="7" t="s">
        <v>207</v>
      </c>
      <c r="G11855" s="7" t="s">
        <v>208</v>
      </c>
      <c r="H11855" s="7" t="s">
        <v>18</v>
      </c>
      <c r="I11855" s="7" t="s">
        <v>18</v>
      </c>
      <c r="J11855" s="7" t="s">
        <v>18</v>
      </c>
      <c r="K11855" s="7" t="s">
        <v>18</v>
      </c>
      <c r="L11855" s="7" t="s">
        <v>18</v>
      </c>
      <c r="M11855" s="7" t="s">
        <v>18</v>
      </c>
      <c r="N11855" s="7" t="s">
        <v>18</v>
      </c>
      <c r="O11855" s="7" t="s">
        <v>18</v>
      </c>
      <c r="P11855" s="7" t="s">
        <v>18</v>
      </c>
      <c r="Q11855" s="7" t="s">
        <v>18</v>
      </c>
      <c r="R11855" s="7" t="s">
        <v>18</v>
      </c>
      <c r="S11855" s="7" t="s">
        <v>18</v>
      </c>
      <c r="T11855" s="7" t="s">
        <v>18</v>
      </c>
      <c r="U11855" s="7" t="s">
        <v>18</v>
      </c>
    </row>
    <row r="11856" spans="1:6">
      <c r="A11856" t="s">
        <v>4</v>
      </c>
      <c r="B11856" s="4" t="s">
        <v>5</v>
      </c>
      <c r="C11856" s="4" t="s">
        <v>7</v>
      </c>
      <c r="D11856" s="4" t="s">
        <v>11</v>
      </c>
      <c r="E11856" s="4" t="s">
        <v>7</v>
      </c>
      <c r="F11856" s="4" t="s">
        <v>8</v>
      </c>
      <c r="G11856" s="4" t="s">
        <v>8</v>
      </c>
      <c r="H11856" s="4" t="s">
        <v>8</v>
      </c>
      <c r="I11856" s="4" t="s">
        <v>8</v>
      </c>
      <c r="J11856" s="4" t="s">
        <v>8</v>
      </c>
      <c r="K11856" s="4" t="s">
        <v>8</v>
      </c>
      <c r="L11856" s="4" t="s">
        <v>8</v>
      </c>
      <c r="M11856" s="4" t="s">
        <v>8</v>
      </c>
      <c r="N11856" s="4" t="s">
        <v>8</v>
      </c>
      <c r="O11856" s="4" t="s">
        <v>8</v>
      </c>
      <c r="P11856" s="4" t="s">
        <v>8</v>
      </c>
      <c r="Q11856" s="4" t="s">
        <v>8</v>
      </c>
      <c r="R11856" s="4" t="s">
        <v>8</v>
      </c>
      <c r="S11856" s="4" t="s">
        <v>8</v>
      </c>
      <c r="T11856" s="4" t="s">
        <v>8</v>
      </c>
      <c r="U11856" s="4" t="s">
        <v>8</v>
      </c>
    </row>
    <row r="11857" spans="1:21">
      <c r="A11857" t="n">
        <v>92203</v>
      </c>
      <c r="B11857" s="38" t="n">
        <v>36</v>
      </c>
      <c r="C11857" s="7" t="n">
        <v>8</v>
      </c>
      <c r="D11857" s="7" t="n">
        <v>5</v>
      </c>
      <c r="E11857" s="7" t="n">
        <v>0</v>
      </c>
      <c r="F11857" s="7" t="s">
        <v>192</v>
      </c>
      <c r="G11857" s="7" t="s">
        <v>207</v>
      </c>
      <c r="H11857" s="7" t="s">
        <v>208</v>
      </c>
      <c r="I11857" s="7" t="s">
        <v>18</v>
      </c>
      <c r="J11857" s="7" t="s">
        <v>18</v>
      </c>
      <c r="K11857" s="7" t="s">
        <v>18</v>
      </c>
      <c r="L11857" s="7" t="s">
        <v>18</v>
      </c>
      <c r="M11857" s="7" t="s">
        <v>18</v>
      </c>
      <c r="N11857" s="7" t="s">
        <v>18</v>
      </c>
      <c r="O11857" s="7" t="s">
        <v>18</v>
      </c>
      <c r="P11857" s="7" t="s">
        <v>18</v>
      </c>
      <c r="Q11857" s="7" t="s">
        <v>18</v>
      </c>
      <c r="R11857" s="7" t="s">
        <v>18</v>
      </c>
      <c r="S11857" s="7" t="s">
        <v>18</v>
      </c>
      <c r="T11857" s="7" t="s">
        <v>18</v>
      </c>
      <c r="U11857" s="7" t="s">
        <v>18</v>
      </c>
    </row>
    <row r="11858" spans="1:21">
      <c r="A11858" t="s">
        <v>4</v>
      </c>
      <c r="B11858" s="4" t="s">
        <v>5</v>
      </c>
      <c r="C11858" s="4" t="s">
        <v>7</v>
      </c>
      <c r="D11858" s="4" t="s">
        <v>8</v>
      </c>
      <c r="E11858" s="4" t="s">
        <v>15</v>
      </c>
      <c r="F11858" s="4" t="s">
        <v>15</v>
      </c>
      <c r="G11858" s="4" t="s">
        <v>15</v>
      </c>
    </row>
    <row r="11859" spans="1:21">
      <c r="A11859" t="n">
        <v>92255</v>
      </c>
      <c r="B11859" s="17" t="n">
        <v>94</v>
      </c>
      <c r="C11859" s="7" t="n">
        <v>2</v>
      </c>
      <c r="D11859" s="7" t="s">
        <v>215</v>
      </c>
      <c r="E11859" s="7" t="n">
        <v>-30</v>
      </c>
      <c r="F11859" s="7" t="n">
        <v>0</v>
      </c>
      <c r="G11859" s="7" t="n">
        <v>-58.0999984741211</v>
      </c>
    </row>
    <row r="11860" spans="1:21">
      <c r="A11860" t="s">
        <v>4</v>
      </c>
      <c r="B11860" s="4" t="s">
        <v>5</v>
      </c>
      <c r="C11860" s="4" t="s">
        <v>7</v>
      </c>
      <c r="D11860" s="4" t="s">
        <v>8</v>
      </c>
      <c r="E11860" s="4" t="s">
        <v>15</v>
      </c>
      <c r="F11860" s="4" t="s">
        <v>15</v>
      </c>
      <c r="G11860" s="4" t="s">
        <v>15</v>
      </c>
    </row>
    <row r="11861" spans="1:21">
      <c r="A11861" t="n">
        <v>92278</v>
      </c>
      <c r="B11861" s="17" t="n">
        <v>94</v>
      </c>
      <c r="C11861" s="7" t="n">
        <v>2</v>
      </c>
      <c r="D11861" s="7" t="s">
        <v>216</v>
      </c>
      <c r="E11861" s="7" t="n">
        <v>-28.2999992370605</v>
      </c>
      <c r="F11861" s="7" t="n">
        <v>0</v>
      </c>
      <c r="G11861" s="7" t="n">
        <v>-52.5999984741211</v>
      </c>
    </row>
    <row r="11862" spans="1:21">
      <c r="A11862" t="s">
        <v>4</v>
      </c>
      <c r="B11862" s="4" t="s">
        <v>5</v>
      </c>
      <c r="C11862" s="4" t="s">
        <v>7</v>
      </c>
      <c r="D11862" s="4" t="s">
        <v>8</v>
      </c>
      <c r="E11862" s="4" t="s">
        <v>15</v>
      </c>
      <c r="F11862" s="4" t="s">
        <v>15</v>
      </c>
      <c r="G11862" s="4" t="s">
        <v>15</v>
      </c>
    </row>
    <row r="11863" spans="1:21">
      <c r="A11863" t="n">
        <v>92301</v>
      </c>
      <c r="B11863" s="17" t="n">
        <v>94</v>
      </c>
      <c r="C11863" s="7" t="n">
        <v>2</v>
      </c>
      <c r="D11863" s="7" t="s">
        <v>217</v>
      </c>
      <c r="E11863" s="7" t="n">
        <v>-30</v>
      </c>
      <c r="F11863" s="7" t="n">
        <v>0</v>
      </c>
      <c r="G11863" s="7" t="n">
        <v>-52.5999984741211</v>
      </c>
    </row>
    <row r="11864" spans="1:21">
      <c r="A11864" t="s">
        <v>4</v>
      </c>
      <c r="B11864" s="4" t="s">
        <v>5</v>
      </c>
      <c r="C11864" s="4" t="s">
        <v>7</v>
      </c>
      <c r="D11864" s="4" t="s">
        <v>8</v>
      </c>
      <c r="E11864" s="4" t="s">
        <v>15</v>
      </c>
      <c r="F11864" s="4" t="s">
        <v>15</v>
      </c>
      <c r="G11864" s="4" t="s">
        <v>15</v>
      </c>
    </row>
    <row r="11865" spans="1:21">
      <c r="A11865" t="n">
        <v>92324</v>
      </c>
      <c r="B11865" s="17" t="n">
        <v>94</v>
      </c>
      <c r="C11865" s="7" t="n">
        <v>2</v>
      </c>
      <c r="D11865" s="7" t="s">
        <v>218</v>
      </c>
      <c r="E11865" s="7" t="n">
        <v>-26.6000003814697</v>
      </c>
      <c r="F11865" s="7" t="n">
        <v>0</v>
      </c>
      <c r="G11865" s="7" t="n">
        <v>-55</v>
      </c>
    </row>
    <row r="11866" spans="1:21">
      <c r="A11866" t="s">
        <v>4</v>
      </c>
      <c r="B11866" s="4" t="s">
        <v>5</v>
      </c>
      <c r="C11866" s="4" t="s">
        <v>7</v>
      </c>
      <c r="D11866" s="4" t="s">
        <v>8</v>
      </c>
      <c r="E11866" s="4" t="s">
        <v>15</v>
      </c>
      <c r="F11866" s="4" t="s">
        <v>15</v>
      </c>
      <c r="G11866" s="4" t="s">
        <v>15</v>
      </c>
    </row>
    <row r="11867" spans="1:21">
      <c r="A11867" t="n">
        <v>92347</v>
      </c>
      <c r="B11867" s="17" t="n">
        <v>94</v>
      </c>
      <c r="C11867" s="7" t="n">
        <v>2</v>
      </c>
      <c r="D11867" s="7" t="s">
        <v>219</v>
      </c>
      <c r="E11867" s="7" t="n">
        <v>-31.7000007629395</v>
      </c>
      <c r="F11867" s="7" t="n">
        <v>0</v>
      </c>
      <c r="G11867" s="7" t="n">
        <v>-52.5999984741211</v>
      </c>
    </row>
    <row r="11868" spans="1:21">
      <c r="A11868" t="s">
        <v>4</v>
      </c>
      <c r="B11868" s="4" t="s">
        <v>5</v>
      </c>
      <c r="C11868" s="4" t="s">
        <v>7</v>
      </c>
      <c r="D11868" s="4" t="s">
        <v>8</v>
      </c>
      <c r="E11868" s="4" t="s">
        <v>15</v>
      </c>
      <c r="F11868" s="4" t="s">
        <v>15</v>
      </c>
      <c r="G11868" s="4" t="s">
        <v>15</v>
      </c>
    </row>
    <row r="11869" spans="1:21">
      <c r="A11869" t="n">
        <v>92370</v>
      </c>
      <c r="B11869" s="17" t="n">
        <v>94</v>
      </c>
      <c r="C11869" s="7" t="n">
        <v>2</v>
      </c>
      <c r="D11869" s="7" t="s">
        <v>220</v>
      </c>
      <c r="E11869" s="7" t="n">
        <v>-33.4000015258789</v>
      </c>
      <c r="F11869" s="7" t="n">
        <v>0</v>
      </c>
      <c r="G11869" s="7" t="n">
        <v>-52.5999984741211</v>
      </c>
    </row>
    <row r="11870" spans="1:21">
      <c r="A11870" t="s">
        <v>4</v>
      </c>
      <c r="B11870" s="4" t="s">
        <v>5</v>
      </c>
      <c r="C11870" s="4" t="s">
        <v>7</v>
      </c>
      <c r="D11870" s="4" t="s">
        <v>8</v>
      </c>
      <c r="E11870" s="4" t="s">
        <v>15</v>
      </c>
      <c r="F11870" s="4" t="s">
        <v>15</v>
      </c>
      <c r="G11870" s="4" t="s">
        <v>15</v>
      </c>
    </row>
    <row r="11871" spans="1:21">
      <c r="A11871" t="n">
        <v>92393</v>
      </c>
      <c r="B11871" s="17" t="n">
        <v>94</v>
      </c>
      <c r="C11871" s="7" t="n">
        <v>2</v>
      </c>
      <c r="D11871" s="7" t="s">
        <v>221</v>
      </c>
      <c r="E11871" s="7" t="n">
        <v>-33.4000015258789</v>
      </c>
      <c r="F11871" s="7" t="n">
        <v>0</v>
      </c>
      <c r="G11871" s="7" t="n">
        <v>-50.2000007629395</v>
      </c>
    </row>
    <row r="11872" spans="1:21">
      <c r="A11872" t="s">
        <v>4</v>
      </c>
      <c r="B11872" s="4" t="s">
        <v>5</v>
      </c>
      <c r="C11872" s="4" t="s">
        <v>7</v>
      </c>
      <c r="D11872" s="4" t="s">
        <v>8</v>
      </c>
      <c r="E11872" s="4" t="s">
        <v>15</v>
      </c>
      <c r="F11872" s="4" t="s">
        <v>15</v>
      </c>
      <c r="G11872" s="4" t="s">
        <v>15</v>
      </c>
    </row>
    <row r="11873" spans="1:21">
      <c r="A11873" t="n">
        <v>92416</v>
      </c>
      <c r="B11873" s="17" t="n">
        <v>94</v>
      </c>
      <c r="C11873" s="7" t="n">
        <v>2</v>
      </c>
      <c r="D11873" s="7" t="s">
        <v>222</v>
      </c>
      <c r="E11873" s="7" t="n">
        <v>-26.6000003814697</v>
      </c>
      <c r="F11873" s="7" t="n">
        <v>0</v>
      </c>
      <c r="G11873" s="7" t="n">
        <v>-52.5999984741211</v>
      </c>
    </row>
    <row r="11874" spans="1:21">
      <c r="A11874" t="s">
        <v>4</v>
      </c>
      <c r="B11874" s="4" t="s">
        <v>5</v>
      </c>
      <c r="C11874" s="4" t="s">
        <v>7</v>
      </c>
      <c r="D11874" s="4" t="s">
        <v>8</v>
      </c>
      <c r="E11874" s="4" t="s">
        <v>15</v>
      </c>
      <c r="F11874" s="4" t="s">
        <v>15</v>
      </c>
      <c r="G11874" s="4" t="s">
        <v>15</v>
      </c>
    </row>
    <row r="11875" spans="1:21">
      <c r="A11875" t="n">
        <v>92439</v>
      </c>
      <c r="B11875" s="17" t="n">
        <v>94</v>
      </c>
      <c r="C11875" s="7" t="n">
        <v>2</v>
      </c>
      <c r="D11875" s="7" t="s">
        <v>223</v>
      </c>
      <c r="E11875" s="7" t="n">
        <v>-28.2999992370605</v>
      </c>
      <c r="F11875" s="7" t="n">
        <v>0</v>
      </c>
      <c r="G11875" s="7" t="n">
        <v>-55</v>
      </c>
    </row>
    <row r="11876" spans="1:21">
      <c r="A11876" t="s">
        <v>4</v>
      </c>
      <c r="B11876" s="4" t="s">
        <v>5</v>
      </c>
      <c r="C11876" s="4" t="s">
        <v>7</v>
      </c>
      <c r="D11876" s="4" t="s">
        <v>8</v>
      </c>
      <c r="E11876" s="4" t="s">
        <v>15</v>
      </c>
      <c r="F11876" s="4" t="s">
        <v>15</v>
      </c>
      <c r="G11876" s="4" t="s">
        <v>15</v>
      </c>
    </row>
    <row r="11877" spans="1:21">
      <c r="A11877" t="n">
        <v>92462</v>
      </c>
      <c r="B11877" s="17" t="n">
        <v>94</v>
      </c>
      <c r="C11877" s="7" t="n">
        <v>2</v>
      </c>
      <c r="D11877" s="7" t="s">
        <v>224</v>
      </c>
      <c r="E11877" s="7" t="n">
        <v>-30</v>
      </c>
      <c r="F11877" s="7" t="n">
        <v>0</v>
      </c>
      <c r="G11877" s="7" t="n">
        <v>-55</v>
      </c>
    </row>
    <row r="11878" spans="1:21">
      <c r="A11878" t="s">
        <v>4</v>
      </c>
      <c r="B11878" s="4" t="s">
        <v>5</v>
      </c>
      <c r="C11878" s="4" t="s">
        <v>7</v>
      </c>
      <c r="D11878" s="4" t="s">
        <v>8</v>
      </c>
      <c r="E11878" s="4" t="s">
        <v>15</v>
      </c>
      <c r="F11878" s="4" t="s">
        <v>15</v>
      </c>
      <c r="G11878" s="4" t="s">
        <v>15</v>
      </c>
    </row>
    <row r="11879" spans="1:21">
      <c r="A11879" t="n">
        <v>92485</v>
      </c>
      <c r="B11879" s="17" t="n">
        <v>94</v>
      </c>
      <c r="C11879" s="7" t="n">
        <v>2</v>
      </c>
      <c r="D11879" s="7" t="s">
        <v>225</v>
      </c>
      <c r="E11879" s="7" t="n">
        <v>-31.7000007629395</v>
      </c>
      <c r="F11879" s="7" t="n">
        <v>0</v>
      </c>
      <c r="G11879" s="7" t="n">
        <v>-55</v>
      </c>
    </row>
    <row r="11880" spans="1:21">
      <c r="A11880" t="s">
        <v>4</v>
      </c>
      <c r="B11880" s="4" t="s">
        <v>5</v>
      </c>
      <c r="C11880" s="4" t="s">
        <v>7</v>
      </c>
      <c r="D11880" s="4" t="s">
        <v>8</v>
      </c>
      <c r="E11880" s="4" t="s">
        <v>15</v>
      </c>
      <c r="F11880" s="4" t="s">
        <v>15</v>
      </c>
      <c r="G11880" s="4" t="s">
        <v>15</v>
      </c>
    </row>
    <row r="11881" spans="1:21">
      <c r="A11881" t="n">
        <v>92508</v>
      </c>
      <c r="B11881" s="17" t="n">
        <v>94</v>
      </c>
      <c r="C11881" s="7" t="n">
        <v>2</v>
      </c>
      <c r="D11881" s="7" t="s">
        <v>226</v>
      </c>
      <c r="E11881" s="7" t="n">
        <v>-33.4000015258789</v>
      </c>
      <c r="F11881" s="7" t="n">
        <v>0</v>
      </c>
      <c r="G11881" s="7" t="n">
        <v>-55</v>
      </c>
    </row>
    <row r="11882" spans="1:21">
      <c r="A11882" t="s">
        <v>4</v>
      </c>
      <c r="B11882" s="4" t="s">
        <v>5</v>
      </c>
      <c r="C11882" s="4" t="s">
        <v>7</v>
      </c>
      <c r="D11882" s="4" t="s">
        <v>8</v>
      </c>
      <c r="E11882" s="4" t="s">
        <v>15</v>
      </c>
      <c r="F11882" s="4" t="s">
        <v>15</v>
      </c>
      <c r="G11882" s="4" t="s">
        <v>15</v>
      </c>
    </row>
    <row r="11883" spans="1:21">
      <c r="A11883" t="n">
        <v>92531</v>
      </c>
      <c r="B11883" s="17" t="n">
        <v>94</v>
      </c>
      <c r="C11883" s="7" t="n">
        <v>2</v>
      </c>
      <c r="D11883" s="7" t="s">
        <v>227</v>
      </c>
      <c r="E11883" s="7" t="n">
        <v>-28.2999992370605</v>
      </c>
      <c r="F11883" s="7" t="n">
        <v>0</v>
      </c>
      <c r="G11883" s="7" t="n">
        <v>-51.9500007629395</v>
      </c>
    </row>
    <row r="11884" spans="1:21">
      <c r="A11884" t="s">
        <v>4</v>
      </c>
      <c r="B11884" s="4" t="s">
        <v>5</v>
      </c>
      <c r="C11884" s="4" t="s">
        <v>7</v>
      </c>
      <c r="D11884" s="4" t="s">
        <v>8</v>
      </c>
      <c r="E11884" s="4" t="s">
        <v>15</v>
      </c>
      <c r="F11884" s="4" t="s">
        <v>15</v>
      </c>
      <c r="G11884" s="4" t="s">
        <v>15</v>
      </c>
    </row>
    <row r="11885" spans="1:21">
      <c r="A11885" t="n">
        <v>92555</v>
      </c>
      <c r="B11885" s="17" t="n">
        <v>94</v>
      </c>
      <c r="C11885" s="7" t="n">
        <v>2</v>
      </c>
      <c r="D11885" s="7" t="s">
        <v>228</v>
      </c>
      <c r="E11885" s="7" t="n">
        <v>-30</v>
      </c>
      <c r="F11885" s="7" t="n">
        <v>0</v>
      </c>
      <c r="G11885" s="7" t="n">
        <v>-51.9500007629395</v>
      </c>
    </row>
    <row r="11886" spans="1:21">
      <c r="A11886" t="s">
        <v>4</v>
      </c>
      <c r="B11886" s="4" t="s">
        <v>5</v>
      </c>
      <c r="C11886" s="4" t="s">
        <v>7</v>
      </c>
      <c r="D11886" s="4" t="s">
        <v>8</v>
      </c>
      <c r="E11886" s="4" t="s">
        <v>15</v>
      </c>
      <c r="F11886" s="4" t="s">
        <v>15</v>
      </c>
      <c r="G11886" s="4" t="s">
        <v>15</v>
      </c>
    </row>
    <row r="11887" spans="1:21">
      <c r="A11887" t="n">
        <v>92579</v>
      </c>
      <c r="B11887" s="17" t="n">
        <v>94</v>
      </c>
      <c r="C11887" s="7" t="n">
        <v>2</v>
      </c>
      <c r="D11887" s="7" t="s">
        <v>229</v>
      </c>
      <c r="E11887" s="7" t="n">
        <v>-26.6000003814697</v>
      </c>
      <c r="F11887" s="7" t="n">
        <v>0</v>
      </c>
      <c r="G11887" s="7" t="n">
        <v>-54.3499984741211</v>
      </c>
    </row>
    <row r="11888" spans="1:21">
      <c r="A11888" t="s">
        <v>4</v>
      </c>
      <c r="B11888" s="4" t="s">
        <v>5</v>
      </c>
      <c r="C11888" s="4" t="s">
        <v>7</v>
      </c>
      <c r="D11888" s="4" t="s">
        <v>8</v>
      </c>
      <c r="E11888" s="4" t="s">
        <v>15</v>
      </c>
      <c r="F11888" s="4" t="s">
        <v>15</v>
      </c>
      <c r="G11888" s="4" t="s">
        <v>15</v>
      </c>
    </row>
    <row r="11889" spans="1:7">
      <c r="A11889" t="n">
        <v>92603</v>
      </c>
      <c r="B11889" s="17" t="n">
        <v>94</v>
      </c>
      <c r="C11889" s="7" t="n">
        <v>2</v>
      </c>
      <c r="D11889" s="7" t="s">
        <v>230</v>
      </c>
      <c r="E11889" s="7" t="n">
        <v>-31.7000007629395</v>
      </c>
      <c r="F11889" s="7" t="n">
        <v>0</v>
      </c>
      <c r="G11889" s="7" t="n">
        <v>-51.9500007629395</v>
      </c>
    </row>
    <row r="11890" spans="1:7">
      <c r="A11890" t="s">
        <v>4</v>
      </c>
      <c r="B11890" s="4" t="s">
        <v>5</v>
      </c>
      <c r="C11890" s="4" t="s">
        <v>7</v>
      </c>
      <c r="D11890" s="4" t="s">
        <v>8</v>
      </c>
      <c r="E11890" s="4" t="s">
        <v>15</v>
      </c>
      <c r="F11890" s="4" t="s">
        <v>15</v>
      </c>
      <c r="G11890" s="4" t="s">
        <v>15</v>
      </c>
    </row>
    <row r="11891" spans="1:7">
      <c r="A11891" t="n">
        <v>92627</v>
      </c>
      <c r="B11891" s="17" t="n">
        <v>94</v>
      </c>
      <c r="C11891" s="7" t="n">
        <v>2</v>
      </c>
      <c r="D11891" s="7" t="s">
        <v>231</v>
      </c>
      <c r="E11891" s="7" t="n">
        <v>-33.4000015258789</v>
      </c>
      <c r="F11891" s="7" t="n">
        <v>0</v>
      </c>
      <c r="G11891" s="7" t="n">
        <v>-51.9500007629395</v>
      </c>
    </row>
    <row r="11892" spans="1:7">
      <c r="A11892" t="s">
        <v>4</v>
      </c>
      <c r="B11892" s="4" t="s">
        <v>5</v>
      </c>
      <c r="C11892" s="4" t="s">
        <v>7</v>
      </c>
      <c r="D11892" s="4" t="s">
        <v>8</v>
      </c>
      <c r="E11892" s="4" t="s">
        <v>15</v>
      </c>
      <c r="F11892" s="4" t="s">
        <v>15</v>
      </c>
      <c r="G11892" s="4" t="s">
        <v>15</v>
      </c>
    </row>
    <row r="11893" spans="1:7">
      <c r="A11893" t="n">
        <v>92651</v>
      </c>
      <c r="B11893" s="17" t="n">
        <v>94</v>
      </c>
      <c r="C11893" s="7" t="n">
        <v>2</v>
      </c>
      <c r="D11893" s="7" t="s">
        <v>232</v>
      </c>
      <c r="E11893" s="7" t="n">
        <v>-33.4000015258789</v>
      </c>
      <c r="F11893" s="7" t="n">
        <v>0</v>
      </c>
      <c r="G11893" s="7" t="n">
        <v>-49.5499992370605</v>
      </c>
    </row>
    <row r="11894" spans="1:7">
      <c r="A11894" t="s">
        <v>4</v>
      </c>
      <c r="B11894" s="4" t="s">
        <v>5</v>
      </c>
      <c r="C11894" s="4" t="s">
        <v>7</v>
      </c>
      <c r="D11894" s="4" t="s">
        <v>8</v>
      </c>
      <c r="E11894" s="4" t="s">
        <v>15</v>
      </c>
      <c r="F11894" s="4" t="s">
        <v>15</v>
      </c>
      <c r="G11894" s="4" t="s">
        <v>15</v>
      </c>
    </row>
    <row r="11895" spans="1:7">
      <c r="A11895" t="n">
        <v>92675</v>
      </c>
      <c r="B11895" s="17" t="n">
        <v>94</v>
      </c>
      <c r="C11895" s="7" t="n">
        <v>2</v>
      </c>
      <c r="D11895" s="7" t="s">
        <v>233</v>
      </c>
      <c r="E11895" s="7" t="n">
        <v>-26.6000003814697</v>
      </c>
      <c r="F11895" s="7" t="n">
        <v>0</v>
      </c>
      <c r="G11895" s="7" t="n">
        <v>-51.9500007629395</v>
      </c>
    </row>
    <row r="11896" spans="1:7">
      <c r="A11896" t="s">
        <v>4</v>
      </c>
      <c r="B11896" s="4" t="s">
        <v>5</v>
      </c>
      <c r="C11896" s="4" t="s">
        <v>7</v>
      </c>
      <c r="D11896" s="4" t="s">
        <v>8</v>
      </c>
      <c r="E11896" s="4" t="s">
        <v>15</v>
      </c>
      <c r="F11896" s="4" t="s">
        <v>15</v>
      </c>
      <c r="G11896" s="4" t="s">
        <v>15</v>
      </c>
    </row>
    <row r="11897" spans="1:7">
      <c r="A11897" t="n">
        <v>92699</v>
      </c>
      <c r="B11897" s="17" t="n">
        <v>94</v>
      </c>
      <c r="C11897" s="7" t="n">
        <v>2</v>
      </c>
      <c r="D11897" s="7" t="s">
        <v>234</v>
      </c>
      <c r="E11897" s="7" t="n">
        <v>-28.2999992370605</v>
      </c>
      <c r="F11897" s="7" t="n">
        <v>0</v>
      </c>
      <c r="G11897" s="7" t="n">
        <v>-54.3499984741211</v>
      </c>
    </row>
    <row r="11898" spans="1:7">
      <c r="A11898" t="s">
        <v>4</v>
      </c>
      <c r="B11898" s="4" t="s">
        <v>5</v>
      </c>
      <c r="C11898" s="4" t="s">
        <v>7</v>
      </c>
      <c r="D11898" s="4" t="s">
        <v>8</v>
      </c>
      <c r="E11898" s="4" t="s">
        <v>15</v>
      </c>
      <c r="F11898" s="4" t="s">
        <v>15</v>
      </c>
      <c r="G11898" s="4" t="s">
        <v>15</v>
      </c>
    </row>
    <row r="11899" spans="1:7">
      <c r="A11899" t="n">
        <v>92723</v>
      </c>
      <c r="B11899" s="17" t="n">
        <v>94</v>
      </c>
      <c r="C11899" s="7" t="n">
        <v>2</v>
      </c>
      <c r="D11899" s="7" t="s">
        <v>235</v>
      </c>
      <c r="E11899" s="7" t="n">
        <v>-30</v>
      </c>
      <c r="F11899" s="7" t="n">
        <v>0</v>
      </c>
      <c r="G11899" s="7" t="n">
        <v>-54.3499984741211</v>
      </c>
    </row>
    <row r="11900" spans="1:7">
      <c r="A11900" t="s">
        <v>4</v>
      </c>
      <c r="B11900" s="4" t="s">
        <v>5</v>
      </c>
      <c r="C11900" s="4" t="s">
        <v>7</v>
      </c>
      <c r="D11900" s="4" t="s">
        <v>8</v>
      </c>
      <c r="E11900" s="4" t="s">
        <v>15</v>
      </c>
      <c r="F11900" s="4" t="s">
        <v>15</v>
      </c>
      <c r="G11900" s="4" t="s">
        <v>15</v>
      </c>
    </row>
    <row r="11901" spans="1:7">
      <c r="A11901" t="n">
        <v>92747</v>
      </c>
      <c r="B11901" s="17" t="n">
        <v>94</v>
      </c>
      <c r="C11901" s="7" t="n">
        <v>2</v>
      </c>
      <c r="D11901" s="7" t="s">
        <v>236</v>
      </c>
      <c r="E11901" s="7" t="n">
        <v>-31.7000007629395</v>
      </c>
      <c r="F11901" s="7" t="n">
        <v>0</v>
      </c>
      <c r="G11901" s="7" t="n">
        <v>-54.3499984741211</v>
      </c>
    </row>
    <row r="11902" spans="1:7">
      <c r="A11902" t="s">
        <v>4</v>
      </c>
      <c r="B11902" s="4" t="s">
        <v>5</v>
      </c>
      <c r="C11902" s="4" t="s">
        <v>7</v>
      </c>
      <c r="D11902" s="4" t="s">
        <v>8</v>
      </c>
      <c r="E11902" s="4" t="s">
        <v>15</v>
      </c>
      <c r="F11902" s="4" t="s">
        <v>15</v>
      </c>
      <c r="G11902" s="4" t="s">
        <v>15</v>
      </c>
    </row>
    <row r="11903" spans="1:7">
      <c r="A11903" t="n">
        <v>92771</v>
      </c>
      <c r="B11903" s="17" t="n">
        <v>94</v>
      </c>
      <c r="C11903" s="7" t="n">
        <v>2</v>
      </c>
      <c r="D11903" s="7" t="s">
        <v>237</v>
      </c>
      <c r="E11903" s="7" t="n">
        <v>-33.4000015258789</v>
      </c>
      <c r="F11903" s="7" t="n">
        <v>0</v>
      </c>
      <c r="G11903" s="7" t="n">
        <v>-54.3499984741211</v>
      </c>
    </row>
    <row r="11904" spans="1:7">
      <c r="A11904" t="s">
        <v>4</v>
      </c>
      <c r="B11904" s="4" t="s">
        <v>5</v>
      </c>
      <c r="C11904" s="4" t="s">
        <v>7</v>
      </c>
      <c r="D11904" s="4" t="s">
        <v>8</v>
      </c>
      <c r="E11904" s="4" t="s">
        <v>15</v>
      </c>
      <c r="F11904" s="4" t="s">
        <v>15</v>
      </c>
      <c r="G11904" s="4" t="s">
        <v>15</v>
      </c>
    </row>
    <row r="11905" spans="1:7">
      <c r="A11905" t="n">
        <v>92795</v>
      </c>
      <c r="B11905" s="17" t="n">
        <v>94</v>
      </c>
      <c r="C11905" s="7" t="n">
        <v>3</v>
      </c>
      <c r="D11905" s="7" t="s">
        <v>227</v>
      </c>
      <c r="E11905" s="7" t="n">
        <v>0</v>
      </c>
      <c r="F11905" s="7" t="n">
        <v>180</v>
      </c>
      <c r="G11905" s="7" t="n">
        <v>0</v>
      </c>
    </row>
    <row r="11906" spans="1:7">
      <c r="A11906" t="s">
        <v>4</v>
      </c>
      <c r="B11906" s="4" t="s">
        <v>5</v>
      </c>
      <c r="C11906" s="4" t="s">
        <v>7</v>
      </c>
      <c r="D11906" s="4" t="s">
        <v>8</v>
      </c>
      <c r="E11906" s="4" t="s">
        <v>15</v>
      </c>
      <c r="F11906" s="4" t="s">
        <v>15</v>
      </c>
      <c r="G11906" s="4" t="s">
        <v>15</v>
      </c>
    </row>
    <row r="11907" spans="1:7">
      <c r="A11907" t="n">
        <v>92819</v>
      </c>
      <c r="B11907" s="17" t="n">
        <v>94</v>
      </c>
      <c r="C11907" s="7" t="n">
        <v>3</v>
      </c>
      <c r="D11907" s="7" t="s">
        <v>228</v>
      </c>
      <c r="E11907" s="7" t="n">
        <v>0</v>
      </c>
      <c r="F11907" s="7" t="n">
        <v>180</v>
      </c>
      <c r="G11907" s="7" t="n">
        <v>0</v>
      </c>
    </row>
    <row r="11908" spans="1:7">
      <c r="A11908" t="s">
        <v>4</v>
      </c>
      <c r="B11908" s="4" t="s">
        <v>5</v>
      </c>
      <c r="C11908" s="4" t="s">
        <v>7</v>
      </c>
      <c r="D11908" s="4" t="s">
        <v>8</v>
      </c>
      <c r="E11908" s="4" t="s">
        <v>15</v>
      </c>
      <c r="F11908" s="4" t="s">
        <v>15</v>
      </c>
      <c r="G11908" s="4" t="s">
        <v>15</v>
      </c>
    </row>
    <row r="11909" spans="1:7">
      <c r="A11909" t="n">
        <v>92843</v>
      </c>
      <c r="B11909" s="17" t="n">
        <v>94</v>
      </c>
      <c r="C11909" s="7" t="n">
        <v>3</v>
      </c>
      <c r="D11909" s="7" t="s">
        <v>229</v>
      </c>
      <c r="E11909" s="7" t="n">
        <v>0</v>
      </c>
      <c r="F11909" s="7" t="n">
        <v>180</v>
      </c>
      <c r="G11909" s="7" t="n">
        <v>0</v>
      </c>
    </row>
    <row r="11910" spans="1:7">
      <c r="A11910" t="s">
        <v>4</v>
      </c>
      <c r="B11910" s="4" t="s">
        <v>5</v>
      </c>
      <c r="C11910" s="4" t="s">
        <v>7</v>
      </c>
      <c r="D11910" s="4" t="s">
        <v>8</v>
      </c>
      <c r="E11910" s="4" t="s">
        <v>15</v>
      </c>
      <c r="F11910" s="4" t="s">
        <v>15</v>
      </c>
      <c r="G11910" s="4" t="s">
        <v>15</v>
      </c>
    </row>
    <row r="11911" spans="1:7">
      <c r="A11911" t="n">
        <v>92867</v>
      </c>
      <c r="B11911" s="17" t="n">
        <v>94</v>
      </c>
      <c r="C11911" s="7" t="n">
        <v>3</v>
      </c>
      <c r="D11911" s="7" t="s">
        <v>230</v>
      </c>
      <c r="E11911" s="7" t="n">
        <v>0</v>
      </c>
      <c r="F11911" s="7" t="n">
        <v>180</v>
      </c>
      <c r="G11911" s="7" t="n">
        <v>0</v>
      </c>
    </row>
    <row r="11912" spans="1:7">
      <c r="A11912" t="s">
        <v>4</v>
      </c>
      <c r="B11912" s="4" t="s">
        <v>5</v>
      </c>
      <c r="C11912" s="4" t="s">
        <v>7</v>
      </c>
      <c r="D11912" s="4" t="s">
        <v>8</v>
      </c>
      <c r="E11912" s="4" t="s">
        <v>15</v>
      </c>
      <c r="F11912" s="4" t="s">
        <v>15</v>
      </c>
      <c r="G11912" s="4" t="s">
        <v>15</v>
      </c>
    </row>
    <row r="11913" spans="1:7">
      <c r="A11913" t="n">
        <v>92891</v>
      </c>
      <c r="B11913" s="17" t="n">
        <v>94</v>
      </c>
      <c r="C11913" s="7" t="n">
        <v>3</v>
      </c>
      <c r="D11913" s="7" t="s">
        <v>231</v>
      </c>
      <c r="E11913" s="7" t="n">
        <v>0</v>
      </c>
      <c r="F11913" s="7" t="n">
        <v>180</v>
      </c>
      <c r="G11913" s="7" t="n">
        <v>0</v>
      </c>
    </row>
    <row r="11914" spans="1:7">
      <c r="A11914" t="s">
        <v>4</v>
      </c>
      <c r="B11914" s="4" t="s">
        <v>5</v>
      </c>
      <c r="C11914" s="4" t="s">
        <v>7</v>
      </c>
      <c r="D11914" s="4" t="s">
        <v>8</v>
      </c>
      <c r="E11914" s="4" t="s">
        <v>15</v>
      </c>
      <c r="F11914" s="4" t="s">
        <v>15</v>
      </c>
      <c r="G11914" s="4" t="s">
        <v>15</v>
      </c>
    </row>
    <row r="11915" spans="1:7">
      <c r="A11915" t="n">
        <v>92915</v>
      </c>
      <c r="B11915" s="17" t="n">
        <v>94</v>
      </c>
      <c r="C11915" s="7" t="n">
        <v>3</v>
      </c>
      <c r="D11915" s="7" t="s">
        <v>232</v>
      </c>
      <c r="E11915" s="7" t="n">
        <v>0</v>
      </c>
      <c r="F11915" s="7" t="n">
        <v>180</v>
      </c>
      <c r="G11915" s="7" t="n">
        <v>0</v>
      </c>
    </row>
    <row r="11916" spans="1:7">
      <c r="A11916" t="s">
        <v>4</v>
      </c>
      <c r="B11916" s="4" t="s">
        <v>5</v>
      </c>
      <c r="C11916" s="4" t="s">
        <v>7</v>
      </c>
      <c r="D11916" s="4" t="s">
        <v>8</v>
      </c>
      <c r="E11916" s="4" t="s">
        <v>15</v>
      </c>
      <c r="F11916" s="4" t="s">
        <v>15</v>
      </c>
      <c r="G11916" s="4" t="s">
        <v>15</v>
      </c>
    </row>
    <row r="11917" spans="1:7">
      <c r="A11917" t="n">
        <v>92939</v>
      </c>
      <c r="B11917" s="17" t="n">
        <v>94</v>
      </c>
      <c r="C11917" s="7" t="n">
        <v>3</v>
      </c>
      <c r="D11917" s="7" t="s">
        <v>233</v>
      </c>
      <c r="E11917" s="7" t="n">
        <v>0</v>
      </c>
      <c r="F11917" s="7" t="n">
        <v>180</v>
      </c>
      <c r="G11917" s="7" t="n">
        <v>0</v>
      </c>
    </row>
    <row r="11918" spans="1:7">
      <c r="A11918" t="s">
        <v>4</v>
      </c>
      <c r="B11918" s="4" t="s">
        <v>5</v>
      </c>
      <c r="C11918" s="4" t="s">
        <v>7</v>
      </c>
      <c r="D11918" s="4" t="s">
        <v>8</v>
      </c>
      <c r="E11918" s="4" t="s">
        <v>15</v>
      </c>
      <c r="F11918" s="4" t="s">
        <v>15</v>
      </c>
      <c r="G11918" s="4" t="s">
        <v>15</v>
      </c>
    </row>
    <row r="11919" spans="1:7">
      <c r="A11919" t="n">
        <v>92963</v>
      </c>
      <c r="B11919" s="17" t="n">
        <v>94</v>
      </c>
      <c r="C11919" s="7" t="n">
        <v>3</v>
      </c>
      <c r="D11919" s="7" t="s">
        <v>234</v>
      </c>
      <c r="E11919" s="7" t="n">
        <v>0</v>
      </c>
      <c r="F11919" s="7" t="n">
        <v>180</v>
      </c>
      <c r="G11919" s="7" t="n">
        <v>0</v>
      </c>
    </row>
    <row r="11920" spans="1:7">
      <c r="A11920" t="s">
        <v>4</v>
      </c>
      <c r="B11920" s="4" t="s">
        <v>5</v>
      </c>
      <c r="C11920" s="4" t="s">
        <v>7</v>
      </c>
      <c r="D11920" s="4" t="s">
        <v>8</v>
      </c>
      <c r="E11920" s="4" t="s">
        <v>15</v>
      </c>
      <c r="F11920" s="4" t="s">
        <v>15</v>
      </c>
      <c r="G11920" s="4" t="s">
        <v>15</v>
      </c>
    </row>
    <row r="11921" spans="1:7">
      <c r="A11921" t="n">
        <v>92987</v>
      </c>
      <c r="B11921" s="17" t="n">
        <v>94</v>
      </c>
      <c r="C11921" s="7" t="n">
        <v>3</v>
      </c>
      <c r="D11921" s="7" t="s">
        <v>235</v>
      </c>
      <c r="E11921" s="7" t="n">
        <v>0</v>
      </c>
      <c r="F11921" s="7" t="n">
        <v>180</v>
      </c>
      <c r="G11921" s="7" t="n">
        <v>0</v>
      </c>
    </row>
    <row r="11922" spans="1:7">
      <c r="A11922" t="s">
        <v>4</v>
      </c>
      <c r="B11922" s="4" t="s">
        <v>5</v>
      </c>
      <c r="C11922" s="4" t="s">
        <v>7</v>
      </c>
      <c r="D11922" s="4" t="s">
        <v>8</v>
      </c>
      <c r="E11922" s="4" t="s">
        <v>15</v>
      </c>
      <c r="F11922" s="4" t="s">
        <v>15</v>
      </c>
      <c r="G11922" s="4" t="s">
        <v>15</v>
      </c>
    </row>
    <row r="11923" spans="1:7">
      <c r="A11923" t="n">
        <v>93011</v>
      </c>
      <c r="B11923" s="17" t="n">
        <v>94</v>
      </c>
      <c r="C11923" s="7" t="n">
        <v>3</v>
      </c>
      <c r="D11923" s="7" t="s">
        <v>236</v>
      </c>
      <c r="E11923" s="7" t="n">
        <v>0</v>
      </c>
      <c r="F11923" s="7" t="n">
        <v>180</v>
      </c>
      <c r="G11923" s="7" t="n">
        <v>0</v>
      </c>
    </row>
    <row r="11924" spans="1:7">
      <c r="A11924" t="s">
        <v>4</v>
      </c>
      <c r="B11924" s="4" t="s">
        <v>5</v>
      </c>
      <c r="C11924" s="4" t="s">
        <v>7</v>
      </c>
      <c r="D11924" s="4" t="s">
        <v>8</v>
      </c>
      <c r="E11924" s="4" t="s">
        <v>15</v>
      </c>
      <c r="F11924" s="4" t="s">
        <v>15</v>
      </c>
      <c r="G11924" s="4" t="s">
        <v>15</v>
      </c>
    </row>
    <row r="11925" spans="1:7">
      <c r="A11925" t="n">
        <v>93035</v>
      </c>
      <c r="B11925" s="17" t="n">
        <v>94</v>
      </c>
      <c r="C11925" s="7" t="n">
        <v>3</v>
      </c>
      <c r="D11925" s="7" t="s">
        <v>237</v>
      </c>
      <c r="E11925" s="7" t="n">
        <v>0</v>
      </c>
      <c r="F11925" s="7" t="n">
        <v>180</v>
      </c>
      <c r="G11925" s="7" t="n">
        <v>0</v>
      </c>
    </row>
    <row r="11926" spans="1:7">
      <c r="A11926" t="s">
        <v>4</v>
      </c>
      <c r="B11926" s="4" t="s">
        <v>5</v>
      </c>
      <c r="C11926" s="4" t="s">
        <v>11</v>
      </c>
      <c r="D11926" s="4" t="s">
        <v>11</v>
      </c>
      <c r="E11926" s="4" t="s">
        <v>11</v>
      </c>
    </row>
    <row r="11927" spans="1:7">
      <c r="A11927" t="n">
        <v>93059</v>
      </c>
      <c r="B11927" s="42" t="n">
        <v>61</v>
      </c>
      <c r="C11927" s="7" t="n">
        <v>0</v>
      </c>
      <c r="D11927" s="7" t="n">
        <v>65533</v>
      </c>
      <c r="E11927" s="7" t="n">
        <v>0</v>
      </c>
    </row>
    <row r="11928" spans="1:7">
      <c r="A11928" t="s">
        <v>4</v>
      </c>
      <c r="B11928" s="4" t="s">
        <v>5</v>
      </c>
      <c r="C11928" s="4" t="s">
        <v>11</v>
      </c>
      <c r="D11928" s="4" t="s">
        <v>11</v>
      </c>
      <c r="E11928" s="4" t="s">
        <v>11</v>
      </c>
    </row>
    <row r="11929" spans="1:7">
      <c r="A11929" t="n">
        <v>93066</v>
      </c>
      <c r="B11929" s="42" t="n">
        <v>61</v>
      </c>
      <c r="C11929" s="7" t="n">
        <v>1</v>
      </c>
      <c r="D11929" s="7" t="n">
        <v>65533</v>
      </c>
      <c r="E11929" s="7" t="n">
        <v>0</v>
      </c>
    </row>
    <row r="11930" spans="1:7">
      <c r="A11930" t="s">
        <v>4</v>
      </c>
      <c r="B11930" s="4" t="s">
        <v>5</v>
      </c>
      <c r="C11930" s="4" t="s">
        <v>11</v>
      </c>
      <c r="D11930" s="4" t="s">
        <v>11</v>
      </c>
      <c r="E11930" s="4" t="s">
        <v>11</v>
      </c>
    </row>
    <row r="11931" spans="1:7">
      <c r="A11931" t="n">
        <v>93073</v>
      </c>
      <c r="B11931" s="42" t="n">
        <v>61</v>
      </c>
      <c r="C11931" s="7" t="n">
        <v>2</v>
      </c>
      <c r="D11931" s="7" t="n">
        <v>65533</v>
      </c>
      <c r="E11931" s="7" t="n">
        <v>0</v>
      </c>
    </row>
    <row r="11932" spans="1:7">
      <c r="A11932" t="s">
        <v>4</v>
      </c>
      <c r="B11932" s="4" t="s">
        <v>5</v>
      </c>
      <c r="C11932" s="4" t="s">
        <v>11</v>
      </c>
      <c r="D11932" s="4" t="s">
        <v>11</v>
      </c>
      <c r="E11932" s="4" t="s">
        <v>11</v>
      </c>
    </row>
    <row r="11933" spans="1:7">
      <c r="A11933" t="n">
        <v>93080</v>
      </c>
      <c r="B11933" s="42" t="n">
        <v>61</v>
      </c>
      <c r="C11933" s="7" t="n">
        <v>3</v>
      </c>
      <c r="D11933" s="7" t="n">
        <v>65533</v>
      </c>
      <c r="E11933" s="7" t="n">
        <v>0</v>
      </c>
    </row>
    <row r="11934" spans="1:7">
      <c r="A11934" t="s">
        <v>4</v>
      </c>
      <c r="B11934" s="4" t="s">
        <v>5</v>
      </c>
      <c r="C11934" s="4" t="s">
        <v>11</v>
      </c>
      <c r="D11934" s="4" t="s">
        <v>11</v>
      </c>
      <c r="E11934" s="4" t="s">
        <v>11</v>
      </c>
    </row>
    <row r="11935" spans="1:7">
      <c r="A11935" t="n">
        <v>93087</v>
      </c>
      <c r="B11935" s="42" t="n">
        <v>61</v>
      </c>
      <c r="C11935" s="7" t="n">
        <v>4</v>
      </c>
      <c r="D11935" s="7" t="n">
        <v>65533</v>
      </c>
      <c r="E11935" s="7" t="n">
        <v>0</v>
      </c>
    </row>
    <row r="11936" spans="1:7">
      <c r="A11936" t="s">
        <v>4</v>
      </c>
      <c r="B11936" s="4" t="s">
        <v>5</v>
      </c>
      <c r="C11936" s="4" t="s">
        <v>11</v>
      </c>
      <c r="D11936" s="4" t="s">
        <v>11</v>
      </c>
      <c r="E11936" s="4" t="s">
        <v>11</v>
      </c>
    </row>
    <row r="11937" spans="1:7">
      <c r="A11937" t="n">
        <v>93094</v>
      </c>
      <c r="B11937" s="42" t="n">
        <v>61</v>
      </c>
      <c r="C11937" s="7" t="n">
        <v>5</v>
      </c>
      <c r="D11937" s="7" t="n">
        <v>65533</v>
      </c>
      <c r="E11937" s="7" t="n">
        <v>0</v>
      </c>
    </row>
    <row r="11938" spans="1:7">
      <c r="A11938" t="s">
        <v>4</v>
      </c>
      <c r="B11938" s="4" t="s">
        <v>5</v>
      </c>
      <c r="C11938" s="4" t="s">
        <v>11</v>
      </c>
      <c r="D11938" s="4" t="s">
        <v>11</v>
      </c>
      <c r="E11938" s="4" t="s">
        <v>11</v>
      </c>
    </row>
    <row r="11939" spans="1:7">
      <c r="A11939" t="n">
        <v>93101</v>
      </c>
      <c r="B11939" s="42" t="n">
        <v>61</v>
      </c>
      <c r="C11939" s="7" t="n">
        <v>6</v>
      </c>
      <c r="D11939" s="7" t="n">
        <v>65533</v>
      </c>
      <c r="E11939" s="7" t="n">
        <v>0</v>
      </c>
    </row>
    <row r="11940" spans="1:7">
      <c r="A11940" t="s">
        <v>4</v>
      </c>
      <c r="B11940" s="4" t="s">
        <v>5</v>
      </c>
      <c r="C11940" s="4" t="s">
        <v>11</v>
      </c>
      <c r="D11940" s="4" t="s">
        <v>11</v>
      </c>
      <c r="E11940" s="4" t="s">
        <v>11</v>
      </c>
    </row>
    <row r="11941" spans="1:7">
      <c r="A11941" t="n">
        <v>93108</v>
      </c>
      <c r="B11941" s="42" t="n">
        <v>61</v>
      </c>
      <c r="C11941" s="7" t="n">
        <v>7</v>
      </c>
      <c r="D11941" s="7" t="n">
        <v>65533</v>
      </c>
      <c r="E11941" s="7" t="n">
        <v>0</v>
      </c>
    </row>
    <row r="11942" spans="1:7">
      <c r="A11942" t="s">
        <v>4</v>
      </c>
      <c r="B11942" s="4" t="s">
        <v>5</v>
      </c>
      <c r="C11942" s="4" t="s">
        <v>11</v>
      </c>
      <c r="D11942" s="4" t="s">
        <v>11</v>
      </c>
      <c r="E11942" s="4" t="s">
        <v>11</v>
      </c>
    </row>
    <row r="11943" spans="1:7">
      <c r="A11943" t="n">
        <v>93115</v>
      </c>
      <c r="B11943" s="42" t="n">
        <v>61</v>
      </c>
      <c r="C11943" s="7" t="n">
        <v>8</v>
      </c>
      <c r="D11943" s="7" t="n">
        <v>65533</v>
      </c>
      <c r="E11943" s="7" t="n">
        <v>0</v>
      </c>
    </row>
    <row r="11944" spans="1:7">
      <c r="A11944" t="s">
        <v>4</v>
      </c>
      <c r="B11944" s="4" t="s">
        <v>5</v>
      </c>
      <c r="C11944" s="4" t="s">
        <v>11</v>
      </c>
      <c r="D11944" s="4" t="s">
        <v>11</v>
      </c>
      <c r="E11944" s="4" t="s">
        <v>11</v>
      </c>
    </row>
    <row r="11945" spans="1:7">
      <c r="A11945" t="n">
        <v>93122</v>
      </c>
      <c r="B11945" s="42" t="n">
        <v>61</v>
      </c>
      <c r="C11945" s="7" t="n">
        <v>9</v>
      </c>
      <c r="D11945" s="7" t="n">
        <v>65533</v>
      </c>
      <c r="E11945" s="7" t="n">
        <v>0</v>
      </c>
    </row>
    <row r="11946" spans="1:7">
      <c r="A11946" t="s">
        <v>4</v>
      </c>
      <c r="B11946" s="4" t="s">
        <v>5</v>
      </c>
      <c r="C11946" s="4" t="s">
        <v>11</v>
      </c>
      <c r="D11946" s="4" t="s">
        <v>17</v>
      </c>
    </row>
    <row r="11947" spans="1:7">
      <c r="A11947" t="n">
        <v>93129</v>
      </c>
      <c r="B11947" s="41" t="n">
        <v>43</v>
      </c>
      <c r="C11947" s="7" t="n">
        <v>1</v>
      </c>
      <c r="D11947" s="7" t="n">
        <v>128</v>
      </c>
    </row>
    <row r="11948" spans="1:7">
      <c r="A11948" t="s">
        <v>4</v>
      </c>
      <c r="B11948" s="4" t="s">
        <v>5</v>
      </c>
      <c r="C11948" s="4" t="s">
        <v>11</v>
      </c>
      <c r="D11948" s="4" t="s">
        <v>17</v>
      </c>
    </row>
    <row r="11949" spans="1:7">
      <c r="A11949" t="n">
        <v>93136</v>
      </c>
      <c r="B11949" s="41" t="n">
        <v>43</v>
      </c>
      <c r="C11949" s="7" t="n">
        <v>1</v>
      </c>
      <c r="D11949" s="7" t="n">
        <v>32</v>
      </c>
    </row>
    <row r="11950" spans="1:7">
      <c r="A11950" t="s">
        <v>4</v>
      </c>
      <c r="B11950" s="4" t="s">
        <v>5</v>
      </c>
      <c r="C11950" s="4" t="s">
        <v>11</v>
      </c>
      <c r="D11950" s="4" t="s">
        <v>17</v>
      </c>
    </row>
    <row r="11951" spans="1:7">
      <c r="A11951" t="n">
        <v>93143</v>
      </c>
      <c r="B11951" s="41" t="n">
        <v>43</v>
      </c>
      <c r="C11951" s="7" t="n">
        <v>2</v>
      </c>
      <c r="D11951" s="7" t="n">
        <v>128</v>
      </c>
    </row>
    <row r="11952" spans="1:7">
      <c r="A11952" t="s">
        <v>4</v>
      </c>
      <c r="B11952" s="4" t="s">
        <v>5</v>
      </c>
      <c r="C11952" s="4" t="s">
        <v>11</v>
      </c>
      <c r="D11952" s="4" t="s">
        <v>17</v>
      </c>
    </row>
    <row r="11953" spans="1:5">
      <c r="A11953" t="n">
        <v>93150</v>
      </c>
      <c r="B11953" s="41" t="n">
        <v>43</v>
      </c>
      <c r="C11953" s="7" t="n">
        <v>2</v>
      </c>
      <c r="D11953" s="7" t="n">
        <v>32</v>
      </c>
    </row>
    <row r="11954" spans="1:5">
      <c r="A11954" t="s">
        <v>4</v>
      </c>
      <c r="B11954" s="4" t="s">
        <v>5</v>
      </c>
      <c r="C11954" s="4" t="s">
        <v>11</v>
      </c>
      <c r="D11954" s="4" t="s">
        <v>17</v>
      </c>
    </row>
    <row r="11955" spans="1:5">
      <c r="A11955" t="n">
        <v>93157</v>
      </c>
      <c r="B11955" s="41" t="n">
        <v>43</v>
      </c>
      <c r="C11955" s="7" t="n">
        <v>3</v>
      </c>
      <c r="D11955" s="7" t="n">
        <v>128</v>
      </c>
    </row>
    <row r="11956" spans="1:5">
      <c r="A11956" t="s">
        <v>4</v>
      </c>
      <c r="B11956" s="4" t="s">
        <v>5</v>
      </c>
      <c r="C11956" s="4" t="s">
        <v>11</v>
      </c>
      <c r="D11956" s="4" t="s">
        <v>17</v>
      </c>
    </row>
    <row r="11957" spans="1:5">
      <c r="A11957" t="n">
        <v>93164</v>
      </c>
      <c r="B11957" s="41" t="n">
        <v>43</v>
      </c>
      <c r="C11957" s="7" t="n">
        <v>3</v>
      </c>
      <c r="D11957" s="7" t="n">
        <v>32</v>
      </c>
    </row>
    <row r="11958" spans="1:5">
      <c r="A11958" t="s">
        <v>4</v>
      </c>
      <c r="B11958" s="4" t="s">
        <v>5</v>
      </c>
      <c r="C11958" s="4" t="s">
        <v>11</v>
      </c>
      <c r="D11958" s="4" t="s">
        <v>17</v>
      </c>
    </row>
    <row r="11959" spans="1:5">
      <c r="A11959" t="n">
        <v>93171</v>
      </c>
      <c r="B11959" s="41" t="n">
        <v>43</v>
      </c>
      <c r="C11959" s="7" t="n">
        <v>4</v>
      </c>
      <c r="D11959" s="7" t="n">
        <v>128</v>
      </c>
    </row>
    <row r="11960" spans="1:5">
      <c r="A11960" t="s">
        <v>4</v>
      </c>
      <c r="B11960" s="4" t="s">
        <v>5</v>
      </c>
      <c r="C11960" s="4" t="s">
        <v>11</v>
      </c>
      <c r="D11960" s="4" t="s">
        <v>17</v>
      </c>
    </row>
    <row r="11961" spans="1:5">
      <c r="A11961" t="n">
        <v>93178</v>
      </c>
      <c r="B11961" s="41" t="n">
        <v>43</v>
      </c>
      <c r="C11961" s="7" t="n">
        <v>4</v>
      </c>
      <c r="D11961" s="7" t="n">
        <v>32</v>
      </c>
    </row>
    <row r="11962" spans="1:5">
      <c r="A11962" t="s">
        <v>4</v>
      </c>
      <c r="B11962" s="4" t="s">
        <v>5</v>
      </c>
      <c r="C11962" s="4" t="s">
        <v>7</v>
      </c>
      <c r="D11962" s="4" t="s">
        <v>11</v>
      </c>
      <c r="E11962" s="4" t="s">
        <v>8</v>
      </c>
      <c r="F11962" s="4" t="s">
        <v>8</v>
      </c>
      <c r="G11962" s="4" t="s">
        <v>8</v>
      </c>
      <c r="H11962" s="4" t="s">
        <v>8</v>
      </c>
    </row>
    <row r="11963" spans="1:5">
      <c r="A11963" t="n">
        <v>93185</v>
      </c>
      <c r="B11963" s="30" t="n">
        <v>51</v>
      </c>
      <c r="C11963" s="7" t="n">
        <v>3</v>
      </c>
      <c r="D11963" s="7" t="n">
        <v>0</v>
      </c>
      <c r="E11963" s="7" t="s">
        <v>62</v>
      </c>
      <c r="F11963" s="7" t="s">
        <v>62</v>
      </c>
      <c r="G11963" s="7" t="s">
        <v>61</v>
      </c>
      <c r="H11963" s="7" t="s">
        <v>62</v>
      </c>
    </row>
    <row r="11964" spans="1:5">
      <c r="A11964" t="s">
        <v>4</v>
      </c>
      <c r="B11964" s="4" t="s">
        <v>5</v>
      </c>
      <c r="C11964" s="4" t="s">
        <v>7</v>
      </c>
      <c r="D11964" s="4" t="s">
        <v>11</v>
      </c>
      <c r="E11964" s="4" t="s">
        <v>8</v>
      </c>
      <c r="F11964" s="4" t="s">
        <v>8</v>
      </c>
      <c r="G11964" s="4" t="s">
        <v>8</v>
      </c>
      <c r="H11964" s="4" t="s">
        <v>8</v>
      </c>
    </row>
    <row r="11965" spans="1:5">
      <c r="A11965" t="n">
        <v>93198</v>
      </c>
      <c r="B11965" s="30" t="n">
        <v>51</v>
      </c>
      <c r="C11965" s="7" t="n">
        <v>3</v>
      </c>
      <c r="D11965" s="7" t="n">
        <v>1</v>
      </c>
      <c r="E11965" s="7" t="s">
        <v>62</v>
      </c>
      <c r="F11965" s="7" t="s">
        <v>62</v>
      </c>
      <c r="G11965" s="7" t="s">
        <v>61</v>
      </c>
      <c r="H11965" s="7" t="s">
        <v>62</v>
      </c>
    </row>
    <row r="11966" spans="1:5">
      <c r="A11966" t="s">
        <v>4</v>
      </c>
      <c r="B11966" s="4" t="s">
        <v>5</v>
      </c>
      <c r="C11966" s="4" t="s">
        <v>7</v>
      </c>
      <c r="D11966" s="4" t="s">
        <v>11</v>
      </c>
      <c r="E11966" s="4" t="s">
        <v>8</v>
      </c>
      <c r="F11966" s="4" t="s">
        <v>8</v>
      </c>
      <c r="G11966" s="4" t="s">
        <v>8</v>
      </c>
      <c r="H11966" s="4" t="s">
        <v>8</v>
      </c>
    </row>
    <row r="11967" spans="1:5">
      <c r="A11967" t="n">
        <v>93211</v>
      </c>
      <c r="B11967" s="30" t="n">
        <v>51</v>
      </c>
      <c r="C11967" s="7" t="n">
        <v>3</v>
      </c>
      <c r="D11967" s="7" t="n">
        <v>2</v>
      </c>
      <c r="E11967" s="7" t="s">
        <v>62</v>
      </c>
      <c r="F11967" s="7" t="s">
        <v>62</v>
      </c>
      <c r="G11967" s="7" t="s">
        <v>61</v>
      </c>
      <c r="H11967" s="7" t="s">
        <v>62</v>
      </c>
    </row>
    <row r="11968" spans="1:5">
      <c r="A11968" t="s">
        <v>4</v>
      </c>
      <c r="B11968" s="4" t="s">
        <v>5</v>
      </c>
      <c r="C11968" s="4" t="s">
        <v>7</v>
      </c>
      <c r="D11968" s="4" t="s">
        <v>11</v>
      </c>
      <c r="E11968" s="4" t="s">
        <v>8</v>
      </c>
      <c r="F11968" s="4" t="s">
        <v>8</v>
      </c>
      <c r="G11968" s="4" t="s">
        <v>8</v>
      </c>
      <c r="H11968" s="4" t="s">
        <v>8</v>
      </c>
    </row>
    <row r="11969" spans="1:8">
      <c r="A11969" t="n">
        <v>93224</v>
      </c>
      <c r="B11969" s="30" t="n">
        <v>51</v>
      </c>
      <c r="C11969" s="7" t="n">
        <v>3</v>
      </c>
      <c r="D11969" s="7" t="n">
        <v>3</v>
      </c>
      <c r="E11969" s="7" t="s">
        <v>62</v>
      </c>
      <c r="F11969" s="7" t="s">
        <v>62</v>
      </c>
      <c r="G11969" s="7" t="s">
        <v>61</v>
      </c>
      <c r="H11969" s="7" t="s">
        <v>62</v>
      </c>
    </row>
    <row r="11970" spans="1:8">
      <c r="A11970" t="s">
        <v>4</v>
      </c>
      <c r="B11970" s="4" t="s">
        <v>5</v>
      </c>
      <c r="C11970" s="4" t="s">
        <v>7</v>
      </c>
      <c r="D11970" s="4" t="s">
        <v>11</v>
      </c>
      <c r="E11970" s="4" t="s">
        <v>8</v>
      </c>
      <c r="F11970" s="4" t="s">
        <v>8</v>
      </c>
      <c r="G11970" s="4" t="s">
        <v>8</v>
      </c>
      <c r="H11970" s="4" t="s">
        <v>8</v>
      </c>
    </row>
    <row r="11971" spans="1:8">
      <c r="A11971" t="n">
        <v>93237</v>
      </c>
      <c r="B11971" s="30" t="n">
        <v>51</v>
      </c>
      <c r="C11971" s="7" t="n">
        <v>3</v>
      </c>
      <c r="D11971" s="7" t="n">
        <v>4</v>
      </c>
      <c r="E11971" s="7" t="s">
        <v>62</v>
      </c>
      <c r="F11971" s="7" t="s">
        <v>62</v>
      </c>
      <c r="G11971" s="7" t="s">
        <v>61</v>
      </c>
      <c r="H11971" s="7" t="s">
        <v>62</v>
      </c>
    </row>
    <row r="11972" spans="1:8">
      <c r="A11972" t="s">
        <v>4</v>
      </c>
      <c r="B11972" s="4" t="s">
        <v>5</v>
      </c>
      <c r="C11972" s="4" t="s">
        <v>7</v>
      </c>
      <c r="D11972" s="4" t="s">
        <v>11</v>
      </c>
      <c r="E11972" s="4" t="s">
        <v>8</v>
      </c>
      <c r="F11972" s="4" t="s">
        <v>8</v>
      </c>
      <c r="G11972" s="4" t="s">
        <v>8</v>
      </c>
      <c r="H11972" s="4" t="s">
        <v>8</v>
      </c>
    </row>
    <row r="11973" spans="1:8">
      <c r="A11973" t="n">
        <v>93250</v>
      </c>
      <c r="B11973" s="30" t="n">
        <v>51</v>
      </c>
      <c r="C11973" s="7" t="n">
        <v>3</v>
      </c>
      <c r="D11973" s="7" t="n">
        <v>5</v>
      </c>
      <c r="E11973" s="7" t="s">
        <v>62</v>
      </c>
      <c r="F11973" s="7" t="s">
        <v>62</v>
      </c>
      <c r="G11973" s="7" t="s">
        <v>61</v>
      </c>
      <c r="H11973" s="7" t="s">
        <v>62</v>
      </c>
    </row>
    <row r="11974" spans="1:8">
      <c r="A11974" t="s">
        <v>4</v>
      </c>
      <c r="B11974" s="4" t="s">
        <v>5</v>
      </c>
      <c r="C11974" s="4" t="s">
        <v>7</v>
      </c>
      <c r="D11974" s="4" t="s">
        <v>11</v>
      </c>
      <c r="E11974" s="4" t="s">
        <v>8</v>
      </c>
      <c r="F11974" s="4" t="s">
        <v>8</v>
      </c>
      <c r="G11974" s="4" t="s">
        <v>8</v>
      </c>
      <c r="H11974" s="4" t="s">
        <v>8</v>
      </c>
    </row>
    <row r="11975" spans="1:8">
      <c r="A11975" t="n">
        <v>93263</v>
      </c>
      <c r="B11975" s="30" t="n">
        <v>51</v>
      </c>
      <c r="C11975" s="7" t="n">
        <v>3</v>
      </c>
      <c r="D11975" s="7" t="n">
        <v>6</v>
      </c>
      <c r="E11975" s="7" t="s">
        <v>62</v>
      </c>
      <c r="F11975" s="7" t="s">
        <v>62</v>
      </c>
      <c r="G11975" s="7" t="s">
        <v>61</v>
      </c>
      <c r="H11975" s="7" t="s">
        <v>62</v>
      </c>
    </row>
    <row r="11976" spans="1:8">
      <c r="A11976" t="s">
        <v>4</v>
      </c>
      <c r="B11976" s="4" t="s">
        <v>5</v>
      </c>
      <c r="C11976" s="4" t="s">
        <v>7</v>
      </c>
      <c r="D11976" s="4" t="s">
        <v>11</v>
      </c>
      <c r="E11976" s="4" t="s">
        <v>8</v>
      </c>
      <c r="F11976" s="4" t="s">
        <v>8</v>
      </c>
      <c r="G11976" s="4" t="s">
        <v>8</v>
      </c>
      <c r="H11976" s="4" t="s">
        <v>8</v>
      </c>
    </row>
    <row r="11977" spans="1:8">
      <c r="A11977" t="n">
        <v>93276</v>
      </c>
      <c r="B11977" s="30" t="n">
        <v>51</v>
      </c>
      <c r="C11977" s="7" t="n">
        <v>3</v>
      </c>
      <c r="D11977" s="7" t="n">
        <v>7</v>
      </c>
      <c r="E11977" s="7" t="s">
        <v>62</v>
      </c>
      <c r="F11977" s="7" t="s">
        <v>62</v>
      </c>
      <c r="G11977" s="7" t="s">
        <v>61</v>
      </c>
      <c r="H11977" s="7" t="s">
        <v>62</v>
      </c>
    </row>
    <row r="11978" spans="1:8">
      <c r="A11978" t="s">
        <v>4</v>
      </c>
      <c r="B11978" s="4" t="s">
        <v>5</v>
      </c>
      <c r="C11978" s="4" t="s">
        <v>7</v>
      </c>
      <c r="D11978" s="4" t="s">
        <v>11</v>
      </c>
      <c r="E11978" s="4" t="s">
        <v>8</v>
      </c>
      <c r="F11978" s="4" t="s">
        <v>8</v>
      </c>
      <c r="G11978" s="4" t="s">
        <v>8</v>
      </c>
      <c r="H11978" s="4" t="s">
        <v>8</v>
      </c>
    </row>
    <row r="11979" spans="1:8">
      <c r="A11979" t="n">
        <v>93289</v>
      </c>
      <c r="B11979" s="30" t="n">
        <v>51</v>
      </c>
      <c r="C11979" s="7" t="n">
        <v>3</v>
      </c>
      <c r="D11979" s="7" t="n">
        <v>8</v>
      </c>
      <c r="E11979" s="7" t="s">
        <v>62</v>
      </c>
      <c r="F11979" s="7" t="s">
        <v>62</v>
      </c>
      <c r="G11979" s="7" t="s">
        <v>61</v>
      </c>
      <c r="H11979" s="7" t="s">
        <v>62</v>
      </c>
    </row>
    <row r="11980" spans="1:8">
      <c r="A11980" t="s">
        <v>4</v>
      </c>
      <c r="B11980" s="4" t="s">
        <v>5</v>
      </c>
      <c r="C11980" s="4" t="s">
        <v>7</v>
      </c>
      <c r="D11980" s="4" t="s">
        <v>11</v>
      </c>
      <c r="E11980" s="4" t="s">
        <v>8</v>
      </c>
      <c r="F11980" s="4" t="s">
        <v>8</v>
      </c>
      <c r="G11980" s="4" t="s">
        <v>8</v>
      </c>
      <c r="H11980" s="4" t="s">
        <v>8</v>
      </c>
    </row>
    <row r="11981" spans="1:8">
      <c r="A11981" t="n">
        <v>93302</v>
      </c>
      <c r="B11981" s="30" t="n">
        <v>51</v>
      </c>
      <c r="C11981" s="7" t="n">
        <v>3</v>
      </c>
      <c r="D11981" s="7" t="n">
        <v>9</v>
      </c>
      <c r="E11981" s="7" t="s">
        <v>62</v>
      </c>
      <c r="F11981" s="7" t="s">
        <v>62</v>
      </c>
      <c r="G11981" s="7" t="s">
        <v>61</v>
      </c>
      <c r="H11981" s="7" t="s">
        <v>62</v>
      </c>
    </row>
    <row r="11982" spans="1:8">
      <c r="A11982" t="s">
        <v>4</v>
      </c>
      <c r="B11982" s="4" t="s">
        <v>5</v>
      </c>
      <c r="C11982" s="4" t="s">
        <v>8</v>
      </c>
      <c r="D11982" s="4" t="s">
        <v>8</v>
      </c>
    </row>
    <row r="11983" spans="1:8">
      <c r="A11983" t="n">
        <v>93315</v>
      </c>
      <c r="B11983" s="69" t="n">
        <v>70</v>
      </c>
      <c r="C11983" s="7" t="s">
        <v>27</v>
      </c>
      <c r="D11983" s="7" t="s">
        <v>412</v>
      </c>
    </row>
    <row r="11984" spans="1:8">
      <c r="A11984" t="s">
        <v>4</v>
      </c>
      <c r="B11984" s="4" t="s">
        <v>5</v>
      </c>
      <c r="C11984" s="4" t="s">
        <v>11</v>
      </c>
      <c r="D11984" s="4" t="s">
        <v>17</v>
      </c>
    </row>
    <row r="11985" spans="1:8">
      <c r="A11985" t="n">
        <v>93329</v>
      </c>
      <c r="B11985" s="41" t="n">
        <v>43</v>
      </c>
      <c r="C11985" s="7" t="n">
        <v>0</v>
      </c>
      <c r="D11985" s="7" t="n">
        <v>512</v>
      </c>
    </row>
    <row r="11986" spans="1:8">
      <c r="A11986" t="s">
        <v>4</v>
      </c>
      <c r="B11986" s="4" t="s">
        <v>5</v>
      </c>
      <c r="C11986" s="4" t="s">
        <v>11</v>
      </c>
      <c r="D11986" s="4" t="s">
        <v>17</v>
      </c>
    </row>
    <row r="11987" spans="1:8">
      <c r="A11987" t="n">
        <v>93336</v>
      </c>
      <c r="B11987" s="41" t="n">
        <v>43</v>
      </c>
      <c r="C11987" s="7" t="n">
        <v>1</v>
      </c>
      <c r="D11987" s="7" t="n">
        <v>512</v>
      </c>
    </row>
    <row r="11988" spans="1:8">
      <c r="A11988" t="s">
        <v>4</v>
      </c>
      <c r="B11988" s="4" t="s">
        <v>5</v>
      </c>
      <c r="C11988" s="4" t="s">
        <v>11</v>
      </c>
      <c r="D11988" s="4" t="s">
        <v>17</v>
      </c>
    </row>
    <row r="11989" spans="1:8">
      <c r="A11989" t="n">
        <v>93343</v>
      </c>
      <c r="B11989" s="41" t="n">
        <v>43</v>
      </c>
      <c r="C11989" s="7" t="n">
        <v>2</v>
      </c>
      <c r="D11989" s="7" t="n">
        <v>512</v>
      </c>
    </row>
    <row r="11990" spans="1:8">
      <c r="A11990" t="s">
        <v>4</v>
      </c>
      <c r="B11990" s="4" t="s">
        <v>5</v>
      </c>
      <c r="C11990" s="4" t="s">
        <v>11</v>
      </c>
      <c r="D11990" s="4" t="s">
        <v>17</v>
      </c>
    </row>
    <row r="11991" spans="1:8">
      <c r="A11991" t="n">
        <v>93350</v>
      </c>
      <c r="B11991" s="41" t="n">
        <v>43</v>
      </c>
      <c r="C11991" s="7" t="n">
        <v>3</v>
      </c>
      <c r="D11991" s="7" t="n">
        <v>512</v>
      </c>
    </row>
    <row r="11992" spans="1:8">
      <c r="A11992" t="s">
        <v>4</v>
      </c>
      <c r="B11992" s="4" t="s">
        <v>5</v>
      </c>
      <c r="C11992" s="4" t="s">
        <v>11</v>
      </c>
      <c r="D11992" s="4" t="s">
        <v>17</v>
      </c>
    </row>
    <row r="11993" spans="1:8">
      <c r="A11993" t="n">
        <v>93357</v>
      </c>
      <c r="B11993" s="41" t="n">
        <v>43</v>
      </c>
      <c r="C11993" s="7" t="n">
        <v>4</v>
      </c>
      <c r="D11993" s="7" t="n">
        <v>512</v>
      </c>
    </row>
    <row r="11994" spans="1:8">
      <c r="A11994" t="s">
        <v>4</v>
      </c>
      <c r="B11994" s="4" t="s">
        <v>5</v>
      </c>
      <c r="C11994" s="4" t="s">
        <v>11</v>
      </c>
      <c r="D11994" s="4" t="s">
        <v>17</v>
      </c>
    </row>
    <row r="11995" spans="1:8">
      <c r="A11995" t="n">
        <v>93364</v>
      </c>
      <c r="B11995" s="41" t="n">
        <v>43</v>
      </c>
      <c r="C11995" s="7" t="n">
        <v>5</v>
      </c>
      <c r="D11995" s="7" t="n">
        <v>512</v>
      </c>
    </row>
    <row r="11996" spans="1:8">
      <c r="A11996" t="s">
        <v>4</v>
      </c>
      <c r="B11996" s="4" t="s">
        <v>5</v>
      </c>
      <c r="C11996" s="4" t="s">
        <v>11</v>
      </c>
      <c r="D11996" s="4" t="s">
        <v>17</v>
      </c>
    </row>
    <row r="11997" spans="1:8">
      <c r="A11997" t="n">
        <v>93371</v>
      </c>
      <c r="B11997" s="41" t="n">
        <v>43</v>
      </c>
      <c r="C11997" s="7" t="n">
        <v>6</v>
      </c>
      <c r="D11997" s="7" t="n">
        <v>512</v>
      </c>
    </row>
    <row r="11998" spans="1:8">
      <c r="A11998" t="s">
        <v>4</v>
      </c>
      <c r="B11998" s="4" t="s">
        <v>5</v>
      </c>
      <c r="C11998" s="4" t="s">
        <v>11</v>
      </c>
      <c r="D11998" s="4" t="s">
        <v>17</v>
      </c>
    </row>
    <row r="11999" spans="1:8">
      <c r="A11999" t="n">
        <v>93378</v>
      </c>
      <c r="B11999" s="41" t="n">
        <v>43</v>
      </c>
      <c r="C11999" s="7" t="n">
        <v>7</v>
      </c>
      <c r="D11999" s="7" t="n">
        <v>512</v>
      </c>
    </row>
    <row r="12000" spans="1:8">
      <c r="A12000" t="s">
        <v>4</v>
      </c>
      <c r="B12000" s="4" t="s">
        <v>5</v>
      </c>
      <c r="C12000" s="4" t="s">
        <v>11</v>
      </c>
      <c r="D12000" s="4" t="s">
        <v>17</v>
      </c>
    </row>
    <row r="12001" spans="1:4">
      <c r="A12001" t="n">
        <v>93385</v>
      </c>
      <c r="B12001" s="41" t="n">
        <v>43</v>
      </c>
      <c r="C12001" s="7" t="n">
        <v>8</v>
      </c>
      <c r="D12001" s="7" t="n">
        <v>512</v>
      </c>
    </row>
    <row r="12002" spans="1:4">
      <c r="A12002" t="s">
        <v>4</v>
      </c>
      <c r="B12002" s="4" t="s">
        <v>5</v>
      </c>
      <c r="C12002" s="4" t="s">
        <v>11</v>
      </c>
      <c r="D12002" s="4" t="s">
        <v>17</v>
      </c>
    </row>
    <row r="12003" spans="1:4">
      <c r="A12003" t="n">
        <v>93392</v>
      </c>
      <c r="B12003" s="41" t="n">
        <v>43</v>
      </c>
      <c r="C12003" s="7" t="n">
        <v>9</v>
      </c>
      <c r="D12003" s="7" t="n">
        <v>512</v>
      </c>
    </row>
    <row r="12004" spans="1:4">
      <c r="A12004" t="s">
        <v>4</v>
      </c>
      <c r="B12004" s="4" t="s">
        <v>5</v>
      </c>
      <c r="C12004" s="4" t="s">
        <v>11</v>
      </c>
      <c r="D12004" s="4" t="s">
        <v>15</v>
      </c>
      <c r="E12004" s="4" t="s">
        <v>15</v>
      </c>
      <c r="F12004" s="4" t="s">
        <v>15</v>
      </c>
      <c r="G12004" s="4" t="s">
        <v>15</v>
      </c>
    </row>
    <row r="12005" spans="1:4">
      <c r="A12005" t="n">
        <v>93399</v>
      </c>
      <c r="B12005" s="37" t="n">
        <v>46</v>
      </c>
      <c r="C12005" s="7" t="n">
        <v>7</v>
      </c>
      <c r="D12005" s="7" t="n">
        <v>-25.2399997711182</v>
      </c>
      <c r="E12005" s="7" t="n">
        <v>0</v>
      </c>
      <c r="F12005" s="7" t="n">
        <v>-56.560001373291</v>
      </c>
      <c r="G12005" s="7" t="n">
        <v>89.5999984741211</v>
      </c>
    </row>
    <row r="12006" spans="1:4">
      <c r="A12006" t="s">
        <v>4</v>
      </c>
      <c r="B12006" s="4" t="s">
        <v>5</v>
      </c>
      <c r="C12006" s="4" t="s">
        <v>11</v>
      </c>
      <c r="D12006" s="4" t="s">
        <v>15</v>
      </c>
      <c r="E12006" s="4" t="s">
        <v>15</v>
      </c>
      <c r="F12006" s="4" t="s">
        <v>15</v>
      </c>
      <c r="G12006" s="4" t="s">
        <v>15</v>
      </c>
    </row>
    <row r="12007" spans="1:4">
      <c r="A12007" t="n">
        <v>93418</v>
      </c>
      <c r="B12007" s="37" t="n">
        <v>46</v>
      </c>
      <c r="C12007" s="7" t="n">
        <v>5</v>
      </c>
      <c r="D12007" s="7" t="n">
        <v>-25.8999996185303</v>
      </c>
      <c r="E12007" s="7" t="n">
        <v>0</v>
      </c>
      <c r="F12007" s="7" t="n">
        <v>-57.5</v>
      </c>
      <c r="G12007" s="7" t="n">
        <v>93.5999984741211</v>
      </c>
    </row>
    <row r="12008" spans="1:4">
      <c r="A12008" t="s">
        <v>4</v>
      </c>
      <c r="B12008" s="4" t="s">
        <v>5</v>
      </c>
      <c r="C12008" s="4" t="s">
        <v>11</v>
      </c>
      <c r="D12008" s="4" t="s">
        <v>15</v>
      </c>
      <c r="E12008" s="4" t="s">
        <v>15</v>
      </c>
      <c r="F12008" s="4" t="s">
        <v>15</v>
      </c>
      <c r="G12008" s="4" t="s">
        <v>15</v>
      </c>
    </row>
    <row r="12009" spans="1:4">
      <c r="A12009" t="n">
        <v>93437</v>
      </c>
      <c r="B12009" s="37" t="n">
        <v>46</v>
      </c>
      <c r="C12009" s="7" t="n">
        <v>8</v>
      </c>
      <c r="D12009" s="7" t="n">
        <v>-27.0599994659424</v>
      </c>
      <c r="E12009" s="7" t="n">
        <v>0</v>
      </c>
      <c r="F12009" s="7" t="n">
        <v>-57.0099983215332</v>
      </c>
      <c r="G12009" s="7" t="n">
        <v>89.5999984741211</v>
      </c>
    </row>
    <row r="12010" spans="1:4">
      <c r="A12010" t="s">
        <v>4</v>
      </c>
      <c r="B12010" s="4" t="s">
        <v>5</v>
      </c>
      <c r="C12010" s="4" t="s">
        <v>11</v>
      </c>
      <c r="D12010" s="4" t="s">
        <v>15</v>
      </c>
      <c r="E12010" s="4" t="s">
        <v>15</v>
      </c>
      <c r="F12010" s="4" t="s">
        <v>15</v>
      </c>
      <c r="G12010" s="4" t="s">
        <v>15</v>
      </c>
    </row>
    <row r="12011" spans="1:4">
      <c r="A12011" t="n">
        <v>93456</v>
      </c>
      <c r="B12011" s="37" t="n">
        <v>46</v>
      </c>
      <c r="C12011" s="7" t="n">
        <v>6</v>
      </c>
      <c r="D12011" s="7" t="n">
        <v>-27.8999996185303</v>
      </c>
      <c r="E12011" s="7" t="n">
        <v>0</v>
      </c>
      <c r="F12011" s="7" t="n">
        <v>-57.6699981689453</v>
      </c>
      <c r="G12011" s="7" t="n">
        <v>82.6999969482422</v>
      </c>
    </row>
    <row r="12012" spans="1:4">
      <c r="A12012" t="s">
        <v>4</v>
      </c>
      <c r="B12012" s="4" t="s">
        <v>5</v>
      </c>
      <c r="C12012" s="4" t="s">
        <v>11</v>
      </c>
      <c r="D12012" s="4" t="s">
        <v>15</v>
      </c>
      <c r="E12012" s="4" t="s">
        <v>15</v>
      </c>
      <c r="F12012" s="4" t="s">
        <v>15</v>
      </c>
      <c r="G12012" s="4" t="s">
        <v>15</v>
      </c>
    </row>
    <row r="12013" spans="1:4">
      <c r="A12013" t="n">
        <v>93475</v>
      </c>
      <c r="B12013" s="37" t="n">
        <v>46</v>
      </c>
      <c r="C12013" s="7" t="n">
        <v>9</v>
      </c>
      <c r="D12013" s="7" t="n">
        <v>-28.4500007629395</v>
      </c>
      <c r="E12013" s="7" t="n">
        <v>0</v>
      </c>
      <c r="F12013" s="7" t="n">
        <v>-56.3600006103516</v>
      </c>
      <c r="G12013" s="7" t="n">
        <v>93.9000015258789</v>
      </c>
    </row>
    <row r="12014" spans="1:4">
      <c r="A12014" t="s">
        <v>4</v>
      </c>
      <c r="B12014" s="4" t="s">
        <v>5</v>
      </c>
      <c r="C12014" s="4" t="s">
        <v>11</v>
      </c>
      <c r="D12014" s="4" t="s">
        <v>11</v>
      </c>
      <c r="E12014" s="4" t="s">
        <v>15</v>
      </c>
      <c r="F12014" s="4" t="s">
        <v>15</v>
      </c>
      <c r="G12014" s="4" t="s">
        <v>15</v>
      </c>
      <c r="H12014" s="4" t="s">
        <v>15</v>
      </c>
      <c r="I12014" s="4" t="s">
        <v>7</v>
      </c>
      <c r="J12014" s="4" t="s">
        <v>11</v>
      </c>
    </row>
    <row r="12015" spans="1:4">
      <c r="A12015" t="n">
        <v>93494</v>
      </c>
      <c r="B12015" s="44" t="n">
        <v>55</v>
      </c>
      <c r="C12015" s="7" t="n">
        <v>7</v>
      </c>
      <c r="D12015" s="7" t="n">
        <v>65533</v>
      </c>
      <c r="E12015" s="7" t="n">
        <v>-22.0699996948242</v>
      </c>
      <c r="F12015" s="7" t="n">
        <v>0</v>
      </c>
      <c r="G12015" s="7" t="n">
        <v>-56.9799995422363</v>
      </c>
      <c r="H12015" s="7" t="n">
        <v>1.20000004768372</v>
      </c>
      <c r="I12015" s="7" t="n">
        <v>1</v>
      </c>
      <c r="J12015" s="7" t="n">
        <v>0</v>
      </c>
    </row>
    <row r="12016" spans="1:4">
      <c r="A12016" t="s">
        <v>4</v>
      </c>
      <c r="B12016" s="4" t="s">
        <v>5</v>
      </c>
      <c r="C12016" s="4" t="s">
        <v>11</v>
      </c>
    </row>
    <row r="12017" spans="1:10">
      <c r="A12017" t="n">
        <v>93518</v>
      </c>
      <c r="B12017" s="26" t="n">
        <v>16</v>
      </c>
      <c r="C12017" s="7" t="n">
        <v>50</v>
      </c>
    </row>
    <row r="12018" spans="1:10">
      <c r="A12018" t="s">
        <v>4</v>
      </c>
      <c r="B12018" s="4" t="s">
        <v>5</v>
      </c>
      <c r="C12018" s="4" t="s">
        <v>11</v>
      </c>
      <c r="D12018" s="4" t="s">
        <v>11</v>
      </c>
      <c r="E12018" s="4" t="s">
        <v>15</v>
      </c>
      <c r="F12018" s="4" t="s">
        <v>15</v>
      </c>
      <c r="G12018" s="4" t="s">
        <v>15</v>
      </c>
      <c r="H12018" s="4" t="s">
        <v>15</v>
      </c>
      <c r="I12018" s="4" t="s">
        <v>7</v>
      </c>
      <c r="J12018" s="4" t="s">
        <v>11</v>
      </c>
    </row>
    <row r="12019" spans="1:10">
      <c r="A12019" t="n">
        <v>93521</v>
      </c>
      <c r="B12019" s="44" t="n">
        <v>55</v>
      </c>
      <c r="C12019" s="7" t="n">
        <v>5</v>
      </c>
      <c r="D12019" s="7" t="n">
        <v>65533</v>
      </c>
      <c r="E12019" s="7" t="n">
        <v>-22.0699996948242</v>
      </c>
      <c r="F12019" s="7" t="n">
        <v>0</v>
      </c>
      <c r="G12019" s="7" t="n">
        <v>-56.9799995422363</v>
      </c>
      <c r="H12019" s="7" t="n">
        <v>1.20000004768372</v>
      </c>
      <c r="I12019" s="7" t="n">
        <v>1</v>
      </c>
      <c r="J12019" s="7" t="n">
        <v>0</v>
      </c>
    </row>
    <row r="12020" spans="1:10">
      <c r="A12020" t="s">
        <v>4</v>
      </c>
      <c r="B12020" s="4" t="s">
        <v>5</v>
      </c>
      <c r="C12020" s="4" t="s">
        <v>11</v>
      </c>
    </row>
    <row r="12021" spans="1:10">
      <c r="A12021" t="n">
        <v>93545</v>
      </c>
      <c r="B12021" s="26" t="n">
        <v>16</v>
      </c>
      <c r="C12021" s="7" t="n">
        <v>50</v>
      </c>
    </row>
    <row r="12022" spans="1:10">
      <c r="A12022" t="s">
        <v>4</v>
      </c>
      <c r="B12022" s="4" t="s">
        <v>5</v>
      </c>
      <c r="C12022" s="4" t="s">
        <v>11</v>
      </c>
      <c r="D12022" s="4" t="s">
        <v>11</v>
      </c>
      <c r="E12022" s="4" t="s">
        <v>15</v>
      </c>
      <c r="F12022" s="4" t="s">
        <v>15</v>
      </c>
      <c r="G12022" s="4" t="s">
        <v>15</v>
      </c>
      <c r="H12022" s="4" t="s">
        <v>15</v>
      </c>
      <c r="I12022" s="4" t="s">
        <v>7</v>
      </c>
      <c r="J12022" s="4" t="s">
        <v>11</v>
      </c>
    </row>
    <row r="12023" spans="1:10">
      <c r="A12023" t="n">
        <v>93548</v>
      </c>
      <c r="B12023" s="44" t="n">
        <v>55</v>
      </c>
      <c r="C12023" s="7" t="n">
        <v>8</v>
      </c>
      <c r="D12023" s="7" t="n">
        <v>65533</v>
      </c>
      <c r="E12023" s="7" t="n">
        <v>-22.0699996948242</v>
      </c>
      <c r="F12023" s="7" t="n">
        <v>0</v>
      </c>
      <c r="G12023" s="7" t="n">
        <v>-56.9799995422363</v>
      </c>
      <c r="H12023" s="7" t="n">
        <v>1.20000004768372</v>
      </c>
      <c r="I12023" s="7" t="n">
        <v>1</v>
      </c>
      <c r="J12023" s="7" t="n">
        <v>0</v>
      </c>
    </row>
    <row r="12024" spans="1:10">
      <c r="A12024" t="s">
        <v>4</v>
      </c>
      <c r="B12024" s="4" t="s">
        <v>5</v>
      </c>
      <c r="C12024" s="4" t="s">
        <v>11</v>
      </c>
    </row>
    <row r="12025" spans="1:10">
      <c r="A12025" t="n">
        <v>93572</v>
      </c>
      <c r="B12025" s="26" t="n">
        <v>16</v>
      </c>
      <c r="C12025" s="7" t="n">
        <v>50</v>
      </c>
    </row>
    <row r="12026" spans="1:10">
      <c r="A12026" t="s">
        <v>4</v>
      </c>
      <c r="B12026" s="4" t="s">
        <v>5</v>
      </c>
      <c r="C12026" s="4" t="s">
        <v>11</v>
      </c>
      <c r="D12026" s="4" t="s">
        <v>11</v>
      </c>
      <c r="E12026" s="4" t="s">
        <v>15</v>
      </c>
      <c r="F12026" s="4" t="s">
        <v>15</v>
      </c>
      <c r="G12026" s="4" t="s">
        <v>15</v>
      </c>
      <c r="H12026" s="4" t="s">
        <v>15</v>
      </c>
      <c r="I12026" s="4" t="s">
        <v>7</v>
      </c>
      <c r="J12026" s="4" t="s">
        <v>11</v>
      </c>
    </row>
    <row r="12027" spans="1:10">
      <c r="A12027" t="n">
        <v>93575</v>
      </c>
      <c r="B12027" s="44" t="n">
        <v>55</v>
      </c>
      <c r="C12027" s="7" t="n">
        <v>6</v>
      </c>
      <c r="D12027" s="7" t="n">
        <v>65533</v>
      </c>
      <c r="E12027" s="7" t="n">
        <v>-22.0699996948242</v>
      </c>
      <c r="F12027" s="7" t="n">
        <v>0</v>
      </c>
      <c r="G12027" s="7" t="n">
        <v>-56.9799995422363</v>
      </c>
      <c r="H12027" s="7" t="n">
        <v>1.20000004768372</v>
      </c>
      <c r="I12027" s="7" t="n">
        <v>1</v>
      </c>
      <c r="J12027" s="7" t="n">
        <v>0</v>
      </c>
    </row>
    <row r="12028" spans="1:10">
      <c r="A12028" t="s">
        <v>4</v>
      </c>
      <c r="B12028" s="4" t="s">
        <v>5</v>
      </c>
      <c r="C12028" s="4" t="s">
        <v>11</v>
      </c>
    </row>
    <row r="12029" spans="1:10">
      <c r="A12029" t="n">
        <v>93599</v>
      </c>
      <c r="B12029" s="26" t="n">
        <v>16</v>
      </c>
      <c r="C12029" s="7" t="n">
        <v>100</v>
      </c>
    </row>
    <row r="12030" spans="1:10">
      <c r="A12030" t="s">
        <v>4</v>
      </c>
      <c r="B12030" s="4" t="s">
        <v>5</v>
      </c>
      <c r="C12030" s="4" t="s">
        <v>11</v>
      </c>
      <c r="D12030" s="4" t="s">
        <v>11</v>
      </c>
      <c r="E12030" s="4" t="s">
        <v>15</v>
      </c>
      <c r="F12030" s="4" t="s">
        <v>15</v>
      </c>
      <c r="G12030" s="4" t="s">
        <v>15</v>
      </c>
      <c r="H12030" s="4" t="s">
        <v>15</v>
      </c>
      <c r="I12030" s="4" t="s">
        <v>7</v>
      </c>
      <c r="J12030" s="4" t="s">
        <v>11</v>
      </c>
    </row>
    <row r="12031" spans="1:10">
      <c r="A12031" t="n">
        <v>93602</v>
      </c>
      <c r="B12031" s="44" t="n">
        <v>55</v>
      </c>
      <c r="C12031" s="7" t="n">
        <v>9</v>
      </c>
      <c r="D12031" s="7" t="n">
        <v>65533</v>
      </c>
      <c r="E12031" s="7" t="n">
        <v>-22.0699996948242</v>
      </c>
      <c r="F12031" s="7" t="n">
        <v>0</v>
      </c>
      <c r="G12031" s="7" t="n">
        <v>-56.9799995422363</v>
      </c>
      <c r="H12031" s="7" t="n">
        <v>1.20000004768372</v>
      </c>
      <c r="I12031" s="7" t="n">
        <v>1</v>
      </c>
      <c r="J12031" s="7" t="n">
        <v>0</v>
      </c>
    </row>
    <row r="12032" spans="1:10">
      <c r="A12032" t="s">
        <v>4</v>
      </c>
      <c r="B12032" s="4" t="s">
        <v>5</v>
      </c>
      <c r="C12032" s="4" t="s">
        <v>11</v>
      </c>
    </row>
    <row r="12033" spans="1:10">
      <c r="A12033" t="n">
        <v>93626</v>
      </c>
      <c r="B12033" s="26" t="n">
        <v>16</v>
      </c>
      <c r="C12033" s="7" t="n">
        <v>1000</v>
      </c>
    </row>
    <row r="12034" spans="1:10">
      <c r="A12034" t="s">
        <v>4</v>
      </c>
      <c r="B12034" s="4" t="s">
        <v>5</v>
      </c>
      <c r="C12034" s="4" t="s">
        <v>7</v>
      </c>
      <c r="D12034" s="4" t="s">
        <v>7</v>
      </c>
      <c r="E12034" s="4" t="s">
        <v>15</v>
      </c>
      <c r="F12034" s="4" t="s">
        <v>15</v>
      </c>
      <c r="G12034" s="4" t="s">
        <v>15</v>
      </c>
      <c r="H12034" s="4" t="s">
        <v>11</v>
      </c>
    </row>
    <row r="12035" spans="1:10">
      <c r="A12035" t="n">
        <v>93629</v>
      </c>
      <c r="B12035" s="61" t="n">
        <v>45</v>
      </c>
      <c r="C12035" s="7" t="n">
        <v>2</v>
      </c>
      <c r="D12035" s="7" t="n">
        <v>3</v>
      </c>
      <c r="E12035" s="7" t="n">
        <v>-26.5499992370605</v>
      </c>
      <c r="F12035" s="7" t="n">
        <v>1.20000004768372</v>
      </c>
      <c r="G12035" s="7" t="n">
        <v>-56.5299987792969</v>
      </c>
      <c r="H12035" s="7" t="n">
        <v>0</v>
      </c>
    </row>
    <row r="12036" spans="1:10">
      <c r="A12036" t="s">
        <v>4</v>
      </c>
      <c r="B12036" s="4" t="s">
        <v>5</v>
      </c>
      <c r="C12036" s="4" t="s">
        <v>7</v>
      </c>
      <c r="D12036" s="4" t="s">
        <v>7</v>
      </c>
      <c r="E12036" s="4" t="s">
        <v>15</v>
      </c>
      <c r="F12036" s="4" t="s">
        <v>15</v>
      </c>
      <c r="G12036" s="4" t="s">
        <v>15</v>
      </c>
      <c r="H12036" s="4" t="s">
        <v>11</v>
      </c>
      <c r="I12036" s="4" t="s">
        <v>7</v>
      </c>
    </row>
    <row r="12037" spans="1:10">
      <c r="A12037" t="n">
        <v>93646</v>
      </c>
      <c r="B12037" s="61" t="n">
        <v>45</v>
      </c>
      <c r="C12037" s="7" t="n">
        <v>4</v>
      </c>
      <c r="D12037" s="7" t="n">
        <v>3</v>
      </c>
      <c r="E12037" s="7" t="n">
        <v>8.38000011444092</v>
      </c>
      <c r="F12037" s="7" t="n">
        <v>349.859985351563</v>
      </c>
      <c r="G12037" s="7" t="n">
        <v>0</v>
      </c>
      <c r="H12037" s="7" t="n">
        <v>0</v>
      </c>
      <c r="I12037" s="7" t="n">
        <v>1</v>
      </c>
    </row>
    <row r="12038" spans="1:10">
      <c r="A12038" t="s">
        <v>4</v>
      </c>
      <c r="B12038" s="4" t="s">
        <v>5</v>
      </c>
      <c r="C12038" s="4" t="s">
        <v>7</v>
      </c>
      <c r="D12038" s="4" t="s">
        <v>7</v>
      </c>
      <c r="E12038" s="4" t="s">
        <v>15</v>
      </c>
      <c r="F12038" s="4" t="s">
        <v>11</v>
      </c>
    </row>
    <row r="12039" spans="1:10">
      <c r="A12039" t="n">
        <v>93664</v>
      </c>
      <c r="B12039" s="61" t="n">
        <v>45</v>
      </c>
      <c r="C12039" s="7" t="n">
        <v>5</v>
      </c>
      <c r="D12039" s="7" t="n">
        <v>3</v>
      </c>
      <c r="E12039" s="7" t="n">
        <v>5.19999980926514</v>
      </c>
      <c r="F12039" s="7" t="n">
        <v>0</v>
      </c>
    </row>
    <row r="12040" spans="1:10">
      <c r="A12040" t="s">
        <v>4</v>
      </c>
      <c r="B12040" s="4" t="s">
        <v>5</v>
      </c>
      <c r="C12040" s="4" t="s">
        <v>7</v>
      </c>
      <c r="D12040" s="4" t="s">
        <v>7</v>
      </c>
      <c r="E12040" s="4" t="s">
        <v>15</v>
      </c>
      <c r="F12040" s="4" t="s">
        <v>11</v>
      </c>
    </row>
    <row r="12041" spans="1:10">
      <c r="A12041" t="n">
        <v>93673</v>
      </c>
      <c r="B12041" s="61" t="n">
        <v>45</v>
      </c>
      <c r="C12041" s="7" t="n">
        <v>11</v>
      </c>
      <c r="D12041" s="7" t="n">
        <v>3</v>
      </c>
      <c r="E12041" s="7" t="n">
        <v>32.7000007629395</v>
      </c>
      <c r="F12041" s="7" t="n">
        <v>0</v>
      </c>
    </row>
    <row r="12042" spans="1:10">
      <c r="A12042" t="s">
        <v>4</v>
      </c>
      <c r="B12042" s="4" t="s">
        <v>5</v>
      </c>
      <c r="C12042" s="4" t="s">
        <v>7</v>
      </c>
      <c r="D12042" s="4" t="s">
        <v>7</v>
      </c>
      <c r="E12042" s="4" t="s">
        <v>15</v>
      </c>
      <c r="F12042" s="4" t="s">
        <v>15</v>
      </c>
      <c r="G12042" s="4" t="s">
        <v>15</v>
      </c>
      <c r="H12042" s="4" t="s">
        <v>11</v>
      </c>
    </row>
    <row r="12043" spans="1:10">
      <c r="A12043" t="n">
        <v>93682</v>
      </c>
      <c r="B12043" s="61" t="n">
        <v>45</v>
      </c>
      <c r="C12043" s="7" t="n">
        <v>2</v>
      </c>
      <c r="D12043" s="7" t="n">
        <v>3</v>
      </c>
      <c r="E12043" s="7" t="n">
        <v>-24.5</v>
      </c>
      <c r="F12043" s="7" t="n">
        <v>1.20000004768372</v>
      </c>
      <c r="G12043" s="7" t="n">
        <v>-56.6100006103516</v>
      </c>
      <c r="H12043" s="7" t="n">
        <v>5000</v>
      </c>
    </row>
    <row r="12044" spans="1:10">
      <c r="A12044" t="s">
        <v>4</v>
      </c>
      <c r="B12044" s="4" t="s">
        <v>5</v>
      </c>
      <c r="C12044" s="4" t="s">
        <v>7</v>
      </c>
      <c r="D12044" s="4" t="s">
        <v>7</v>
      </c>
      <c r="E12044" s="4" t="s">
        <v>15</v>
      </c>
      <c r="F12044" s="4" t="s">
        <v>15</v>
      </c>
      <c r="G12044" s="4" t="s">
        <v>15</v>
      </c>
      <c r="H12044" s="4" t="s">
        <v>11</v>
      </c>
      <c r="I12044" s="4" t="s">
        <v>7</v>
      </c>
    </row>
    <row r="12045" spans="1:10">
      <c r="A12045" t="n">
        <v>93699</v>
      </c>
      <c r="B12045" s="61" t="n">
        <v>45</v>
      </c>
      <c r="C12045" s="7" t="n">
        <v>4</v>
      </c>
      <c r="D12045" s="7" t="n">
        <v>3</v>
      </c>
      <c r="E12045" s="7" t="n">
        <v>8.10000038146973</v>
      </c>
      <c r="F12045" s="7" t="n">
        <v>322.920013427734</v>
      </c>
      <c r="G12045" s="7" t="n">
        <v>0</v>
      </c>
      <c r="H12045" s="7" t="n">
        <v>5000</v>
      </c>
      <c r="I12045" s="7" t="n">
        <v>1</v>
      </c>
    </row>
    <row r="12046" spans="1:10">
      <c r="A12046" t="s">
        <v>4</v>
      </c>
      <c r="B12046" s="4" t="s">
        <v>5</v>
      </c>
      <c r="C12046" s="4" t="s">
        <v>7</v>
      </c>
      <c r="D12046" s="4" t="s">
        <v>7</v>
      </c>
      <c r="E12046" s="4" t="s">
        <v>15</v>
      </c>
      <c r="F12046" s="4" t="s">
        <v>11</v>
      </c>
    </row>
    <row r="12047" spans="1:10">
      <c r="A12047" t="n">
        <v>93717</v>
      </c>
      <c r="B12047" s="61" t="n">
        <v>45</v>
      </c>
      <c r="C12047" s="7" t="n">
        <v>5</v>
      </c>
      <c r="D12047" s="7" t="n">
        <v>3</v>
      </c>
      <c r="E12047" s="7" t="n">
        <v>5.19999980926514</v>
      </c>
      <c r="F12047" s="7" t="n">
        <v>5000</v>
      </c>
    </row>
    <row r="12048" spans="1:10">
      <c r="A12048" t="s">
        <v>4</v>
      </c>
      <c r="B12048" s="4" t="s">
        <v>5</v>
      </c>
      <c r="C12048" s="4" t="s">
        <v>7</v>
      </c>
      <c r="D12048" s="4" t="s">
        <v>7</v>
      </c>
      <c r="E12048" s="4" t="s">
        <v>15</v>
      </c>
      <c r="F12048" s="4" t="s">
        <v>11</v>
      </c>
    </row>
    <row r="12049" spans="1:9">
      <c r="A12049" t="n">
        <v>93726</v>
      </c>
      <c r="B12049" s="61" t="n">
        <v>45</v>
      </c>
      <c r="C12049" s="7" t="n">
        <v>11</v>
      </c>
      <c r="D12049" s="7" t="n">
        <v>3</v>
      </c>
      <c r="E12049" s="7" t="n">
        <v>32.7000007629395</v>
      </c>
      <c r="F12049" s="7" t="n">
        <v>5000</v>
      </c>
    </row>
    <row r="12050" spans="1:9">
      <c r="A12050" t="s">
        <v>4</v>
      </c>
      <c r="B12050" s="4" t="s">
        <v>5</v>
      </c>
      <c r="C12050" s="4" t="s">
        <v>11</v>
      </c>
      <c r="D12050" s="4" t="s">
        <v>7</v>
      </c>
      <c r="E12050" s="4" t="s">
        <v>8</v>
      </c>
      <c r="F12050" s="4" t="s">
        <v>15</v>
      </c>
      <c r="G12050" s="4" t="s">
        <v>15</v>
      </c>
      <c r="H12050" s="4" t="s">
        <v>15</v>
      </c>
    </row>
    <row r="12051" spans="1:9">
      <c r="A12051" t="n">
        <v>93735</v>
      </c>
      <c r="B12051" s="40" t="n">
        <v>48</v>
      </c>
      <c r="C12051" s="7" t="n">
        <v>0</v>
      </c>
      <c r="D12051" s="7" t="n">
        <v>0</v>
      </c>
      <c r="E12051" s="7" t="s">
        <v>135</v>
      </c>
      <c r="F12051" s="7" t="n">
        <v>-1</v>
      </c>
      <c r="G12051" s="7" t="n">
        <v>1</v>
      </c>
      <c r="H12051" s="7" t="n">
        <v>0</v>
      </c>
    </row>
    <row r="12052" spans="1:9">
      <c r="A12052" t="s">
        <v>4</v>
      </c>
      <c r="B12052" s="4" t="s">
        <v>5</v>
      </c>
      <c r="C12052" s="4" t="s">
        <v>11</v>
      </c>
      <c r="D12052" s="4" t="s">
        <v>15</v>
      </c>
      <c r="E12052" s="4" t="s">
        <v>15</v>
      </c>
      <c r="F12052" s="4" t="s">
        <v>15</v>
      </c>
      <c r="G12052" s="4" t="s">
        <v>15</v>
      </c>
    </row>
    <row r="12053" spans="1:9">
      <c r="A12053" t="n">
        <v>93759</v>
      </c>
      <c r="B12053" s="37" t="n">
        <v>46</v>
      </c>
      <c r="C12053" s="7" t="n">
        <v>0</v>
      </c>
      <c r="D12053" s="7" t="n">
        <v>-29.8700008392334</v>
      </c>
      <c r="E12053" s="7" t="n">
        <v>0</v>
      </c>
      <c r="F12053" s="7" t="n">
        <v>-57.0299987792969</v>
      </c>
      <c r="G12053" s="7" t="n">
        <v>89.0999984741211</v>
      </c>
    </row>
    <row r="12054" spans="1:9">
      <c r="A12054" t="s">
        <v>4</v>
      </c>
      <c r="B12054" s="4" t="s">
        <v>5</v>
      </c>
      <c r="C12054" s="4" t="s">
        <v>7</v>
      </c>
      <c r="D12054" s="4" t="s">
        <v>11</v>
      </c>
      <c r="E12054" s="4" t="s">
        <v>15</v>
      </c>
    </row>
    <row r="12055" spans="1:9">
      <c r="A12055" t="n">
        <v>93778</v>
      </c>
      <c r="B12055" s="28" t="n">
        <v>58</v>
      </c>
      <c r="C12055" s="7" t="n">
        <v>100</v>
      </c>
      <c r="D12055" s="7" t="n">
        <v>1000</v>
      </c>
      <c r="E12055" s="7" t="n">
        <v>1</v>
      </c>
    </row>
    <row r="12056" spans="1:9">
      <c r="A12056" t="s">
        <v>4</v>
      </c>
      <c r="B12056" s="4" t="s">
        <v>5</v>
      </c>
      <c r="C12056" s="4" t="s">
        <v>7</v>
      </c>
      <c r="D12056" s="4" t="s">
        <v>11</v>
      </c>
    </row>
    <row r="12057" spans="1:9">
      <c r="A12057" t="n">
        <v>93786</v>
      </c>
      <c r="B12057" s="28" t="n">
        <v>58</v>
      </c>
      <c r="C12057" s="7" t="n">
        <v>255</v>
      </c>
      <c r="D12057" s="7" t="n">
        <v>0</v>
      </c>
    </row>
    <row r="12058" spans="1:9">
      <c r="A12058" t="s">
        <v>4</v>
      </c>
      <c r="B12058" s="4" t="s">
        <v>5</v>
      </c>
      <c r="C12058" s="4" t="s">
        <v>11</v>
      </c>
      <c r="D12058" s="4" t="s">
        <v>7</v>
      </c>
    </row>
    <row r="12059" spans="1:9">
      <c r="A12059" t="n">
        <v>93790</v>
      </c>
      <c r="B12059" s="45" t="n">
        <v>56</v>
      </c>
      <c r="C12059" s="7" t="n">
        <v>7</v>
      </c>
      <c r="D12059" s="7" t="n">
        <v>0</v>
      </c>
    </row>
    <row r="12060" spans="1:9">
      <c r="A12060" t="s">
        <v>4</v>
      </c>
      <c r="B12060" s="4" t="s">
        <v>5</v>
      </c>
      <c r="C12060" s="4" t="s">
        <v>11</v>
      </c>
      <c r="D12060" s="4" t="s">
        <v>7</v>
      </c>
    </row>
    <row r="12061" spans="1:9">
      <c r="A12061" t="n">
        <v>93794</v>
      </c>
      <c r="B12061" s="45" t="n">
        <v>56</v>
      </c>
      <c r="C12061" s="7" t="n">
        <v>5</v>
      </c>
      <c r="D12061" s="7" t="n">
        <v>0</v>
      </c>
    </row>
    <row r="12062" spans="1:9">
      <c r="A12062" t="s">
        <v>4</v>
      </c>
      <c r="B12062" s="4" t="s">
        <v>5</v>
      </c>
      <c r="C12062" s="4" t="s">
        <v>11</v>
      </c>
      <c r="D12062" s="4" t="s">
        <v>7</v>
      </c>
    </row>
    <row r="12063" spans="1:9">
      <c r="A12063" t="n">
        <v>93798</v>
      </c>
      <c r="B12063" s="45" t="n">
        <v>56</v>
      </c>
      <c r="C12063" s="7" t="n">
        <v>8</v>
      </c>
      <c r="D12063" s="7" t="n">
        <v>0</v>
      </c>
    </row>
    <row r="12064" spans="1:9">
      <c r="A12064" t="s">
        <v>4</v>
      </c>
      <c r="B12064" s="4" t="s">
        <v>5</v>
      </c>
      <c r="C12064" s="4" t="s">
        <v>11</v>
      </c>
      <c r="D12064" s="4" t="s">
        <v>7</v>
      </c>
    </row>
    <row r="12065" spans="1:8">
      <c r="A12065" t="n">
        <v>93802</v>
      </c>
      <c r="B12065" s="45" t="n">
        <v>56</v>
      </c>
      <c r="C12065" s="7" t="n">
        <v>6</v>
      </c>
      <c r="D12065" s="7" t="n">
        <v>0</v>
      </c>
    </row>
    <row r="12066" spans="1:8">
      <c r="A12066" t="s">
        <v>4</v>
      </c>
      <c r="B12066" s="4" t="s">
        <v>5</v>
      </c>
      <c r="C12066" s="4" t="s">
        <v>7</v>
      </c>
      <c r="D12066" s="4" t="s">
        <v>11</v>
      </c>
      <c r="E12066" s="4" t="s">
        <v>15</v>
      </c>
    </row>
    <row r="12067" spans="1:8">
      <c r="A12067" t="n">
        <v>93806</v>
      </c>
      <c r="B12067" s="28" t="n">
        <v>58</v>
      </c>
      <c r="C12067" s="7" t="n">
        <v>101</v>
      </c>
      <c r="D12067" s="7" t="n">
        <v>500</v>
      </c>
      <c r="E12067" s="7" t="n">
        <v>1</v>
      </c>
    </row>
    <row r="12068" spans="1:8">
      <c r="A12068" t="s">
        <v>4</v>
      </c>
      <c r="B12068" s="4" t="s">
        <v>5</v>
      </c>
      <c r="C12068" s="4" t="s">
        <v>7</v>
      </c>
      <c r="D12068" s="4" t="s">
        <v>11</v>
      </c>
    </row>
    <row r="12069" spans="1:8">
      <c r="A12069" t="n">
        <v>93814</v>
      </c>
      <c r="B12069" s="28" t="n">
        <v>58</v>
      </c>
      <c r="C12069" s="7" t="n">
        <v>254</v>
      </c>
      <c r="D12069" s="7" t="n">
        <v>0</v>
      </c>
    </row>
    <row r="12070" spans="1:8">
      <c r="A12070" t="s">
        <v>4</v>
      </c>
      <c r="B12070" s="4" t="s">
        <v>5</v>
      </c>
      <c r="C12070" s="4" t="s">
        <v>11</v>
      </c>
      <c r="D12070" s="4" t="s">
        <v>7</v>
      </c>
    </row>
    <row r="12071" spans="1:8">
      <c r="A12071" t="n">
        <v>93818</v>
      </c>
      <c r="B12071" s="45" t="n">
        <v>56</v>
      </c>
      <c r="C12071" s="7" t="n">
        <v>6</v>
      </c>
      <c r="D12071" s="7" t="n">
        <v>1</v>
      </c>
    </row>
    <row r="12072" spans="1:8">
      <c r="A12072" t="s">
        <v>4</v>
      </c>
      <c r="B12072" s="4" t="s">
        <v>5</v>
      </c>
      <c r="C12072" s="4" t="s">
        <v>11</v>
      </c>
      <c r="D12072" s="4" t="s">
        <v>7</v>
      </c>
    </row>
    <row r="12073" spans="1:8">
      <c r="A12073" t="n">
        <v>93822</v>
      </c>
      <c r="B12073" s="45" t="n">
        <v>56</v>
      </c>
      <c r="C12073" s="7" t="n">
        <v>9</v>
      </c>
      <c r="D12073" s="7" t="n">
        <v>1</v>
      </c>
    </row>
    <row r="12074" spans="1:8">
      <c r="A12074" t="s">
        <v>4</v>
      </c>
      <c r="B12074" s="4" t="s">
        <v>5</v>
      </c>
      <c r="C12074" s="4" t="s">
        <v>11</v>
      </c>
      <c r="D12074" s="4" t="s">
        <v>17</v>
      </c>
    </row>
    <row r="12075" spans="1:8">
      <c r="A12075" t="n">
        <v>93826</v>
      </c>
      <c r="B12075" s="41" t="n">
        <v>43</v>
      </c>
      <c r="C12075" s="7" t="n">
        <v>5</v>
      </c>
      <c r="D12075" s="7" t="n">
        <v>128</v>
      </c>
    </row>
    <row r="12076" spans="1:8">
      <c r="A12076" t="s">
        <v>4</v>
      </c>
      <c r="B12076" s="4" t="s">
        <v>5</v>
      </c>
      <c r="C12076" s="4" t="s">
        <v>11</v>
      </c>
      <c r="D12076" s="4" t="s">
        <v>17</v>
      </c>
    </row>
    <row r="12077" spans="1:8">
      <c r="A12077" t="n">
        <v>93833</v>
      </c>
      <c r="B12077" s="41" t="n">
        <v>43</v>
      </c>
      <c r="C12077" s="7" t="n">
        <v>5</v>
      </c>
      <c r="D12077" s="7" t="n">
        <v>32</v>
      </c>
    </row>
    <row r="12078" spans="1:8">
      <c r="A12078" t="s">
        <v>4</v>
      </c>
      <c r="B12078" s="4" t="s">
        <v>5</v>
      </c>
      <c r="C12078" s="4" t="s">
        <v>11</v>
      </c>
      <c r="D12078" s="4" t="s">
        <v>17</v>
      </c>
    </row>
    <row r="12079" spans="1:8">
      <c r="A12079" t="n">
        <v>93840</v>
      </c>
      <c r="B12079" s="41" t="n">
        <v>43</v>
      </c>
      <c r="C12079" s="7" t="n">
        <v>6</v>
      </c>
      <c r="D12079" s="7" t="n">
        <v>128</v>
      </c>
    </row>
    <row r="12080" spans="1:8">
      <c r="A12080" t="s">
        <v>4</v>
      </c>
      <c r="B12080" s="4" t="s">
        <v>5</v>
      </c>
      <c r="C12080" s="4" t="s">
        <v>11</v>
      </c>
      <c r="D12080" s="4" t="s">
        <v>17</v>
      </c>
    </row>
    <row r="12081" spans="1:5">
      <c r="A12081" t="n">
        <v>93847</v>
      </c>
      <c r="B12081" s="41" t="n">
        <v>43</v>
      </c>
      <c r="C12081" s="7" t="n">
        <v>6</v>
      </c>
      <c r="D12081" s="7" t="n">
        <v>32</v>
      </c>
    </row>
    <row r="12082" spans="1:5">
      <c r="A12082" t="s">
        <v>4</v>
      </c>
      <c r="B12082" s="4" t="s">
        <v>5</v>
      </c>
      <c r="C12082" s="4" t="s">
        <v>11</v>
      </c>
      <c r="D12082" s="4" t="s">
        <v>17</v>
      </c>
    </row>
    <row r="12083" spans="1:5">
      <c r="A12083" t="n">
        <v>93854</v>
      </c>
      <c r="B12083" s="41" t="n">
        <v>43</v>
      </c>
      <c r="C12083" s="7" t="n">
        <v>7</v>
      </c>
      <c r="D12083" s="7" t="n">
        <v>128</v>
      </c>
    </row>
    <row r="12084" spans="1:5">
      <c r="A12084" t="s">
        <v>4</v>
      </c>
      <c r="B12084" s="4" t="s">
        <v>5</v>
      </c>
      <c r="C12084" s="4" t="s">
        <v>11</v>
      </c>
      <c r="D12084" s="4" t="s">
        <v>17</v>
      </c>
    </row>
    <row r="12085" spans="1:5">
      <c r="A12085" t="n">
        <v>93861</v>
      </c>
      <c r="B12085" s="41" t="n">
        <v>43</v>
      </c>
      <c r="C12085" s="7" t="n">
        <v>7</v>
      </c>
      <c r="D12085" s="7" t="n">
        <v>32</v>
      </c>
    </row>
    <row r="12086" spans="1:5">
      <c r="A12086" t="s">
        <v>4</v>
      </c>
      <c r="B12086" s="4" t="s">
        <v>5</v>
      </c>
      <c r="C12086" s="4" t="s">
        <v>11</v>
      </c>
      <c r="D12086" s="4" t="s">
        <v>17</v>
      </c>
    </row>
    <row r="12087" spans="1:5">
      <c r="A12087" t="n">
        <v>93868</v>
      </c>
      <c r="B12087" s="41" t="n">
        <v>43</v>
      </c>
      <c r="C12087" s="7" t="n">
        <v>8</v>
      </c>
      <c r="D12087" s="7" t="n">
        <v>128</v>
      </c>
    </row>
    <row r="12088" spans="1:5">
      <c r="A12088" t="s">
        <v>4</v>
      </c>
      <c r="B12088" s="4" t="s">
        <v>5</v>
      </c>
      <c r="C12088" s="4" t="s">
        <v>11</v>
      </c>
      <c r="D12088" s="4" t="s">
        <v>17</v>
      </c>
    </row>
    <row r="12089" spans="1:5">
      <c r="A12089" t="n">
        <v>93875</v>
      </c>
      <c r="B12089" s="41" t="n">
        <v>43</v>
      </c>
      <c r="C12089" s="7" t="n">
        <v>8</v>
      </c>
      <c r="D12089" s="7" t="n">
        <v>32</v>
      </c>
    </row>
    <row r="12090" spans="1:5">
      <c r="A12090" t="s">
        <v>4</v>
      </c>
      <c r="B12090" s="4" t="s">
        <v>5</v>
      </c>
      <c r="C12090" s="4" t="s">
        <v>11</v>
      </c>
      <c r="D12090" s="4" t="s">
        <v>17</v>
      </c>
    </row>
    <row r="12091" spans="1:5">
      <c r="A12091" t="n">
        <v>93882</v>
      </c>
      <c r="B12091" s="41" t="n">
        <v>43</v>
      </c>
      <c r="C12091" s="7" t="n">
        <v>9</v>
      </c>
      <c r="D12091" s="7" t="n">
        <v>128</v>
      </c>
    </row>
    <row r="12092" spans="1:5">
      <c r="A12092" t="s">
        <v>4</v>
      </c>
      <c r="B12092" s="4" t="s">
        <v>5</v>
      </c>
      <c r="C12092" s="4" t="s">
        <v>11</v>
      </c>
      <c r="D12092" s="4" t="s">
        <v>17</v>
      </c>
    </row>
    <row r="12093" spans="1:5">
      <c r="A12093" t="n">
        <v>93889</v>
      </c>
      <c r="B12093" s="41" t="n">
        <v>43</v>
      </c>
      <c r="C12093" s="7" t="n">
        <v>9</v>
      </c>
      <c r="D12093" s="7" t="n">
        <v>32</v>
      </c>
    </row>
    <row r="12094" spans="1:5">
      <c r="A12094" t="s">
        <v>4</v>
      </c>
      <c r="B12094" s="4" t="s">
        <v>5</v>
      </c>
      <c r="C12094" s="4" t="s">
        <v>11</v>
      </c>
      <c r="D12094" s="4" t="s">
        <v>7</v>
      </c>
      <c r="E12094" s="4" t="s">
        <v>8</v>
      </c>
      <c r="F12094" s="4" t="s">
        <v>15</v>
      </c>
      <c r="G12094" s="4" t="s">
        <v>15</v>
      </c>
      <c r="H12094" s="4" t="s">
        <v>15</v>
      </c>
    </row>
    <row r="12095" spans="1:5">
      <c r="A12095" t="n">
        <v>93896</v>
      </c>
      <c r="B12095" s="40" t="n">
        <v>48</v>
      </c>
      <c r="C12095" s="7" t="n">
        <v>1</v>
      </c>
      <c r="D12095" s="7" t="n">
        <v>0</v>
      </c>
      <c r="E12095" s="7" t="s">
        <v>135</v>
      </c>
      <c r="F12095" s="7" t="n">
        <v>-1</v>
      </c>
      <c r="G12095" s="7" t="n">
        <v>1</v>
      </c>
      <c r="H12095" s="7" t="n">
        <v>0</v>
      </c>
    </row>
    <row r="12096" spans="1:5">
      <c r="A12096" t="s">
        <v>4</v>
      </c>
      <c r="B12096" s="4" t="s">
        <v>5</v>
      </c>
      <c r="C12096" s="4" t="s">
        <v>11</v>
      </c>
      <c r="D12096" s="4" t="s">
        <v>7</v>
      </c>
      <c r="E12096" s="4" t="s">
        <v>8</v>
      </c>
      <c r="F12096" s="4" t="s">
        <v>15</v>
      </c>
      <c r="G12096" s="4" t="s">
        <v>15</v>
      </c>
      <c r="H12096" s="4" t="s">
        <v>15</v>
      </c>
    </row>
    <row r="12097" spans="1:8">
      <c r="A12097" t="n">
        <v>93920</v>
      </c>
      <c r="B12097" s="40" t="n">
        <v>48</v>
      </c>
      <c r="C12097" s="7" t="n">
        <v>2</v>
      </c>
      <c r="D12097" s="7" t="n">
        <v>0</v>
      </c>
      <c r="E12097" s="7" t="s">
        <v>135</v>
      </c>
      <c r="F12097" s="7" t="n">
        <v>-1</v>
      </c>
      <c r="G12097" s="7" t="n">
        <v>1</v>
      </c>
      <c r="H12097" s="7" t="n">
        <v>0</v>
      </c>
    </row>
    <row r="12098" spans="1:8">
      <c r="A12098" t="s">
        <v>4</v>
      </c>
      <c r="B12098" s="4" t="s">
        <v>5</v>
      </c>
      <c r="C12098" s="4" t="s">
        <v>11</v>
      </c>
      <c r="D12098" s="4" t="s">
        <v>7</v>
      </c>
      <c r="E12098" s="4" t="s">
        <v>8</v>
      </c>
      <c r="F12098" s="4" t="s">
        <v>15</v>
      </c>
      <c r="G12098" s="4" t="s">
        <v>15</v>
      </c>
      <c r="H12098" s="4" t="s">
        <v>15</v>
      </c>
    </row>
    <row r="12099" spans="1:8">
      <c r="A12099" t="n">
        <v>93944</v>
      </c>
      <c r="B12099" s="40" t="n">
        <v>48</v>
      </c>
      <c r="C12099" s="7" t="n">
        <v>3</v>
      </c>
      <c r="D12099" s="7" t="n">
        <v>0</v>
      </c>
      <c r="E12099" s="7" t="s">
        <v>135</v>
      </c>
      <c r="F12099" s="7" t="n">
        <v>-1</v>
      </c>
      <c r="G12099" s="7" t="n">
        <v>1</v>
      </c>
      <c r="H12099" s="7" t="n">
        <v>0</v>
      </c>
    </row>
    <row r="12100" spans="1:8">
      <c r="A12100" t="s">
        <v>4</v>
      </c>
      <c r="B12100" s="4" t="s">
        <v>5</v>
      </c>
      <c r="C12100" s="4" t="s">
        <v>11</v>
      </c>
      <c r="D12100" s="4" t="s">
        <v>7</v>
      </c>
      <c r="E12100" s="4" t="s">
        <v>8</v>
      </c>
      <c r="F12100" s="4" t="s">
        <v>15</v>
      </c>
      <c r="G12100" s="4" t="s">
        <v>15</v>
      </c>
      <c r="H12100" s="4" t="s">
        <v>15</v>
      </c>
    </row>
    <row r="12101" spans="1:8">
      <c r="A12101" t="n">
        <v>93968</v>
      </c>
      <c r="B12101" s="40" t="n">
        <v>48</v>
      </c>
      <c r="C12101" s="7" t="n">
        <v>4</v>
      </c>
      <c r="D12101" s="7" t="n">
        <v>0</v>
      </c>
      <c r="E12101" s="7" t="s">
        <v>135</v>
      </c>
      <c r="F12101" s="7" t="n">
        <v>-1</v>
      </c>
      <c r="G12101" s="7" t="n">
        <v>1</v>
      </c>
      <c r="H12101" s="7" t="n">
        <v>0</v>
      </c>
    </row>
    <row r="12102" spans="1:8">
      <c r="A12102" t="s">
        <v>4</v>
      </c>
      <c r="B12102" s="4" t="s">
        <v>5</v>
      </c>
      <c r="C12102" s="4" t="s">
        <v>11</v>
      </c>
      <c r="D12102" s="4" t="s">
        <v>7</v>
      </c>
      <c r="E12102" s="4" t="s">
        <v>8</v>
      </c>
      <c r="F12102" s="4" t="s">
        <v>15</v>
      </c>
      <c r="G12102" s="4" t="s">
        <v>15</v>
      </c>
      <c r="H12102" s="4" t="s">
        <v>15</v>
      </c>
    </row>
    <row r="12103" spans="1:8">
      <c r="A12103" t="n">
        <v>93992</v>
      </c>
      <c r="B12103" s="40" t="n">
        <v>48</v>
      </c>
      <c r="C12103" s="7" t="n">
        <v>5</v>
      </c>
      <c r="D12103" s="7" t="n">
        <v>0</v>
      </c>
      <c r="E12103" s="7" t="s">
        <v>135</v>
      </c>
      <c r="F12103" s="7" t="n">
        <v>-1</v>
      </c>
      <c r="G12103" s="7" t="n">
        <v>1</v>
      </c>
      <c r="H12103" s="7" t="n">
        <v>0</v>
      </c>
    </row>
    <row r="12104" spans="1:8">
      <c r="A12104" t="s">
        <v>4</v>
      </c>
      <c r="B12104" s="4" t="s">
        <v>5</v>
      </c>
      <c r="C12104" s="4" t="s">
        <v>11</v>
      </c>
      <c r="D12104" s="4" t="s">
        <v>7</v>
      </c>
      <c r="E12104" s="4" t="s">
        <v>8</v>
      </c>
      <c r="F12104" s="4" t="s">
        <v>15</v>
      </c>
      <c r="G12104" s="4" t="s">
        <v>15</v>
      </c>
      <c r="H12104" s="4" t="s">
        <v>15</v>
      </c>
    </row>
    <row r="12105" spans="1:8">
      <c r="A12105" t="n">
        <v>94016</v>
      </c>
      <c r="B12105" s="40" t="n">
        <v>48</v>
      </c>
      <c r="C12105" s="7" t="n">
        <v>6</v>
      </c>
      <c r="D12105" s="7" t="n">
        <v>0</v>
      </c>
      <c r="E12105" s="7" t="s">
        <v>135</v>
      </c>
      <c r="F12105" s="7" t="n">
        <v>-1</v>
      </c>
      <c r="G12105" s="7" t="n">
        <v>1</v>
      </c>
      <c r="H12105" s="7" t="n">
        <v>0</v>
      </c>
    </row>
    <row r="12106" spans="1:8">
      <c r="A12106" t="s">
        <v>4</v>
      </c>
      <c r="B12106" s="4" t="s">
        <v>5</v>
      </c>
      <c r="C12106" s="4" t="s">
        <v>11</v>
      </c>
      <c r="D12106" s="4" t="s">
        <v>7</v>
      </c>
      <c r="E12106" s="4" t="s">
        <v>8</v>
      </c>
      <c r="F12106" s="4" t="s">
        <v>15</v>
      </c>
      <c r="G12106" s="4" t="s">
        <v>15</v>
      </c>
      <c r="H12106" s="4" t="s">
        <v>15</v>
      </c>
    </row>
    <row r="12107" spans="1:8">
      <c r="A12107" t="n">
        <v>94040</v>
      </c>
      <c r="B12107" s="40" t="n">
        <v>48</v>
      </c>
      <c r="C12107" s="7" t="n">
        <v>7</v>
      </c>
      <c r="D12107" s="7" t="n">
        <v>0</v>
      </c>
      <c r="E12107" s="7" t="s">
        <v>135</v>
      </c>
      <c r="F12107" s="7" t="n">
        <v>-1</v>
      </c>
      <c r="G12107" s="7" t="n">
        <v>1</v>
      </c>
      <c r="H12107" s="7" t="n">
        <v>0</v>
      </c>
    </row>
    <row r="12108" spans="1:8">
      <c r="A12108" t="s">
        <v>4</v>
      </c>
      <c r="B12108" s="4" t="s">
        <v>5</v>
      </c>
      <c r="C12108" s="4" t="s">
        <v>11</v>
      </c>
      <c r="D12108" s="4" t="s">
        <v>7</v>
      </c>
      <c r="E12108" s="4" t="s">
        <v>8</v>
      </c>
      <c r="F12108" s="4" t="s">
        <v>15</v>
      </c>
      <c r="G12108" s="4" t="s">
        <v>15</v>
      </c>
      <c r="H12108" s="4" t="s">
        <v>15</v>
      </c>
    </row>
    <row r="12109" spans="1:8">
      <c r="A12109" t="n">
        <v>94064</v>
      </c>
      <c r="B12109" s="40" t="n">
        <v>48</v>
      </c>
      <c r="C12109" s="7" t="n">
        <v>8</v>
      </c>
      <c r="D12109" s="7" t="n">
        <v>0</v>
      </c>
      <c r="E12109" s="7" t="s">
        <v>135</v>
      </c>
      <c r="F12109" s="7" t="n">
        <v>-1</v>
      </c>
      <c r="G12109" s="7" t="n">
        <v>1</v>
      </c>
      <c r="H12109" s="7" t="n">
        <v>0</v>
      </c>
    </row>
    <row r="12110" spans="1:8">
      <c r="A12110" t="s">
        <v>4</v>
      </c>
      <c r="B12110" s="4" t="s">
        <v>5</v>
      </c>
      <c r="C12110" s="4" t="s">
        <v>11</v>
      </c>
      <c r="D12110" s="4" t="s">
        <v>7</v>
      </c>
      <c r="E12110" s="4" t="s">
        <v>8</v>
      </c>
      <c r="F12110" s="4" t="s">
        <v>15</v>
      </c>
      <c r="G12110" s="4" t="s">
        <v>15</v>
      </c>
      <c r="H12110" s="4" t="s">
        <v>15</v>
      </c>
    </row>
    <row r="12111" spans="1:8">
      <c r="A12111" t="n">
        <v>94088</v>
      </c>
      <c r="B12111" s="40" t="n">
        <v>48</v>
      </c>
      <c r="C12111" s="7" t="n">
        <v>9</v>
      </c>
      <c r="D12111" s="7" t="n">
        <v>0</v>
      </c>
      <c r="E12111" s="7" t="s">
        <v>135</v>
      </c>
      <c r="F12111" s="7" t="n">
        <v>-1</v>
      </c>
      <c r="G12111" s="7" t="n">
        <v>1</v>
      </c>
      <c r="H12111" s="7" t="n">
        <v>0</v>
      </c>
    </row>
    <row r="12112" spans="1:8">
      <c r="A12112" t="s">
        <v>4</v>
      </c>
      <c r="B12112" s="4" t="s">
        <v>5</v>
      </c>
      <c r="C12112" s="4" t="s">
        <v>11</v>
      </c>
      <c r="D12112" s="4" t="s">
        <v>15</v>
      </c>
      <c r="E12112" s="4" t="s">
        <v>15</v>
      </c>
      <c r="F12112" s="4" t="s">
        <v>15</v>
      </c>
      <c r="G12112" s="4" t="s">
        <v>15</v>
      </c>
    </row>
    <row r="12113" spans="1:8">
      <c r="A12113" t="n">
        <v>94112</v>
      </c>
      <c r="B12113" s="37" t="n">
        <v>46</v>
      </c>
      <c r="C12113" s="7" t="n">
        <v>1</v>
      </c>
      <c r="D12113" s="7" t="n">
        <v>-22.8099994659424</v>
      </c>
      <c r="E12113" s="7" t="n">
        <v>0</v>
      </c>
      <c r="F12113" s="7" t="n">
        <v>-57</v>
      </c>
      <c r="G12113" s="7" t="n">
        <v>270</v>
      </c>
    </row>
    <row r="12114" spans="1:8">
      <c r="A12114" t="s">
        <v>4</v>
      </c>
      <c r="B12114" s="4" t="s">
        <v>5</v>
      </c>
      <c r="C12114" s="4" t="s">
        <v>11</v>
      </c>
      <c r="D12114" s="4" t="s">
        <v>15</v>
      </c>
      <c r="E12114" s="4" t="s">
        <v>15</v>
      </c>
      <c r="F12114" s="4" t="s">
        <v>15</v>
      </c>
      <c r="G12114" s="4" t="s">
        <v>15</v>
      </c>
    </row>
    <row r="12115" spans="1:8">
      <c r="A12115" t="n">
        <v>94131</v>
      </c>
      <c r="B12115" s="37" t="n">
        <v>46</v>
      </c>
      <c r="C12115" s="7" t="n">
        <v>2</v>
      </c>
      <c r="D12115" s="7" t="n">
        <v>-22.8099994659424</v>
      </c>
      <c r="E12115" s="7" t="n">
        <v>0</v>
      </c>
      <c r="F12115" s="7" t="n">
        <v>-57</v>
      </c>
      <c r="G12115" s="7" t="n">
        <v>270</v>
      </c>
    </row>
    <row r="12116" spans="1:8">
      <c r="A12116" t="s">
        <v>4</v>
      </c>
      <c r="B12116" s="4" t="s">
        <v>5</v>
      </c>
      <c r="C12116" s="4" t="s">
        <v>11</v>
      </c>
      <c r="D12116" s="4" t="s">
        <v>15</v>
      </c>
      <c r="E12116" s="4" t="s">
        <v>15</v>
      </c>
      <c r="F12116" s="4" t="s">
        <v>15</v>
      </c>
      <c r="G12116" s="4" t="s">
        <v>15</v>
      </c>
    </row>
    <row r="12117" spans="1:8">
      <c r="A12117" t="n">
        <v>94150</v>
      </c>
      <c r="B12117" s="37" t="n">
        <v>46</v>
      </c>
      <c r="C12117" s="7" t="n">
        <v>3</v>
      </c>
      <c r="D12117" s="7" t="n">
        <v>-22.8099994659424</v>
      </c>
      <c r="E12117" s="7" t="n">
        <v>0</v>
      </c>
      <c r="F12117" s="7" t="n">
        <v>-57</v>
      </c>
      <c r="G12117" s="7" t="n">
        <v>270</v>
      </c>
    </row>
    <row r="12118" spans="1:8">
      <c r="A12118" t="s">
        <v>4</v>
      </c>
      <c r="B12118" s="4" t="s">
        <v>5</v>
      </c>
      <c r="C12118" s="4" t="s">
        <v>11</v>
      </c>
      <c r="D12118" s="4" t="s">
        <v>15</v>
      </c>
      <c r="E12118" s="4" t="s">
        <v>15</v>
      </c>
      <c r="F12118" s="4" t="s">
        <v>15</v>
      </c>
      <c r="G12118" s="4" t="s">
        <v>15</v>
      </c>
    </row>
    <row r="12119" spans="1:8">
      <c r="A12119" t="n">
        <v>94169</v>
      </c>
      <c r="B12119" s="37" t="n">
        <v>46</v>
      </c>
      <c r="C12119" s="7" t="n">
        <v>4</v>
      </c>
      <c r="D12119" s="7" t="n">
        <v>-22.8099994659424</v>
      </c>
      <c r="E12119" s="7" t="n">
        <v>0</v>
      </c>
      <c r="F12119" s="7" t="n">
        <v>-57</v>
      </c>
      <c r="G12119" s="7" t="n">
        <v>270</v>
      </c>
    </row>
    <row r="12120" spans="1:8">
      <c r="A12120" t="s">
        <v>4</v>
      </c>
      <c r="B12120" s="4" t="s">
        <v>5</v>
      </c>
      <c r="C12120" s="4" t="s">
        <v>11</v>
      </c>
      <c r="D12120" s="4" t="s">
        <v>15</v>
      </c>
      <c r="E12120" s="4" t="s">
        <v>15</v>
      </c>
      <c r="F12120" s="4" t="s">
        <v>15</v>
      </c>
      <c r="G12120" s="4" t="s">
        <v>15</v>
      </c>
    </row>
    <row r="12121" spans="1:8">
      <c r="A12121" t="n">
        <v>94188</v>
      </c>
      <c r="B12121" s="37" t="n">
        <v>46</v>
      </c>
      <c r="C12121" s="7" t="n">
        <v>5</v>
      </c>
      <c r="D12121" s="7" t="n">
        <v>-22.8099994659424</v>
      </c>
      <c r="E12121" s="7" t="n">
        <v>0</v>
      </c>
      <c r="F12121" s="7" t="n">
        <v>-57</v>
      </c>
      <c r="G12121" s="7" t="n">
        <v>270</v>
      </c>
    </row>
    <row r="12122" spans="1:8">
      <c r="A12122" t="s">
        <v>4</v>
      </c>
      <c r="B12122" s="4" t="s">
        <v>5</v>
      </c>
      <c r="C12122" s="4" t="s">
        <v>11</v>
      </c>
      <c r="D12122" s="4" t="s">
        <v>15</v>
      </c>
      <c r="E12122" s="4" t="s">
        <v>15</v>
      </c>
      <c r="F12122" s="4" t="s">
        <v>15</v>
      </c>
      <c r="G12122" s="4" t="s">
        <v>15</v>
      </c>
    </row>
    <row r="12123" spans="1:8">
      <c r="A12123" t="n">
        <v>94207</v>
      </c>
      <c r="B12123" s="37" t="n">
        <v>46</v>
      </c>
      <c r="C12123" s="7" t="n">
        <v>6</v>
      </c>
      <c r="D12123" s="7" t="n">
        <v>-22.8099994659424</v>
      </c>
      <c r="E12123" s="7" t="n">
        <v>0</v>
      </c>
      <c r="F12123" s="7" t="n">
        <v>-57</v>
      </c>
      <c r="G12123" s="7" t="n">
        <v>270</v>
      </c>
    </row>
    <row r="12124" spans="1:8">
      <c r="A12124" t="s">
        <v>4</v>
      </c>
      <c r="B12124" s="4" t="s">
        <v>5</v>
      </c>
      <c r="C12124" s="4" t="s">
        <v>11</v>
      </c>
      <c r="D12124" s="4" t="s">
        <v>15</v>
      </c>
      <c r="E12124" s="4" t="s">
        <v>15</v>
      </c>
      <c r="F12124" s="4" t="s">
        <v>15</v>
      </c>
      <c r="G12124" s="4" t="s">
        <v>15</v>
      </c>
    </row>
    <row r="12125" spans="1:8">
      <c r="A12125" t="n">
        <v>94226</v>
      </c>
      <c r="B12125" s="37" t="n">
        <v>46</v>
      </c>
      <c r="C12125" s="7" t="n">
        <v>7</v>
      </c>
      <c r="D12125" s="7" t="n">
        <v>-22.8099994659424</v>
      </c>
      <c r="E12125" s="7" t="n">
        <v>0</v>
      </c>
      <c r="F12125" s="7" t="n">
        <v>-57</v>
      </c>
      <c r="G12125" s="7" t="n">
        <v>270</v>
      </c>
    </row>
    <row r="12126" spans="1:8">
      <c r="A12126" t="s">
        <v>4</v>
      </c>
      <c r="B12126" s="4" t="s">
        <v>5</v>
      </c>
      <c r="C12126" s="4" t="s">
        <v>11</v>
      </c>
      <c r="D12126" s="4" t="s">
        <v>15</v>
      </c>
      <c r="E12126" s="4" t="s">
        <v>15</v>
      </c>
      <c r="F12126" s="4" t="s">
        <v>15</v>
      </c>
      <c r="G12126" s="4" t="s">
        <v>15</v>
      </c>
    </row>
    <row r="12127" spans="1:8">
      <c r="A12127" t="n">
        <v>94245</v>
      </c>
      <c r="B12127" s="37" t="n">
        <v>46</v>
      </c>
      <c r="C12127" s="7" t="n">
        <v>8</v>
      </c>
      <c r="D12127" s="7" t="n">
        <v>-22.8099994659424</v>
      </c>
      <c r="E12127" s="7" t="n">
        <v>0</v>
      </c>
      <c r="F12127" s="7" t="n">
        <v>-57</v>
      </c>
      <c r="G12127" s="7" t="n">
        <v>270</v>
      </c>
    </row>
    <row r="12128" spans="1:8">
      <c r="A12128" t="s">
        <v>4</v>
      </c>
      <c r="B12128" s="4" t="s">
        <v>5</v>
      </c>
      <c r="C12128" s="4" t="s">
        <v>11</v>
      </c>
      <c r="D12128" s="4" t="s">
        <v>15</v>
      </c>
      <c r="E12128" s="4" t="s">
        <v>15</v>
      </c>
      <c r="F12128" s="4" t="s">
        <v>15</v>
      </c>
      <c r="G12128" s="4" t="s">
        <v>15</v>
      </c>
    </row>
    <row r="12129" spans="1:7">
      <c r="A12129" t="n">
        <v>94264</v>
      </c>
      <c r="B12129" s="37" t="n">
        <v>46</v>
      </c>
      <c r="C12129" s="7" t="n">
        <v>9</v>
      </c>
      <c r="D12129" s="7" t="n">
        <v>-22.8099994659424</v>
      </c>
      <c r="E12129" s="7" t="n">
        <v>0</v>
      </c>
      <c r="F12129" s="7" t="n">
        <v>-57</v>
      </c>
      <c r="G12129" s="7" t="n">
        <v>270</v>
      </c>
    </row>
    <row r="12130" spans="1:7">
      <c r="A12130" t="s">
        <v>4</v>
      </c>
      <c r="B12130" s="4" t="s">
        <v>5</v>
      </c>
      <c r="C12130" s="4" t="s">
        <v>11</v>
      </c>
      <c r="D12130" s="4" t="s">
        <v>15</v>
      </c>
      <c r="E12130" s="4" t="s">
        <v>15</v>
      </c>
      <c r="F12130" s="4" t="s">
        <v>15</v>
      </c>
      <c r="G12130" s="4" t="s">
        <v>15</v>
      </c>
    </row>
    <row r="12131" spans="1:7">
      <c r="A12131" t="n">
        <v>94283</v>
      </c>
      <c r="B12131" s="37" t="n">
        <v>46</v>
      </c>
      <c r="C12131" s="7" t="n">
        <v>0</v>
      </c>
      <c r="D12131" s="7" t="n">
        <v>-33</v>
      </c>
      <c r="E12131" s="7" t="n">
        <v>0</v>
      </c>
      <c r="F12131" s="7" t="n">
        <v>-57</v>
      </c>
      <c r="G12131" s="7" t="n">
        <v>90</v>
      </c>
    </row>
    <row r="12132" spans="1:7">
      <c r="A12132" t="s">
        <v>4</v>
      </c>
      <c r="B12132" s="4" t="s">
        <v>5</v>
      </c>
      <c r="C12132" s="4" t="s">
        <v>7</v>
      </c>
      <c r="D12132" s="4" t="s">
        <v>7</v>
      </c>
      <c r="E12132" s="4" t="s">
        <v>15</v>
      </c>
      <c r="F12132" s="4" t="s">
        <v>15</v>
      </c>
      <c r="G12132" s="4" t="s">
        <v>15</v>
      </c>
      <c r="H12132" s="4" t="s">
        <v>11</v>
      </c>
    </row>
    <row r="12133" spans="1:7">
      <c r="A12133" t="n">
        <v>94302</v>
      </c>
      <c r="B12133" s="61" t="n">
        <v>45</v>
      </c>
      <c r="C12133" s="7" t="n">
        <v>2</v>
      </c>
      <c r="D12133" s="7" t="n">
        <v>3</v>
      </c>
      <c r="E12133" s="7" t="n">
        <v>-32.9700012207031</v>
      </c>
      <c r="F12133" s="7" t="n">
        <v>1.47000002861023</v>
      </c>
      <c r="G12133" s="7" t="n">
        <v>-56.9500007629395</v>
      </c>
      <c r="H12133" s="7" t="n">
        <v>0</v>
      </c>
    </row>
    <row r="12134" spans="1:7">
      <c r="A12134" t="s">
        <v>4</v>
      </c>
      <c r="B12134" s="4" t="s">
        <v>5</v>
      </c>
      <c r="C12134" s="4" t="s">
        <v>7</v>
      </c>
      <c r="D12134" s="4" t="s">
        <v>7</v>
      </c>
      <c r="E12134" s="4" t="s">
        <v>15</v>
      </c>
      <c r="F12134" s="4" t="s">
        <v>15</v>
      </c>
      <c r="G12134" s="4" t="s">
        <v>15</v>
      </c>
      <c r="H12134" s="4" t="s">
        <v>11</v>
      </c>
      <c r="I12134" s="4" t="s">
        <v>7</v>
      </c>
    </row>
    <row r="12135" spans="1:7">
      <c r="A12135" t="n">
        <v>94319</v>
      </c>
      <c r="B12135" s="61" t="n">
        <v>45</v>
      </c>
      <c r="C12135" s="7" t="n">
        <v>4</v>
      </c>
      <c r="D12135" s="7" t="n">
        <v>3</v>
      </c>
      <c r="E12135" s="7" t="n">
        <v>357.179992675781</v>
      </c>
      <c r="F12135" s="7" t="n">
        <v>56.9199981689453</v>
      </c>
      <c r="G12135" s="7" t="n">
        <v>0</v>
      </c>
      <c r="H12135" s="7" t="n">
        <v>0</v>
      </c>
      <c r="I12135" s="7" t="n">
        <v>0</v>
      </c>
    </row>
    <row r="12136" spans="1:7">
      <c r="A12136" t="s">
        <v>4</v>
      </c>
      <c r="B12136" s="4" t="s">
        <v>5</v>
      </c>
      <c r="C12136" s="4" t="s">
        <v>7</v>
      </c>
      <c r="D12136" s="4" t="s">
        <v>7</v>
      </c>
      <c r="E12136" s="4" t="s">
        <v>15</v>
      </c>
      <c r="F12136" s="4" t="s">
        <v>11</v>
      </c>
    </row>
    <row r="12137" spans="1:7">
      <c r="A12137" t="n">
        <v>94337</v>
      </c>
      <c r="B12137" s="61" t="n">
        <v>45</v>
      </c>
      <c r="C12137" s="7" t="n">
        <v>5</v>
      </c>
      <c r="D12137" s="7" t="n">
        <v>3</v>
      </c>
      <c r="E12137" s="7" t="n">
        <v>1.39999997615814</v>
      </c>
      <c r="F12137" s="7" t="n">
        <v>0</v>
      </c>
    </row>
    <row r="12138" spans="1:7">
      <c r="A12138" t="s">
        <v>4</v>
      </c>
      <c r="B12138" s="4" t="s">
        <v>5</v>
      </c>
      <c r="C12138" s="4" t="s">
        <v>7</v>
      </c>
      <c r="D12138" s="4" t="s">
        <v>7</v>
      </c>
      <c r="E12138" s="4" t="s">
        <v>15</v>
      </c>
      <c r="F12138" s="4" t="s">
        <v>11</v>
      </c>
    </row>
    <row r="12139" spans="1:7">
      <c r="A12139" t="n">
        <v>94346</v>
      </c>
      <c r="B12139" s="61" t="n">
        <v>45</v>
      </c>
      <c r="C12139" s="7" t="n">
        <v>5</v>
      </c>
      <c r="D12139" s="7" t="n">
        <v>3</v>
      </c>
      <c r="E12139" s="7" t="n">
        <v>1.29999995231628</v>
      </c>
      <c r="F12139" s="7" t="n">
        <v>1500</v>
      </c>
    </row>
    <row r="12140" spans="1:7">
      <c r="A12140" t="s">
        <v>4</v>
      </c>
      <c r="B12140" s="4" t="s">
        <v>5</v>
      </c>
      <c r="C12140" s="4" t="s">
        <v>7</v>
      </c>
      <c r="D12140" s="4" t="s">
        <v>7</v>
      </c>
      <c r="E12140" s="4" t="s">
        <v>15</v>
      </c>
      <c r="F12140" s="4" t="s">
        <v>11</v>
      </c>
    </row>
    <row r="12141" spans="1:7">
      <c r="A12141" t="n">
        <v>94355</v>
      </c>
      <c r="B12141" s="61" t="n">
        <v>45</v>
      </c>
      <c r="C12141" s="7" t="n">
        <v>11</v>
      </c>
      <c r="D12141" s="7" t="n">
        <v>3</v>
      </c>
      <c r="E12141" s="7" t="n">
        <v>32.7000007629395</v>
      </c>
      <c r="F12141" s="7" t="n">
        <v>0</v>
      </c>
    </row>
    <row r="12142" spans="1:7">
      <c r="A12142" t="s">
        <v>4</v>
      </c>
      <c r="B12142" s="4" t="s">
        <v>5</v>
      </c>
      <c r="C12142" s="4" t="s">
        <v>7</v>
      </c>
      <c r="D12142" s="4" t="s">
        <v>11</v>
      </c>
      <c r="E12142" s="4" t="s">
        <v>8</v>
      </c>
      <c r="F12142" s="4" t="s">
        <v>8</v>
      </c>
      <c r="G12142" s="4" t="s">
        <v>8</v>
      </c>
      <c r="H12142" s="4" t="s">
        <v>8</v>
      </c>
    </row>
    <row r="12143" spans="1:7">
      <c r="A12143" t="n">
        <v>94364</v>
      </c>
      <c r="B12143" s="30" t="n">
        <v>51</v>
      </c>
      <c r="C12143" s="7" t="n">
        <v>3</v>
      </c>
      <c r="D12143" s="7" t="n">
        <v>0</v>
      </c>
      <c r="E12143" s="7" t="s">
        <v>286</v>
      </c>
      <c r="F12143" s="7" t="s">
        <v>287</v>
      </c>
      <c r="G12143" s="7" t="s">
        <v>61</v>
      </c>
      <c r="H12143" s="7" t="s">
        <v>62</v>
      </c>
    </row>
    <row r="12144" spans="1:7">
      <c r="A12144" t="s">
        <v>4</v>
      </c>
      <c r="B12144" s="4" t="s">
        <v>5</v>
      </c>
      <c r="C12144" s="4" t="s">
        <v>7</v>
      </c>
      <c r="D12144" s="4" t="s">
        <v>11</v>
      </c>
    </row>
    <row r="12145" spans="1:9">
      <c r="A12145" t="n">
        <v>94377</v>
      </c>
      <c r="B12145" s="28" t="n">
        <v>58</v>
      </c>
      <c r="C12145" s="7" t="n">
        <v>255</v>
      </c>
      <c r="D12145" s="7" t="n">
        <v>0</v>
      </c>
    </row>
    <row r="12146" spans="1:9">
      <c r="A12146" t="s">
        <v>4</v>
      </c>
      <c r="B12146" s="4" t="s">
        <v>5</v>
      </c>
      <c r="C12146" s="4" t="s">
        <v>7</v>
      </c>
      <c r="D12146" s="4" t="s">
        <v>11</v>
      </c>
    </row>
    <row r="12147" spans="1:9">
      <c r="A12147" t="n">
        <v>94381</v>
      </c>
      <c r="B12147" s="61" t="n">
        <v>45</v>
      </c>
      <c r="C12147" s="7" t="n">
        <v>7</v>
      </c>
      <c r="D12147" s="7" t="n">
        <v>255</v>
      </c>
    </row>
    <row r="12148" spans="1:9">
      <c r="A12148" t="s">
        <v>4</v>
      </c>
      <c r="B12148" s="4" t="s">
        <v>5</v>
      </c>
      <c r="C12148" s="4" t="s">
        <v>7</v>
      </c>
      <c r="D12148" s="4" t="s">
        <v>11</v>
      </c>
      <c r="E12148" s="4" t="s">
        <v>8</v>
      </c>
    </row>
    <row r="12149" spans="1:9">
      <c r="A12149" t="n">
        <v>94385</v>
      </c>
      <c r="B12149" s="30" t="n">
        <v>51</v>
      </c>
      <c r="C12149" s="7" t="n">
        <v>4</v>
      </c>
      <c r="D12149" s="7" t="n">
        <v>0</v>
      </c>
      <c r="E12149" s="7" t="s">
        <v>413</v>
      </c>
    </row>
    <row r="12150" spans="1:9">
      <c r="A12150" t="s">
        <v>4</v>
      </c>
      <c r="B12150" s="4" t="s">
        <v>5</v>
      </c>
      <c r="C12150" s="4" t="s">
        <v>11</v>
      </c>
    </row>
    <row r="12151" spans="1:9">
      <c r="A12151" t="n">
        <v>94400</v>
      </c>
      <c r="B12151" s="26" t="n">
        <v>16</v>
      </c>
      <c r="C12151" s="7" t="n">
        <v>0</v>
      </c>
    </row>
    <row r="12152" spans="1:9">
      <c r="A12152" t="s">
        <v>4</v>
      </c>
      <c r="B12152" s="4" t="s">
        <v>5</v>
      </c>
      <c r="C12152" s="4" t="s">
        <v>11</v>
      </c>
      <c r="D12152" s="4" t="s">
        <v>7</v>
      </c>
      <c r="E12152" s="4" t="s">
        <v>17</v>
      </c>
      <c r="F12152" s="4" t="s">
        <v>42</v>
      </c>
      <c r="G12152" s="4" t="s">
        <v>7</v>
      </c>
      <c r="H12152" s="4" t="s">
        <v>7</v>
      </c>
      <c r="I12152" s="4" t="s">
        <v>7</v>
      </c>
      <c r="J12152" s="4" t="s">
        <v>17</v>
      </c>
      <c r="K12152" s="4" t="s">
        <v>42</v>
      </c>
      <c r="L12152" s="4" t="s">
        <v>7</v>
      </c>
      <c r="M12152" s="4" t="s">
        <v>7</v>
      </c>
      <c r="N12152" s="4" t="s">
        <v>7</v>
      </c>
      <c r="O12152" s="4" t="s">
        <v>17</v>
      </c>
      <c r="P12152" s="4" t="s">
        <v>42</v>
      </c>
      <c r="Q12152" s="4" t="s">
        <v>7</v>
      </c>
      <c r="R12152" s="4" t="s">
        <v>7</v>
      </c>
    </row>
    <row r="12153" spans="1:9">
      <c r="A12153" t="n">
        <v>94403</v>
      </c>
      <c r="B12153" s="31" t="n">
        <v>26</v>
      </c>
      <c r="C12153" s="7" t="n">
        <v>0</v>
      </c>
      <c r="D12153" s="7" t="n">
        <v>17</v>
      </c>
      <c r="E12153" s="7" t="n">
        <v>65004</v>
      </c>
      <c r="F12153" s="7" t="s">
        <v>414</v>
      </c>
      <c r="G12153" s="7" t="n">
        <v>2</v>
      </c>
      <c r="H12153" s="7" t="n">
        <v>3</v>
      </c>
      <c r="I12153" s="7" t="n">
        <v>17</v>
      </c>
      <c r="J12153" s="7" t="n">
        <v>65005</v>
      </c>
      <c r="K12153" s="7" t="s">
        <v>415</v>
      </c>
      <c r="L12153" s="7" t="n">
        <v>2</v>
      </c>
      <c r="M12153" s="7" t="n">
        <v>3</v>
      </c>
      <c r="N12153" s="7" t="n">
        <v>17</v>
      </c>
      <c r="O12153" s="7" t="n">
        <v>65006</v>
      </c>
      <c r="P12153" s="7" t="s">
        <v>416</v>
      </c>
      <c r="Q12153" s="7" t="n">
        <v>2</v>
      </c>
      <c r="R12153" s="7" t="n">
        <v>0</v>
      </c>
    </row>
    <row r="12154" spans="1:9">
      <c r="A12154" t="s">
        <v>4</v>
      </c>
      <c r="B12154" s="4" t="s">
        <v>5</v>
      </c>
    </row>
    <row r="12155" spans="1:9">
      <c r="A12155" t="n">
        <v>94669</v>
      </c>
      <c r="B12155" s="24" t="n">
        <v>28</v>
      </c>
    </row>
    <row r="12156" spans="1:9">
      <c r="A12156" t="s">
        <v>4</v>
      </c>
      <c r="B12156" s="4" t="s">
        <v>5</v>
      </c>
      <c r="C12156" s="4" t="s">
        <v>11</v>
      </c>
      <c r="D12156" s="4" t="s">
        <v>7</v>
      </c>
    </row>
    <row r="12157" spans="1:9">
      <c r="A12157" t="n">
        <v>94670</v>
      </c>
      <c r="B12157" s="33" t="n">
        <v>89</v>
      </c>
      <c r="C12157" s="7" t="n">
        <v>65533</v>
      </c>
      <c r="D12157" s="7" t="n">
        <v>1</v>
      </c>
    </row>
    <row r="12158" spans="1:9">
      <c r="A12158" t="s">
        <v>4</v>
      </c>
      <c r="B12158" s="4" t="s">
        <v>5</v>
      </c>
      <c r="C12158" s="4" t="s">
        <v>7</v>
      </c>
      <c r="D12158" s="4" t="s">
        <v>11</v>
      </c>
      <c r="E12158" s="4" t="s">
        <v>11</v>
      </c>
      <c r="F12158" s="4" t="s">
        <v>7</v>
      </c>
    </row>
    <row r="12159" spans="1:9">
      <c r="A12159" t="n">
        <v>94674</v>
      </c>
      <c r="B12159" s="22" t="n">
        <v>25</v>
      </c>
      <c r="C12159" s="7" t="n">
        <v>1</v>
      </c>
      <c r="D12159" s="7" t="n">
        <v>60</v>
      </c>
      <c r="E12159" s="7" t="n">
        <v>420</v>
      </c>
      <c r="F12159" s="7" t="n">
        <v>2</v>
      </c>
    </row>
    <row r="12160" spans="1:9">
      <c r="A12160" t="s">
        <v>4</v>
      </c>
      <c r="B12160" s="4" t="s">
        <v>5</v>
      </c>
      <c r="C12160" s="4" t="s">
        <v>8</v>
      </c>
      <c r="D12160" s="4" t="s">
        <v>11</v>
      </c>
    </row>
    <row r="12161" spans="1:18">
      <c r="A12161" t="n">
        <v>94681</v>
      </c>
      <c r="B12161" s="65" t="n">
        <v>29</v>
      </c>
      <c r="C12161" s="7" t="s">
        <v>417</v>
      </c>
      <c r="D12161" s="7" t="n">
        <v>65533</v>
      </c>
    </row>
    <row r="12162" spans="1:18">
      <c r="A12162" t="s">
        <v>4</v>
      </c>
      <c r="B12162" s="4" t="s">
        <v>5</v>
      </c>
      <c r="C12162" s="4" t="s">
        <v>7</v>
      </c>
      <c r="D12162" s="4" t="s">
        <v>11</v>
      </c>
      <c r="E12162" s="4" t="s">
        <v>8</v>
      </c>
    </row>
    <row r="12163" spans="1:18">
      <c r="A12163" t="n">
        <v>94697</v>
      </c>
      <c r="B12163" s="30" t="n">
        <v>51</v>
      </c>
      <c r="C12163" s="7" t="n">
        <v>4</v>
      </c>
      <c r="D12163" s="7" t="n">
        <v>5</v>
      </c>
      <c r="E12163" s="7" t="s">
        <v>280</v>
      </c>
    </row>
    <row r="12164" spans="1:18">
      <c r="A12164" t="s">
        <v>4</v>
      </c>
      <c r="B12164" s="4" t="s">
        <v>5</v>
      </c>
      <c r="C12164" s="4" t="s">
        <v>11</v>
      </c>
    </row>
    <row r="12165" spans="1:18">
      <c r="A12165" t="n">
        <v>94710</v>
      </c>
      <c r="B12165" s="26" t="n">
        <v>16</v>
      </c>
      <c r="C12165" s="7" t="n">
        <v>0</v>
      </c>
    </row>
    <row r="12166" spans="1:18">
      <c r="A12166" t="s">
        <v>4</v>
      </c>
      <c r="B12166" s="4" t="s">
        <v>5</v>
      </c>
      <c r="C12166" s="4" t="s">
        <v>11</v>
      </c>
      <c r="D12166" s="4" t="s">
        <v>7</v>
      </c>
      <c r="E12166" s="4" t="s">
        <v>17</v>
      </c>
      <c r="F12166" s="4" t="s">
        <v>42</v>
      </c>
      <c r="G12166" s="4" t="s">
        <v>7</v>
      </c>
      <c r="H12166" s="4" t="s">
        <v>7</v>
      </c>
    </row>
    <row r="12167" spans="1:18">
      <c r="A12167" t="n">
        <v>94713</v>
      </c>
      <c r="B12167" s="31" t="n">
        <v>26</v>
      </c>
      <c r="C12167" s="7" t="n">
        <v>5</v>
      </c>
      <c r="D12167" s="7" t="n">
        <v>17</v>
      </c>
      <c r="E12167" s="7" t="n">
        <v>3496</v>
      </c>
      <c r="F12167" s="7" t="s">
        <v>452</v>
      </c>
      <c r="G12167" s="7" t="n">
        <v>2</v>
      </c>
      <c r="H12167" s="7" t="n">
        <v>0</v>
      </c>
    </row>
    <row r="12168" spans="1:18">
      <c r="A12168" t="s">
        <v>4</v>
      </c>
      <c r="B12168" s="4" t="s">
        <v>5</v>
      </c>
    </row>
    <row r="12169" spans="1:18">
      <c r="A12169" t="n">
        <v>94734</v>
      </c>
      <c r="B12169" s="24" t="n">
        <v>28</v>
      </c>
    </row>
    <row r="12170" spans="1:18">
      <c r="A12170" t="s">
        <v>4</v>
      </c>
      <c r="B12170" s="4" t="s">
        <v>5</v>
      </c>
      <c r="C12170" s="4" t="s">
        <v>8</v>
      </c>
      <c r="D12170" s="4" t="s">
        <v>11</v>
      </c>
    </row>
    <row r="12171" spans="1:18">
      <c r="A12171" t="n">
        <v>94735</v>
      </c>
      <c r="B12171" s="65" t="n">
        <v>29</v>
      </c>
      <c r="C12171" s="7" t="s">
        <v>18</v>
      </c>
      <c r="D12171" s="7" t="n">
        <v>65533</v>
      </c>
    </row>
    <row r="12172" spans="1:18">
      <c r="A12172" t="s">
        <v>4</v>
      </c>
      <c r="B12172" s="4" t="s">
        <v>5</v>
      </c>
      <c r="C12172" s="4" t="s">
        <v>7</v>
      </c>
      <c r="D12172" s="4" t="s">
        <v>11</v>
      </c>
      <c r="E12172" s="4" t="s">
        <v>11</v>
      </c>
      <c r="F12172" s="4" t="s">
        <v>7</v>
      </c>
    </row>
    <row r="12173" spans="1:18">
      <c r="A12173" t="n">
        <v>94739</v>
      </c>
      <c r="B12173" s="22" t="n">
        <v>25</v>
      </c>
      <c r="C12173" s="7" t="n">
        <v>1</v>
      </c>
      <c r="D12173" s="7" t="n">
        <v>65535</v>
      </c>
      <c r="E12173" s="7" t="n">
        <v>65535</v>
      </c>
      <c r="F12173" s="7" t="n">
        <v>0</v>
      </c>
    </row>
    <row r="12174" spans="1:18">
      <c r="A12174" t="s">
        <v>4</v>
      </c>
      <c r="B12174" s="4" t="s">
        <v>5</v>
      </c>
      <c r="C12174" s="4" t="s">
        <v>7</v>
      </c>
      <c r="D12174" s="4" t="s">
        <v>11</v>
      </c>
      <c r="E12174" s="4" t="s">
        <v>8</v>
      </c>
      <c r="F12174" s="4" t="s">
        <v>8</v>
      </c>
      <c r="G12174" s="4" t="s">
        <v>8</v>
      </c>
      <c r="H12174" s="4" t="s">
        <v>8</v>
      </c>
    </row>
    <row r="12175" spans="1:18">
      <c r="A12175" t="n">
        <v>94746</v>
      </c>
      <c r="B12175" s="30" t="n">
        <v>51</v>
      </c>
      <c r="C12175" s="7" t="n">
        <v>3</v>
      </c>
      <c r="D12175" s="7" t="n">
        <v>0</v>
      </c>
      <c r="E12175" s="7" t="s">
        <v>357</v>
      </c>
      <c r="F12175" s="7" t="s">
        <v>62</v>
      </c>
      <c r="G12175" s="7" t="s">
        <v>61</v>
      </c>
      <c r="H12175" s="7" t="s">
        <v>62</v>
      </c>
    </row>
    <row r="12176" spans="1:18">
      <c r="A12176" t="s">
        <v>4</v>
      </c>
      <c r="B12176" s="4" t="s">
        <v>5</v>
      </c>
      <c r="C12176" s="4" t="s">
        <v>11</v>
      </c>
      <c r="D12176" s="4" t="s">
        <v>7</v>
      </c>
      <c r="E12176" s="4" t="s">
        <v>15</v>
      </c>
      <c r="F12176" s="4" t="s">
        <v>11</v>
      </c>
    </row>
    <row r="12177" spans="1:8">
      <c r="A12177" t="n">
        <v>94759</v>
      </c>
      <c r="B12177" s="51" t="n">
        <v>59</v>
      </c>
      <c r="C12177" s="7" t="n">
        <v>0</v>
      </c>
      <c r="D12177" s="7" t="n">
        <v>13</v>
      </c>
      <c r="E12177" s="7" t="n">
        <v>0.150000005960464</v>
      </c>
      <c r="F12177" s="7" t="n">
        <v>0</v>
      </c>
    </row>
    <row r="12178" spans="1:8">
      <c r="A12178" t="s">
        <v>4</v>
      </c>
      <c r="B12178" s="4" t="s">
        <v>5</v>
      </c>
      <c r="C12178" s="4" t="s">
        <v>11</v>
      </c>
    </row>
    <row r="12179" spans="1:8">
      <c r="A12179" t="n">
        <v>94769</v>
      </c>
      <c r="B12179" s="26" t="n">
        <v>16</v>
      </c>
      <c r="C12179" s="7" t="n">
        <v>1300</v>
      </c>
    </row>
    <row r="12180" spans="1:8">
      <c r="A12180" t="s">
        <v>4</v>
      </c>
      <c r="B12180" s="4" t="s">
        <v>5</v>
      </c>
      <c r="C12180" s="4" t="s">
        <v>7</v>
      </c>
      <c r="D12180" s="4" t="s">
        <v>11</v>
      </c>
      <c r="E12180" s="4" t="s">
        <v>15</v>
      </c>
    </row>
    <row r="12181" spans="1:8">
      <c r="A12181" t="n">
        <v>94772</v>
      </c>
      <c r="B12181" s="28" t="n">
        <v>58</v>
      </c>
      <c r="C12181" s="7" t="n">
        <v>101</v>
      </c>
      <c r="D12181" s="7" t="n">
        <v>500</v>
      </c>
      <c r="E12181" s="7" t="n">
        <v>1</v>
      </c>
    </row>
    <row r="12182" spans="1:8">
      <c r="A12182" t="s">
        <v>4</v>
      </c>
      <c r="B12182" s="4" t="s">
        <v>5</v>
      </c>
      <c r="C12182" s="4" t="s">
        <v>7</v>
      </c>
      <c r="D12182" s="4" t="s">
        <v>11</v>
      </c>
    </row>
    <row r="12183" spans="1:8">
      <c r="A12183" t="n">
        <v>94780</v>
      </c>
      <c r="B12183" s="28" t="n">
        <v>58</v>
      </c>
      <c r="C12183" s="7" t="n">
        <v>254</v>
      </c>
      <c r="D12183" s="7" t="n">
        <v>0</v>
      </c>
    </row>
    <row r="12184" spans="1:8">
      <c r="A12184" t="s">
        <v>4</v>
      </c>
      <c r="B12184" s="4" t="s">
        <v>5</v>
      </c>
      <c r="C12184" s="4" t="s">
        <v>7</v>
      </c>
    </row>
    <row r="12185" spans="1:8">
      <c r="A12185" t="n">
        <v>94784</v>
      </c>
      <c r="B12185" s="61" t="n">
        <v>45</v>
      </c>
      <c r="C12185" s="7" t="n">
        <v>0</v>
      </c>
    </row>
    <row r="12186" spans="1:8">
      <c r="A12186" t="s">
        <v>4</v>
      </c>
      <c r="B12186" s="4" t="s">
        <v>5</v>
      </c>
      <c r="C12186" s="4" t="s">
        <v>7</v>
      </c>
      <c r="D12186" s="4" t="s">
        <v>7</v>
      </c>
      <c r="E12186" s="4" t="s">
        <v>15</v>
      </c>
      <c r="F12186" s="4" t="s">
        <v>15</v>
      </c>
      <c r="G12186" s="4" t="s">
        <v>15</v>
      </c>
      <c r="H12186" s="4" t="s">
        <v>11</v>
      </c>
    </row>
    <row r="12187" spans="1:8">
      <c r="A12187" t="n">
        <v>94786</v>
      </c>
      <c r="B12187" s="61" t="n">
        <v>45</v>
      </c>
      <c r="C12187" s="7" t="n">
        <v>2</v>
      </c>
      <c r="D12187" s="7" t="n">
        <v>3</v>
      </c>
      <c r="E12187" s="7" t="n">
        <v>-24.1399993896484</v>
      </c>
      <c r="F12187" s="7" t="n">
        <v>1.20000004768372</v>
      </c>
      <c r="G12187" s="7" t="n">
        <v>-57.0499992370605</v>
      </c>
      <c r="H12187" s="7" t="n">
        <v>0</v>
      </c>
    </row>
    <row r="12188" spans="1:8">
      <c r="A12188" t="s">
        <v>4</v>
      </c>
      <c r="B12188" s="4" t="s">
        <v>5</v>
      </c>
      <c r="C12188" s="4" t="s">
        <v>7</v>
      </c>
      <c r="D12188" s="4" t="s">
        <v>7</v>
      </c>
      <c r="E12188" s="4" t="s">
        <v>15</v>
      </c>
      <c r="F12188" s="4" t="s">
        <v>15</v>
      </c>
      <c r="G12188" s="4" t="s">
        <v>15</v>
      </c>
      <c r="H12188" s="4" t="s">
        <v>11</v>
      </c>
      <c r="I12188" s="4" t="s">
        <v>7</v>
      </c>
    </row>
    <row r="12189" spans="1:8">
      <c r="A12189" t="n">
        <v>94803</v>
      </c>
      <c r="B12189" s="61" t="n">
        <v>45</v>
      </c>
      <c r="C12189" s="7" t="n">
        <v>4</v>
      </c>
      <c r="D12189" s="7" t="n">
        <v>3</v>
      </c>
      <c r="E12189" s="7" t="n">
        <v>6.5</v>
      </c>
      <c r="F12189" s="7" t="n">
        <v>283.880004882813</v>
      </c>
      <c r="G12189" s="7" t="n">
        <v>0</v>
      </c>
      <c r="H12189" s="7" t="n">
        <v>0</v>
      </c>
      <c r="I12189" s="7" t="n">
        <v>1</v>
      </c>
    </row>
    <row r="12190" spans="1:8">
      <c r="A12190" t="s">
        <v>4</v>
      </c>
      <c r="B12190" s="4" t="s">
        <v>5</v>
      </c>
      <c r="C12190" s="4" t="s">
        <v>7</v>
      </c>
      <c r="D12190" s="4" t="s">
        <v>7</v>
      </c>
      <c r="E12190" s="4" t="s">
        <v>15</v>
      </c>
      <c r="F12190" s="4" t="s">
        <v>11</v>
      </c>
    </row>
    <row r="12191" spans="1:8">
      <c r="A12191" t="n">
        <v>94821</v>
      </c>
      <c r="B12191" s="61" t="n">
        <v>45</v>
      </c>
      <c r="C12191" s="7" t="n">
        <v>5</v>
      </c>
      <c r="D12191" s="7" t="n">
        <v>3</v>
      </c>
      <c r="E12191" s="7" t="n">
        <v>4.40000009536743</v>
      </c>
      <c r="F12191" s="7" t="n">
        <v>0</v>
      </c>
    </row>
    <row r="12192" spans="1:8">
      <c r="A12192" t="s">
        <v>4</v>
      </c>
      <c r="B12192" s="4" t="s">
        <v>5</v>
      </c>
      <c r="C12192" s="4" t="s">
        <v>7</v>
      </c>
      <c r="D12192" s="4" t="s">
        <v>7</v>
      </c>
      <c r="E12192" s="4" t="s">
        <v>15</v>
      </c>
      <c r="F12192" s="4" t="s">
        <v>11</v>
      </c>
    </row>
    <row r="12193" spans="1:9">
      <c r="A12193" t="n">
        <v>94830</v>
      </c>
      <c r="B12193" s="61" t="n">
        <v>45</v>
      </c>
      <c r="C12193" s="7" t="n">
        <v>11</v>
      </c>
      <c r="D12193" s="7" t="n">
        <v>3</v>
      </c>
      <c r="E12193" s="7" t="n">
        <v>32.7000007629395</v>
      </c>
      <c r="F12193" s="7" t="n">
        <v>0</v>
      </c>
    </row>
    <row r="12194" spans="1:9">
      <c r="A12194" t="s">
        <v>4</v>
      </c>
      <c r="B12194" s="4" t="s">
        <v>5</v>
      </c>
      <c r="C12194" s="4" t="s">
        <v>11</v>
      </c>
      <c r="D12194" s="4" t="s">
        <v>17</v>
      </c>
    </row>
    <row r="12195" spans="1:9">
      <c r="A12195" t="n">
        <v>94839</v>
      </c>
      <c r="B12195" s="67" t="n">
        <v>44</v>
      </c>
      <c r="C12195" s="7" t="n">
        <v>5</v>
      </c>
      <c r="D12195" s="7" t="n">
        <v>128</v>
      </c>
    </row>
    <row r="12196" spans="1:9">
      <c r="A12196" t="s">
        <v>4</v>
      </c>
      <c r="B12196" s="4" t="s">
        <v>5</v>
      </c>
      <c r="C12196" s="4" t="s">
        <v>11</v>
      </c>
      <c r="D12196" s="4" t="s">
        <v>17</v>
      </c>
    </row>
    <row r="12197" spans="1:9">
      <c r="A12197" t="n">
        <v>94846</v>
      </c>
      <c r="B12197" s="67" t="n">
        <v>44</v>
      </c>
      <c r="C12197" s="7" t="n">
        <v>5</v>
      </c>
      <c r="D12197" s="7" t="n">
        <v>32</v>
      </c>
    </row>
    <row r="12198" spans="1:9">
      <c r="A12198" t="s">
        <v>4</v>
      </c>
      <c r="B12198" s="4" t="s">
        <v>5</v>
      </c>
      <c r="C12198" s="4" t="s">
        <v>11</v>
      </c>
      <c r="D12198" s="4" t="s">
        <v>11</v>
      </c>
      <c r="E12198" s="4" t="s">
        <v>15</v>
      </c>
      <c r="F12198" s="4" t="s">
        <v>15</v>
      </c>
      <c r="G12198" s="4" t="s">
        <v>15</v>
      </c>
      <c r="H12198" s="4" t="s">
        <v>15</v>
      </c>
      <c r="I12198" s="4" t="s">
        <v>7</v>
      </c>
      <c r="J12198" s="4" t="s">
        <v>11</v>
      </c>
    </row>
    <row r="12199" spans="1:9">
      <c r="A12199" t="n">
        <v>94853</v>
      </c>
      <c r="B12199" s="44" t="n">
        <v>55</v>
      </c>
      <c r="C12199" s="7" t="n">
        <v>5</v>
      </c>
      <c r="D12199" s="7" t="n">
        <v>65533</v>
      </c>
      <c r="E12199" s="7" t="n">
        <v>-29.1200008392334</v>
      </c>
      <c r="F12199" s="7" t="n">
        <v>0</v>
      </c>
      <c r="G12199" s="7" t="n">
        <v>-57</v>
      </c>
      <c r="H12199" s="7" t="n">
        <v>1.20000004768372</v>
      </c>
      <c r="I12199" s="7" t="n">
        <v>1</v>
      </c>
      <c r="J12199" s="7" t="n">
        <v>0</v>
      </c>
    </row>
    <row r="12200" spans="1:9">
      <c r="A12200" t="s">
        <v>4</v>
      </c>
      <c r="B12200" s="4" t="s">
        <v>5</v>
      </c>
      <c r="C12200" s="4" t="s">
        <v>7</v>
      </c>
      <c r="D12200" s="4" t="s">
        <v>7</v>
      </c>
      <c r="E12200" s="4" t="s">
        <v>15</v>
      </c>
      <c r="F12200" s="4" t="s">
        <v>15</v>
      </c>
      <c r="G12200" s="4" t="s">
        <v>15</v>
      </c>
      <c r="H12200" s="4" t="s">
        <v>11</v>
      </c>
    </row>
    <row r="12201" spans="1:9">
      <c r="A12201" t="n">
        <v>94877</v>
      </c>
      <c r="B12201" s="61" t="n">
        <v>45</v>
      </c>
      <c r="C12201" s="7" t="n">
        <v>2</v>
      </c>
      <c r="D12201" s="7" t="n">
        <v>3</v>
      </c>
      <c r="E12201" s="7" t="n">
        <v>-27.3600006103516</v>
      </c>
      <c r="F12201" s="7" t="n">
        <v>1.26999998092651</v>
      </c>
      <c r="G12201" s="7" t="n">
        <v>-56.9099998474121</v>
      </c>
      <c r="H12201" s="7" t="n">
        <v>4000</v>
      </c>
    </row>
    <row r="12202" spans="1:9">
      <c r="A12202" t="s">
        <v>4</v>
      </c>
      <c r="B12202" s="4" t="s">
        <v>5</v>
      </c>
      <c r="C12202" s="4" t="s">
        <v>7</v>
      </c>
      <c r="D12202" s="4" t="s">
        <v>7</v>
      </c>
      <c r="E12202" s="4" t="s">
        <v>15</v>
      </c>
      <c r="F12202" s="4" t="s">
        <v>15</v>
      </c>
      <c r="G12202" s="4" t="s">
        <v>15</v>
      </c>
      <c r="H12202" s="4" t="s">
        <v>11</v>
      </c>
      <c r="I12202" s="4" t="s">
        <v>7</v>
      </c>
    </row>
    <row r="12203" spans="1:9">
      <c r="A12203" t="n">
        <v>94894</v>
      </c>
      <c r="B12203" s="61" t="n">
        <v>45</v>
      </c>
      <c r="C12203" s="7" t="n">
        <v>4</v>
      </c>
      <c r="D12203" s="7" t="n">
        <v>3</v>
      </c>
      <c r="E12203" s="7" t="n">
        <v>7.67000007629395</v>
      </c>
      <c r="F12203" s="7" t="n">
        <v>-69.0800018310547</v>
      </c>
      <c r="G12203" s="7" t="n">
        <v>0</v>
      </c>
      <c r="H12203" s="7" t="n">
        <v>4000</v>
      </c>
      <c r="I12203" s="7" t="n">
        <v>1</v>
      </c>
    </row>
    <row r="12204" spans="1:9">
      <c r="A12204" t="s">
        <v>4</v>
      </c>
      <c r="B12204" s="4" t="s">
        <v>5</v>
      </c>
      <c r="C12204" s="4" t="s">
        <v>7</v>
      </c>
      <c r="D12204" s="4" t="s">
        <v>7</v>
      </c>
      <c r="E12204" s="4" t="s">
        <v>15</v>
      </c>
      <c r="F12204" s="4" t="s">
        <v>11</v>
      </c>
    </row>
    <row r="12205" spans="1:9">
      <c r="A12205" t="n">
        <v>94912</v>
      </c>
      <c r="B12205" s="61" t="n">
        <v>45</v>
      </c>
      <c r="C12205" s="7" t="n">
        <v>5</v>
      </c>
      <c r="D12205" s="7" t="n">
        <v>3</v>
      </c>
      <c r="E12205" s="7" t="n">
        <v>2.09999990463257</v>
      </c>
      <c r="F12205" s="7" t="n">
        <v>4000</v>
      </c>
    </row>
    <row r="12206" spans="1:9">
      <c r="A12206" t="s">
        <v>4</v>
      </c>
      <c r="B12206" s="4" t="s">
        <v>5</v>
      </c>
      <c r="C12206" s="4" t="s">
        <v>7</v>
      </c>
      <c r="D12206" s="4" t="s">
        <v>7</v>
      </c>
      <c r="E12206" s="4" t="s">
        <v>15</v>
      </c>
      <c r="F12206" s="4" t="s">
        <v>11</v>
      </c>
    </row>
    <row r="12207" spans="1:9">
      <c r="A12207" t="n">
        <v>94921</v>
      </c>
      <c r="B12207" s="61" t="n">
        <v>45</v>
      </c>
      <c r="C12207" s="7" t="n">
        <v>11</v>
      </c>
      <c r="D12207" s="7" t="n">
        <v>3</v>
      </c>
      <c r="E12207" s="7" t="n">
        <v>32.7000007629395</v>
      </c>
      <c r="F12207" s="7" t="n">
        <v>4000</v>
      </c>
    </row>
    <row r="12208" spans="1:9">
      <c r="A12208" t="s">
        <v>4</v>
      </c>
      <c r="B12208" s="4" t="s">
        <v>5</v>
      </c>
      <c r="C12208" s="4" t="s">
        <v>11</v>
      </c>
    </row>
    <row r="12209" spans="1:10">
      <c r="A12209" t="n">
        <v>94930</v>
      </c>
      <c r="B12209" s="26" t="n">
        <v>16</v>
      </c>
      <c r="C12209" s="7" t="n">
        <v>2500</v>
      </c>
    </row>
    <row r="12210" spans="1:10">
      <c r="A12210" t="s">
        <v>4</v>
      </c>
      <c r="B12210" s="4" t="s">
        <v>5</v>
      </c>
      <c r="C12210" s="4" t="s">
        <v>7</v>
      </c>
      <c r="D12210" s="4" t="s">
        <v>11</v>
      </c>
      <c r="E12210" s="4" t="s">
        <v>15</v>
      </c>
    </row>
    <row r="12211" spans="1:10">
      <c r="A12211" t="n">
        <v>94933</v>
      </c>
      <c r="B12211" s="28" t="n">
        <v>58</v>
      </c>
      <c r="C12211" s="7" t="n">
        <v>0</v>
      </c>
      <c r="D12211" s="7" t="n">
        <v>1000</v>
      </c>
      <c r="E12211" s="7" t="n">
        <v>1</v>
      </c>
    </row>
    <row r="12212" spans="1:10">
      <c r="A12212" t="s">
        <v>4</v>
      </c>
      <c r="B12212" s="4" t="s">
        <v>5</v>
      </c>
      <c r="C12212" s="4" t="s">
        <v>7</v>
      </c>
      <c r="D12212" s="4" t="s">
        <v>11</v>
      </c>
    </row>
    <row r="12213" spans="1:10">
      <c r="A12213" t="n">
        <v>94941</v>
      </c>
      <c r="B12213" s="28" t="n">
        <v>58</v>
      </c>
      <c r="C12213" s="7" t="n">
        <v>255</v>
      </c>
      <c r="D12213" s="7" t="n">
        <v>0</v>
      </c>
    </row>
    <row r="12214" spans="1:10">
      <c r="A12214" t="s">
        <v>4</v>
      </c>
      <c r="B12214" s="4" t="s">
        <v>5</v>
      </c>
      <c r="C12214" s="4" t="s">
        <v>7</v>
      </c>
    </row>
    <row r="12215" spans="1:10">
      <c r="A12215" t="n">
        <v>94945</v>
      </c>
      <c r="B12215" s="61" t="n">
        <v>45</v>
      </c>
      <c r="C12215" s="7" t="n">
        <v>0</v>
      </c>
    </row>
    <row r="12216" spans="1:10">
      <c r="A12216" t="s">
        <v>4</v>
      </c>
      <c r="B12216" s="4" t="s">
        <v>5</v>
      </c>
      <c r="C12216" s="4" t="s">
        <v>7</v>
      </c>
      <c r="D12216" s="4" t="s">
        <v>7</v>
      </c>
      <c r="E12216" s="4" t="s">
        <v>15</v>
      </c>
      <c r="F12216" s="4" t="s">
        <v>15</v>
      </c>
      <c r="G12216" s="4" t="s">
        <v>15</v>
      </c>
      <c r="H12216" s="4" t="s">
        <v>11</v>
      </c>
    </row>
    <row r="12217" spans="1:10">
      <c r="A12217" t="n">
        <v>94947</v>
      </c>
      <c r="B12217" s="61" t="n">
        <v>45</v>
      </c>
      <c r="C12217" s="7" t="n">
        <v>2</v>
      </c>
      <c r="D12217" s="7" t="n">
        <v>3</v>
      </c>
      <c r="E12217" s="7" t="n">
        <v>-32.5400009155273</v>
      </c>
      <c r="F12217" s="7" t="n">
        <v>1.3400000333786</v>
      </c>
      <c r="G12217" s="7" t="n">
        <v>-56.9199981689453</v>
      </c>
      <c r="H12217" s="7" t="n">
        <v>0</v>
      </c>
    </row>
    <row r="12218" spans="1:10">
      <c r="A12218" t="s">
        <v>4</v>
      </c>
      <c r="B12218" s="4" t="s">
        <v>5</v>
      </c>
      <c r="C12218" s="4" t="s">
        <v>7</v>
      </c>
      <c r="D12218" s="4" t="s">
        <v>7</v>
      </c>
      <c r="E12218" s="4" t="s">
        <v>15</v>
      </c>
      <c r="F12218" s="4" t="s">
        <v>15</v>
      </c>
      <c r="G12218" s="4" t="s">
        <v>15</v>
      </c>
      <c r="H12218" s="4" t="s">
        <v>11</v>
      </c>
      <c r="I12218" s="4" t="s">
        <v>7</v>
      </c>
    </row>
    <row r="12219" spans="1:10">
      <c r="A12219" t="n">
        <v>94964</v>
      </c>
      <c r="B12219" s="61" t="n">
        <v>45</v>
      </c>
      <c r="C12219" s="7" t="n">
        <v>4</v>
      </c>
      <c r="D12219" s="7" t="n">
        <v>3</v>
      </c>
      <c r="E12219" s="7" t="n">
        <v>357.959991455078</v>
      </c>
      <c r="F12219" s="7" t="n">
        <v>130.679992675781</v>
      </c>
      <c r="G12219" s="7" t="n">
        <v>0</v>
      </c>
      <c r="H12219" s="7" t="n">
        <v>0</v>
      </c>
      <c r="I12219" s="7" t="n">
        <v>0</v>
      </c>
    </row>
    <row r="12220" spans="1:10">
      <c r="A12220" t="s">
        <v>4</v>
      </c>
      <c r="B12220" s="4" t="s">
        <v>5</v>
      </c>
      <c r="C12220" s="4" t="s">
        <v>7</v>
      </c>
      <c r="D12220" s="4" t="s">
        <v>7</v>
      </c>
      <c r="E12220" s="4" t="s">
        <v>15</v>
      </c>
      <c r="F12220" s="4" t="s">
        <v>11</v>
      </c>
    </row>
    <row r="12221" spans="1:10">
      <c r="A12221" t="n">
        <v>94982</v>
      </c>
      <c r="B12221" s="61" t="n">
        <v>45</v>
      </c>
      <c r="C12221" s="7" t="n">
        <v>5</v>
      </c>
      <c r="D12221" s="7" t="n">
        <v>3</v>
      </c>
      <c r="E12221" s="7" t="n">
        <v>1.79999995231628</v>
      </c>
      <c r="F12221" s="7" t="n">
        <v>0</v>
      </c>
    </row>
    <row r="12222" spans="1:10">
      <c r="A12222" t="s">
        <v>4</v>
      </c>
      <c r="B12222" s="4" t="s">
        <v>5</v>
      </c>
      <c r="C12222" s="4" t="s">
        <v>7</v>
      </c>
      <c r="D12222" s="4" t="s">
        <v>7</v>
      </c>
      <c r="E12222" s="4" t="s">
        <v>15</v>
      </c>
      <c r="F12222" s="4" t="s">
        <v>11</v>
      </c>
    </row>
    <row r="12223" spans="1:10">
      <c r="A12223" t="n">
        <v>94991</v>
      </c>
      <c r="B12223" s="61" t="n">
        <v>45</v>
      </c>
      <c r="C12223" s="7" t="n">
        <v>11</v>
      </c>
      <c r="D12223" s="7" t="n">
        <v>3</v>
      </c>
      <c r="E12223" s="7" t="n">
        <v>32.7000007629395</v>
      </c>
      <c r="F12223" s="7" t="n">
        <v>0</v>
      </c>
    </row>
    <row r="12224" spans="1:10">
      <c r="A12224" t="s">
        <v>4</v>
      </c>
      <c r="B12224" s="4" t="s">
        <v>5</v>
      </c>
      <c r="C12224" s="4" t="s">
        <v>8</v>
      </c>
      <c r="D12224" s="4" t="s">
        <v>8</v>
      </c>
    </row>
    <row r="12225" spans="1:9">
      <c r="A12225" t="n">
        <v>95000</v>
      </c>
      <c r="B12225" s="69" t="n">
        <v>70</v>
      </c>
      <c r="C12225" s="7" t="s">
        <v>27</v>
      </c>
      <c r="D12225" s="7" t="s">
        <v>419</v>
      </c>
    </row>
    <row r="12226" spans="1:9">
      <c r="A12226" t="s">
        <v>4</v>
      </c>
      <c r="B12226" s="4" t="s">
        <v>5</v>
      </c>
      <c r="C12226" s="4" t="s">
        <v>11</v>
      </c>
      <c r="D12226" s="4" t="s">
        <v>7</v>
      </c>
    </row>
    <row r="12227" spans="1:9">
      <c r="A12227" t="n">
        <v>95013</v>
      </c>
      <c r="B12227" s="45" t="n">
        <v>56</v>
      </c>
      <c r="C12227" s="7" t="n">
        <v>5</v>
      </c>
      <c r="D12227" s="7" t="n">
        <v>1</v>
      </c>
    </row>
    <row r="12228" spans="1:9">
      <c r="A12228" t="s">
        <v>4</v>
      </c>
      <c r="B12228" s="4" t="s">
        <v>5</v>
      </c>
      <c r="C12228" s="4" t="s">
        <v>11</v>
      </c>
      <c r="D12228" s="4" t="s">
        <v>15</v>
      </c>
      <c r="E12228" s="4" t="s">
        <v>15</v>
      </c>
      <c r="F12228" s="4" t="s">
        <v>15</v>
      </c>
      <c r="G12228" s="4" t="s">
        <v>15</v>
      </c>
    </row>
    <row r="12229" spans="1:9">
      <c r="A12229" t="n">
        <v>95017</v>
      </c>
      <c r="B12229" s="37" t="n">
        <v>46</v>
      </c>
      <c r="C12229" s="7" t="n">
        <v>5</v>
      </c>
      <c r="D12229" s="7" t="n">
        <v>-32.2099990844727</v>
      </c>
      <c r="E12229" s="7" t="n">
        <v>0</v>
      </c>
      <c r="F12229" s="7" t="n">
        <v>-57</v>
      </c>
      <c r="G12229" s="7" t="n">
        <v>270</v>
      </c>
    </row>
    <row r="12230" spans="1:9">
      <c r="A12230" t="s">
        <v>4</v>
      </c>
      <c r="B12230" s="4" t="s">
        <v>5</v>
      </c>
      <c r="C12230" s="4" t="s">
        <v>11</v>
      </c>
      <c r="D12230" s="4" t="s">
        <v>7</v>
      </c>
      <c r="E12230" s="4" t="s">
        <v>8</v>
      </c>
      <c r="F12230" s="4" t="s">
        <v>15</v>
      </c>
      <c r="G12230" s="4" t="s">
        <v>15</v>
      </c>
      <c r="H12230" s="4" t="s">
        <v>15</v>
      </c>
    </row>
    <row r="12231" spans="1:9">
      <c r="A12231" t="n">
        <v>95036</v>
      </c>
      <c r="B12231" s="40" t="n">
        <v>48</v>
      </c>
      <c r="C12231" s="7" t="n">
        <v>5</v>
      </c>
      <c r="D12231" s="7" t="n">
        <v>0</v>
      </c>
      <c r="E12231" s="7" t="s">
        <v>192</v>
      </c>
      <c r="F12231" s="7" t="n">
        <v>-1</v>
      </c>
      <c r="G12231" s="7" t="n">
        <v>1</v>
      </c>
      <c r="H12231" s="7" t="n">
        <v>0</v>
      </c>
    </row>
    <row r="12232" spans="1:9">
      <c r="A12232" t="s">
        <v>4</v>
      </c>
      <c r="B12232" s="4" t="s">
        <v>5</v>
      </c>
      <c r="C12232" s="4" t="s">
        <v>11</v>
      </c>
    </row>
    <row r="12233" spans="1:9">
      <c r="A12233" t="n">
        <v>95066</v>
      </c>
      <c r="B12233" s="26" t="n">
        <v>16</v>
      </c>
      <c r="C12233" s="7" t="n">
        <v>0</v>
      </c>
    </row>
    <row r="12234" spans="1:9">
      <c r="A12234" t="s">
        <v>4</v>
      </c>
      <c r="B12234" s="4" t="s">
        <v>5</v>
      </c>
      <c r="C12234" s="4" t="s">
        <v>11</v>
      </c>
      <c r="D12234" s="4" t="s">
        <v>11</v>
      </c>
      <c r="E12234" s="4" t="s">
        <v>11</v>
      </c>
    </row>
    <row r="12235" spans="1:9">
      <c r="A12235" t="n">
        <v>95069</v>
      </c>
      <c r="B12235" s="42" t="n">
        <v>61</v>
      </c>
      <c r="C12235" s="7" t="n">
        <v>0</v>
      </c>
      <c r="D12235" s="7" t="n">
        <v>5</v>
      </c>
      <c r="E12235" s="7" t="n">
        <v>0</v>
      </c>
    </row>
    <row r="12236" spans="1:9">
      <c r="A12236" t="s">
        <v>4</v>
      </c>
      <c r="B12236" s="4" t="s">
        <v>5</v>
      </c>
      <c r="C12236" s="4" t="s">
        <v>11</v>
      </c>
      <c r="D12236" s="4" t="s">
        <v>11</v>
      </c>
      <c r="E12236" s="4" t="s">
        <v>11</v>
      </c>
    </row>
    <row r="12237" spans="1:9">
      <c r="A12237" t="n">
        <v>95076</v>
      </c>
      <c r="B12237" s="42" t="n">
        <v>61</v>
      </c>
      <c r="C12237" s="7" t="n">
        <v>5</v>
      </c>
      <c r="D12237" s="7" t="n">
        <v>0</v>
      </c>
      <c r="E12237" s="7" t="n">
        <v>0</v>
      </c>
    </row>
    <row r="12238" spans="1:9">
      <c r="A12238" t="s">
        <v>4</v>
      </c>
      <c r="B12238" s="4" t="s">
        <v>5</v>
      </c>
      <c r="C12238" s="4" t="s">
        <v>7</v>
      </c>
      <c r="D12238" s="4" t="s">
        <v>11</v>
      </c>
      <c r="E12238" s="4" t="s">
        <v>15</v>
      </c>
    </row>
    <row r="12239" spans="1:9">
      <c r="A12239" t="n">
        <v>95083</v>
      </c>
      <c r="B12239" s="28" t="n">
        <v>58</v>
      </c>
      <c r="C12239" s="7" t="n">
        <v>100</v>
      </c>
      <c r="D12239" s="7" t="n">
        <v>1000</v>
      </c>
      <c r="E12239" s="7" t="n">
        <v>1</v>
      </c>
    </row>
    <row r="12240" spans="1:9">
      <c r="A12240" t="s">
        <v>4</v>
      </c>
      <c r="B12240" s="4" t="s">
        <v>5</v>
      </c>
      <c r="C12240" s="4" t="s">
        <v>7</v>
      </c>
      <c r="D12240" s="4" t="s">
        <v>11</v>
      </c>
    </row>
    <row r="12241" spans="1:8">
      <c r="A12241" t="n">
        <v>95091</v>
      </c>
      <c r="B12241" s="28" t="n">
        <v>58</v>
      </c>
      <c r="C12241" s="7" t="n">
        <v>255</v>
      </c>
      <c r="D12241" s="7" t="n">
        <v>0</v>
      </c>
    </row>
    <row r="12242" spans="1:8">
      <c r="A12242" t="s">
        <v>4</v>
      </c>
      <c r="B12242" s="4" t="s">
        <v>5</v>
      </c>
      <c r="C12242" s="4" t="s">
        <v>7</v>
      </c>
      <c r="D12242" s="4" t="s">
        <v>11</v>
      </c>
      <c r="E12242" s="4" t="s">
        <v>8</v>
      </c>
    </row>
    <row r="12243" spans="1:8">
      <c r="A12243" t="n">
        <v>95095</v>
      </c>
      <c r="B12243" s="30" t="n">
        <v>51</v>
      </c>
      <c r="C12243" s="7" t="n">
        <v>4</v>
      </c>
      <c r="D12243" s="7" t="n">
        <v>0</v>
      </c>
      <c r="E12243" s="7" t="s">
        <v>420</v>
      </c>
    </row>
    <row r="12244" spans="1:8">
      <c r="A12244" t="s">
        <v>4</v>
      </c>
      <c r="B12244" s="4" t="s">
        <v>5</v>
      </c>
      <c r="C12244" s="4" t="s">
        <v>11</v>
      </c>
    </row>
    <row r="12245" spans="1:8">
      <c r="A12245" t="n">
        <v>95109</v>
      </c>
      <c r="B12245" s="26" t="n">
        <v>16</v>
      </c>
      <c r="C12245" s="7" t="n">
        <v>0</v>
      </c>
    </row>
    <row r="12246" spans="1:8">
      <c r="A12246" t="s">
        <v>4</v>
      </c>
      <c r="B12246" s="4" t="s">
        <v>5</v>
      </c>
      <c r="C12246" s="4" t="s">
        <v>11</v>
      </c>
      <c r="D12246" s="4" t="s">
        <v>7</v>
      </c>
      <c r="E12246" s="4" t="s">
        <v>17</v>
      </c>
      <c r="F12246" s="4" t="s">
        <v>42</v>
      </c>
      <c r="G12246" s="4" t="s">
        <v>7</v>
      </c>
      <c r="H12246" s="4" t="s">
        <v>7</v>
      </c>
      <c r="I12246" s="4" t="s">
        <v>7</v>
      </c>
      <c r="J12246" s="4" t="s">
        <v>17</v>
      </c>
      <c r="K12246" s="4" t="s">
        <v>42</v>
      </c>
      <c r="L12246" s="4" t="s">
        <v>7</v>
      </c>
      <c r="M12246" s="4" t="s">
        <v>7</v>
      </c>
    </row>
    <row r="12247" spans="1:8">
      <c r="A12247" t="n">
        <v>95112</v>
      </c>
      <c r="B12247" s="31" t="n">
        <v>26</v>
      </c>
      <c r="C12247" s="7" t="n">
        <v>0</v>
      </c>
      <c r="D12247" s="7" t="n">
        <v>17</v>
      </c>
      <c r="E12247" s="7" t="n">
        <v>65026</v>
      </c>
      <c r="F12247" s="7" t="s">
        <v>482</v>
      </c>
      <c r="G12247" s="7" t="n">
        <v>2</v>
      </c>
      <c r="H12247" s="7" t="n">
        <v>3</v>
      </c>
      <c r="I12247" s="7" t="n">
        <v>17</v>
      </c>
      <c r="J12247" s="7" t="n">
        <v>65027</v>
      </c>
      <c r="K12247" s="7" t="s">
        <v>483</v>
      </c>
      <c r="L12247" s="7" t="n">
        <v>2</v>
      </c>
      <c r="M12247" s="7" t="n">
        <v>0</v>
      </c>
    </row>
    <row r="12248" spans="1:8">
      <c r="A12248" t="s">
        <v>4</v>
      </c>
      <c r="B12248" s="4" t="s">
        <v>5</v>
      </c>
    </row>
    <row r="12249" spans="1:8">
      <c r="A12249" t="n">
        <v>95230</v>
      </c>
      <c r="B12249" s="24" t="n">
        <v>28</v>
      </c>
    </row>
    <row r="12250" spans="1:8">
      <c r="A12250" t="s">
        <v>4</v>
      </c>
      <c r="B12250" s="4" t="s">
        <v>5</v>
      </c>
      <c r="C12250" s="4" t="s">
        <v>7</v>
      </c>
      <c r="D12250" s="4" t="s">
        <v>11</v>
      </c>
      <c r="E12250" s="4" t="s">
        <v>8</v>
      </c>
    </row>
    <row r="12251" spans="1:8">
      <c r="A12251" t="n">
        <v>95231</v>
      </c>
      <c r="B12251" s="30" t="n">
        <v>51</v>
      </c>
      <c r="C12251" s="7" t="n">
        <v>4</v>
      </c>
      <c r="D12251" s="7" t="n">
        <v>5</v>
      </c>
      <c r="E12251" s="7" t="s">
        <v>263</v>
      </c>
    </row>
    <row r="12252" spans="1:8">
      <c r="A12252" t="s">
        <v>4</v>
      </c>
      <c r="B12252" s="4" t="s">
        <v>5</v>
      </c>
      <c r="C12252" s="4" t="s">
        <v>11</v>
      </c>
    </row>
    <row r="12253" spans="1:8">
      <c r="A12253" t="n">
        <v>95245</v>
      </c>
      <c r="B12253" s="26" t="n">
        <v>16</v>
      </c>
      <c r="C12253" s="7" t="n">
        <v>0</v>
      </c>
    </row>
    <row r="12254" spans="1:8">
      <c r="A12254" t="s">
        <v>4</v>
      </c>
      <c r="B12254" s="4" t="s">
        <v>5</v>
      </c>
      <c r="C12254" s="4" t="s">
        <v>11</v>
      </c>
      <c r="D12254" s="4" t="s">
        <v>7</v>
      </c>
      <c r="E12254" s="4" t="s">
        <v>17</v>
      </c>
      <c r="F12254" s="4" t="s">
        <v>42</v>
      </c>
      <c r="G12254" s="4" t="s">
        <v>7</v>
      </c>
      <c r="H12254" s="4" t="s">
        <v>7</v>
      </c>
      <c r="I12254" s="4" t="s">
        <v>7</v>
      </c>
      <c r="J12254" s="4" t="s">
        <v>17</v>
      </c>
      <c r="K12254" s="4" t="s">
        <v>42</v>
      </c>
      <c r="L12254" s="4" t="s">
        <v>7</v>
      </c>
      <c r="M12254" s="4" t="s">
        <v>7</v>
      </c>
    </row>
    <row r="12255" spans="1:8">
      <c r="A12255" t="n">
        <v>95248</v>
      </c>
      <c r="B12255" s="31" t="n">
        <v>26</v>
      </c>
      <c r="C12255" s="7" t="n">
        <v>5</v>
      </c>
      <c r="D12255" s="7" t="n">
        <v>17</v>
      </c>
      <c r="E12255" s="7" t="n">
        <v>3497</v>
      </c>
      <c r="F12255" s="7" t="s">
        <v>484</v>
      </c>
      <c r="G12255" s="7" t="n">
        <v>2</v>
      </c>
      <c r="H12255" s="7" t="n">
        <v>3</v>
      </c>
      <c r="I12255" s="7" t="n">
        <v>17</v>
      </c>
      <c r="J12255" s="7" t="n">
        <v>3498</v>
      </c>
      <c r="K12255" s="7" t="s">
        <v>485</v>
      </c>
      <c r="L12255" s="7" t="n">
        <v>2</v>
      </c>
      <c r="M12255" s="7" t="n">
        <v>0</v>
      </c>
    </row>
    <row r="12256" spans="1:8">
      <c r="A12256" t="s">
        <v>4</v>
      </c>
      <c r="B12256" s="4" t="s">
        <v>5</v>
      </c>
    </row>
    <row r="12257" spans="1:13">
      <c r="A12257" t="n">
        <v>95447</v>
      </c>
      <c r="B12257" s="24" t="n">
        <v>28</v>
      </c>
    </row>
    <row r="12258" spans="1:13">
      <c r="A12258" t="s">
        <v>4</v>
      </c>
      <c r="B12258" s="4" t="s">
        <v>5</v>
      </c>
      <c r="C12258" s="4" t="s">
        <v>11</v>
      </c>
      <c r="D12258" s="4" t="s">
        <v>7</v>
      </c>
    </row>
    <row r="12259" spans="1:13">
      <c r="A12259" t="n">
        <v>95448</v>
      </c>
      <c r="B12259" s="33" t="n">
        <v>89</v>
      </c>
      <c r="C12259" s="7" t="n">
        <v>65533</v>
      </c>
      <c r="D12259" s="7" t="n">
        <v>1</v>
      </c>
    </row>
    <row r="12260" spans="1:13">
      <c r="A12260" t="s">
        <v>4</v>
      </c>
      <c r="B12260" s="4" t="s">
        <v>5</v>
      </c>
      <c r="C12260" s="4" t="s">
        <v>7</v>
      </c>
      <c r="D12260" s="4" t="s">
        <v>11</v>
      </c>
      <c r="E12260" s="4" t="s">
        <v>15</v>
      </c>
    </row>
    <row r="12261" spans="1:13">
      <c r="A12261" t="n">
        <v>95452</v>
      </c>
      <c r="B12261" s="28" t="n">
        <v>58</v>
      </c>
      <c r="C12261" s="7" t="n">
        <v>101</v>
      </c>
      <c r="D12261" s="7" t="n">
        <v>500</v>
      </c>
      <c r="E12261" s="7" t="n">
        <v>1</v>
      </c>
    </row>
    <row r="12262" spans="1:13">
      <c r="A12262" t="s">
        <v>4</v>
      </c>
      <c r="B12262" s="4" t="s">
        <v>5</v>
      </c>
      <c r="C12262" s="4" t="s">
        <v>7</v>
      </c>
      <c r="D12262" s="4" t="s">
        <v>11</v>
      </c>
    </row>
    <row r="12263" spans="1:13">
      <c r="A12263" t="n">
        <v>95460</v>
      </c>
      <c r="B12263" s="28" t="n">
        <v>58</v>
      </c>
      <c r="C12263" s="7" t="n">
        <v>254</v>
      </c>
      <c r="D12263" s="7" t="n">
        <v>0</v>
      </c>
    </row>
    <row r="12264" spans="1:13">
      <c r="A12264" t="s">
        <v>4</v>
      </c>
      <c r="B12264" s="4" t="s">
        <v>5</v>
      </c>
      <c r="C12264" s="4" t="s">
        <v>7</v>
      </c>
    </row>
    <row r="12265" spans="1:13">
      <c r="A12265" t="n">
        <v>95464</v>
      </c>
      <c r="B12265" s="61" t="n">
        <v>45</v>
      </c>
      <c r="C12265" s="7" t="n">
        <v>0</v>
      </c>
    </row>
    <row r="12266" spans="1:13">
      <c r="A12266" t="s">
        <v>4</v>
      </c>
      <c r="B12266" s="4" t="s">
        <v>5</v>
      </c>
      <c r="C12266" s="4" t="s">
        <v>7</v>
      </c>
      <c r="D12266" s="4" t="s">
        <v>7</v>
      </c>
      <c r="E12266" s="4" t="s">
        <v>15</v>
      </c>
      <c r="F12266" s="4" t="s">
        <v>15</v>
      </c>
      <c r="G12266" s="4" t="s">
        <v>15</v>
      </c>
      <c r="H12266" s="4" t="s">
        <v>11</v>
      </c>
    </row>
    <row r="12267" spans="1:13">
      <c r="A12267" t="n">
        <v>95466</v>
      </c>
      <c r="B12267" s="61" t="n">
        <v>45</v>
      </c>
      <c r="C12267" s="7" t="n">
        <v>2</v>
      </c>
      <c r="D12267" s="7" t="n">
        <v>3</v>
      </c>
      <c r="E12267" s="7" t="n">
        <v>-32.2700004577637</v>
      </c>
      <c r="F12267" s="7" t="n">
        <v>1.36000001430511</v>
      </c>
      <c r="G12267" s="7" t="n">
        <v>-57.1300010681152</v>
      </c>
      <c r="H12267" s="7" t="n">
        <v>0</v>
      </c>
    </row>
    <row r="12268" spans="1:13">
      <c r="A12268" t="s">
        <v>4</v>
      </c>
      <c r="B12268" s="4" t="s">
        <v>5</v>
      </c>
      <c r="C12268" s="4" t="s">
        <v>7</v>
      </c>
      <c r="D12268" s="4" t="s">
        <v>7</v>
      </c>
      <c r="E12268" s="4" t="s">
        <v>15</v>
      </c>
      <c r="F12268" s="4" t="s">
        <v>15</v>
      </c>
      <c r="G12268" s="4" t="s">
        <v>15</v>
      </c>
      <c r="H12268" s="4" t="s">
        <v>11</v>
      </c>
      <c r="I12268" s="4" t="s">
        <v>7</v>
      </c>
    </row>
    <row r="12269" spans="1:13">
      <c r="A12269" t="n">
        <v>95483</v>
      </c>
      <c r="B12269" s="61" t="n">
        <v>45</v>
      </c>
      <c r="C12269" s="7" t="n">
        <v>4</v>
      </c>
      <c r="D12269" s="7" t="n">
        <v>3</v>
      </c>
      <c r="E12269" s="7" t="n">
        <v>7.32999992370605</v>
      </c>
      <c r="F12269" s="7" t="n">
        <v>296.489990234375</v>
      </c>
      <c r="G12269" s="7" t="n">
        <v>0</v>
      </c>
      <c r="H12269" s="7" t="n">
        <v>0</v>
      </c>
      <c r="I12269" s="7" t="n">
        <v>0</v>
      </c>
    </row>
    <row r="12270" spans="1:13">
      <c r="A12270" t="s">
        <v>4</v>
      </c>
      <c r="B12270" s="4" t="s">
        <v>5</v>
      </c>
      <c r="C12270" s="4" t="s">
        <v>7</v>
      </c>
      <c r="D12270" s="4" t="s">
        <v>7</v>
      </c>
      <c r="E12270" s="4" t="s">
        <v>15</v>
      </c>
      <c r="F12270" s="4" t="s">
        <v>11</v>
      </c>
    </row>
    <row r="12271" spans="1:13">
      <c r="A12271" t="n">
        <v>95501</v>
      </c>
      <c r="B12271" s="61" t="n">
        <v>45</v>
      </c>
      <c r="C12271" s="7" t="n">
        <v>5</v>
      </c>
      <c r="D12271" s="7" t="n">
        <v>3</v>
      </c>
      <c r="E12271" s="7" t="n">
        <v>2.5</v>
      </c>
      <c r="F12271" s="7" t="n">
        <v>0</v>
      </c>
    </row>
    <row r="12272" spans="1:13">
      <c r="A12272" t="s">
        <v>4</v>
      </c>
      <c r="B12272" s="4" t="s">
        <v>5</v>
      </c>
      <c r="C12272" s="4" t="s">
        <v>7</v>
      </c>
      <c r="D12272" s="4" t="s">
        <v>7</v>
      </c>
      <c r="E12272" s="4" t="s">
        <v>15</v>
      </c>
      <c r="F12272" s="4" t="s">
        <v>11</v>
      </c>
    </row>
    <row r="12273" spans="1:9">
      <c r="A12273" t="n">
        <v>95510</v>
      </c>
      <c r="B12273" s="61" t="n">
        <v>45</v>
      </c>
      <c r="C12273" s="7" t="n">
        <v>11</v>
      </c>
      <c r="D12273" s="7" t="n">
        <v>3</v>
      </c>
      <c r="E12273" s="7" t="n">
        <v>23</v>
      </c>
      <c r="F12273" s="7" t="n">
        <v>0</v>
      </c>
    </row>
    <row r="12274" spans="1:9">
      <c r="A12274" t="s">
        <v>4</v>
      </c>
      <c r="B12274" s="4" t="s">
        <v>5</v>
      </c>
      <c r="C12274" s="4" t="s">
        <v>7</v>
      </c>
      <c r="D12274" s="4" t="s">
        <v>11</v>
      </c>
    </row>
    <row r="12275" spans="1:9">
      <c r="A12275" t="n">
        <v>95519</v>
      </c>
      <c r="B12275" s="28" t="n">
        <v>58</v>
      </c>
      <c r="C12275" s="7" t="n">
        <v>255</v>
      </c>
      <c r="D12275" s="7" t="n">
        <v>0</v>
      </c>
    </row>
    <row r="12276" spans="1:9">
      <c r="A12276" t="s">
        <v>4</v>
      </c>
      <c r="B12276" s="4" t="s">
        <v>5</v>
      </c>
      <c r="C12276" s="4" t="s">
        <v>11</v>
      </c>
    </row>
    <row r="12277" spans="1:9">
      <c r="A12277" t="n">
        <v>95523</v>
      </c>
      <c r="B12277" s="26" t="n">
        <v>16</v>
      </c>
      <c r="C12277" s="7" t="n">
        <v>300</v>
      </c>
    </row>
    <row r="12278" spans="1:9">
      <c r="A12278" t="s">
        <v>4</v>
      </c>
      <c r="B12278" s="4" t="s">
        <v>5</v>
      </c>
      <c r="C12278" s="4" t="s">
        <v>7</v>
      </c>
      <c r="D12278" s="4" t="s">
        <v>11</v>
      </c>
      <c r="E12278" s="4" t="s">
        <v>11</v>
      </c>
      <c r="F12278" s="4" t="s">
        <v>7</v>
      </c>
    </row>
    <row r="12279" spans="1:9">
      <c r="A12279" t="n">
        <v>95526</v>
      </c>
      <c r="B12279" s="22" t="n">
        <v>25</v>
      </c>
      <c r="C12279" s="7" t="n">
        <v>1</v>
      </c>
      <c r="D12279" s="7" t="n">
        <v>160</v>
      </c>
      <c r="E12279" s="7" t="n">
        <v>570</v>
      </c>
      <c r="F12279" s="7" t="n">
        <v>1</v>
      </c>
    </row>
    <row r="12280" spans="1:9">
      <c r="A12280" t="s">
        <v>4</v>
      </c>
      <c r="B12280" s="4" t="s">
        <v>5</v>
      </c>
      <c r="C12280" s="4" t="s">
        <v>7</v>
      </c>
      <c r="D12280" s="4" t="s">
        <v>11</v>
      </c>
      <c r="E12280" s="4" t="s">
        <v>8</v>
      </c>
    </row>
    <row r="12281" spans="1:9">
      <c r="A12281" t="n">
        <v>95533</v>
      </c>
      <c r="B12281" s="30" t="n">
        <v>51</v>
      </c>
      <c r="C12281" s="7" t="n">
        <v>4</v>
      </c>
      <c r="D12281" s="7" t="n">
        <v>0</v>
      </c>
      <c r="E12281" s="7" t="s">
        <v>420</v>
      </c>
    </row>
    <row r="12282" spans="1:9">
      <c r="A12282" t="s">
        <v>4</v>
      </c>
      <c r="B12282" s="4" t="s">
        <v>5</v>
      </c>
      <c r="C12282" s="4" t="s">
        <v>11</v>
      </c>
    </row>
    <row r="12283" spans="1:9">
      <c r="A12283" t="n">
        <v>95547</v>
      </c>
      <c r="B12283" s="26" t="n">
        <v>16</v>
      </c>
      <c r="C12283" s="7" t="n">
        <v>0</v>
      </c>
    </row>
    <row r="12284" spans="1:9">
      <c r="A12284" t="s">
        <v>4</v>
      </c>
      <c r="B12284" s="4" t="s">
        <v>5</v>
      </c>
      <c r="C12284" s="4" t="s">
        <v>11</v>
      </c>
      <c r="D12284" s="4" t="s">
        <v>7</v>
      </c>
      <c r="E12284" s="4" t="s">
        <v>17</v>
      </c>
      <c r="F12284" s="4" t="s">
        <v>42</v>
      </c>
      <c r="G12284" s="4" t="s">
        <v>7</v>
      </c>
      <c r="H12284" s="4" t="s">
        <v>7</v>
      </c>
      <c r="I12284" s="4" t="s">
        <v>7</v>
      </c>
      <c r="J12284" s="4" t="s">
        <v>17</v>
      </c>
      <c r="K12284" s="4" t="s">
        <v>42</v>
      </c>
      <c r="L12284" s="4" t="s">
        <v>7</v>
      </c>
      <c r="M12284" s="4" t="s">
        <v>7</v>
      </c>
    </row>
    <row r="12285" spans="1:9">
      <c r="A12285" t="n">
        <v>95550</v>
      </c>
      <c r="B12285" s="31" t="n">
        <v>26</v>
      </c>
      <c r="C12285" s="7" t="n">
        <v>0</v>
      </c>
      <c r="D12285" s="7" t="n">
        <v>17</v>
      </c>
      <c r="E12285" s="7" t="n">
        <v>65028</v>
      </c>
      <c r="F12285" s="7" t="s">
        <v>486</v>
      </c>
      <c r="G12285" s="7" t="n">
        <v>2</v>
      </c>
      <c r="H12285" s="7" t="n">
        <v>3</v>
      </c>
      <c r="I12285" s="7" t="n">
        <v>17</v>
      </c>
      <c r="J12285" s="7" t="n">
        <v>65029</v>
      </c>
      <c r="K12285" s="7" t="s">
        <v>487</v>
      </c>
      <c r="L12285" s="7" t="n">
        <v>2</v>
      </c>
      <c r="M12285" s="7" t="n">
        <v>0</v>
      </c>
    </row>
    <row r="12286" spans="1:9">
      <c r="A12286" t="s">
        <v>4</v>
      </c>
      <c r="B12286" s="4" t="s">
        <v>5</v>
      </c>
    </row>
    <row r="12287" spans="1:9">
      <c r="A12287" t="n">
        <v>95687</v>
      </c>
      <c r="B12287" s="24" t="n">
        <v>28</v>
      </c>
    </row>
    <row r="12288" spans="1:9">
      <c r="A12288" t="s">
        <v>4</v>
      </c>
      <c r="B12288" s="4" t="s">
        <v>5</v>
      </c>
      <c r="C12288" s="4" t="s">
        <v>7</v>
      </c>
      <c r="D12288" s="4" t="s">
        <v>11</v>
      </c>
      <c r="E12288" s="4" t="s">
        <v>11</v>
      </c>
      <c r="F12288" s="4" t="s">
        <v>7</v>
      </c>
    </row>
    <row r="12289" spans="1:13">
      <c r="A12289" t="n">
        <v>95688</v>
      </c>
      <c r="B12289" s="22" t="n">
        <v>25</v>
      </c>
      <c r="C12289" s="7" t="n">
        <v>1</v>
      </c>
      <c r="D12289" s="7" t="n">
        <v>65535</v>
      </c>
      <c r="E12289" s="7" t="n">
        <v>65535</v>
      </c>
      <c r="F12289" s="7" t="n">
        <v>0</v>
      </c>
    </row>
    <row r="12290" spans="1:13">
      <c r="A12290" t="s">
        <v>4</v>
      </c>
      <c r="B12290" s="4" t="s">
        <v>5</v>
      </c>
      <c r="C12290" s="4" t="s">
        <v>7</v>
      </c>
      <c r="D12290" s="4" t="s">
        <v>11</v>
      </c>
      <c r="E12290" s="4" t="s">
        <v>8</v>
      </c>
    </row>
    <row r="12291" spans="1:13">
      <c r="A12291" t="n">
        <v>95695</v>
      </c>
      <c r="B12291" s="30" t="n">
        <v>51</v>
      </c>
      <c r="C12291" s="7" t="n">
        <v>4</v>
      </c>
      <c r="D12291" s="7" t="n">
        <v>5</v>
      </c>
      <c r="E12291" s="7" t="s">
        <v>488</v>
      </c>
    </row>
    <row r="12292" spans="1:13">
      <c r="A12292" t="s">
        <v>4</v>
      </c>
      <c r="B12292" s="4" t="s">
        <v>5</v>
      </c>
      <c r="C12292" s="4" t="s">
        <v>11</v>
      </c>
    </row>
    <row r="12293" spans="1:13">
      <c r="A12293" t="n">
        <v>95714</v>
      </c>
      <c r="B12293" s="26" t="n">
        <v>16</v>
      </c>
      <c r="C12293" s="7" t="n">
        <v>0</v>
      </c>
    </row>
    <row r="12294" spans="1:13">
      <c r="A12294" t="s">
        <v>4</v>
      </c>
      <c r="B12294" s="4" t="s">
        <v>5</v>
      </c>
      <c r="C12294" s="4" t="s">
        <v>11</v>
      </c>
      <c r="D12294" s="4" t="s">
        <v>7</v>
      </c>
      <c r="E12294" s="4" t="s">
        <v>17</v>
      </c>
      <c r="F12294" s="4" t="s">
        <v>42</v>
      </c>
      <c r="G12294" s="4" t="s">
        <v>7</v>
      </c>
      <c r="H12294" s="4" t="s">
        <v>7</v>
      </c>
      <c r="I12294" s="4" t="s">
        <v>7</v>
      </c>
      <c r="J12294" s="4" t="s">
        <v>17</v>
      </c>
      <c r="K12294" s="4" t="s">
        <v>42</v>
      </c>
      <c r="L12294" s="4" t="s">
        <v>7</v>
      </c>
      <c r="M12294" s="4" t="s">
        <v>7</v>
      </c>
      <c r="N12294" s="4" t="s">
        <v>7</v>
      </c>
      <c r="O12294" s="4" t="s">
        <v>17</v>
      </c>
      <c r="P12294" s="4" t="s">
        <v>42</v>
      </c>
      <c r="Q12294" s="4" t="s">
        <v>7</v>
      </c>
      <c r="R12294" s="4" t="s">
        <v>7</v>
      </c>
    </row>
    <row r="12295" spans="1:13">
      <c r="A12295" t="n">
        <v>95717</v>
      </c>
      <c r="B12295" s="31" t="n">
        <v>26</v>
      </c>
      <c r="C12295" s="7" t="n">
        <v>5</v>
      </c>
      <c r="D12295" s="7" t="n">
        <v>17</v>
      </c>
      <c r="E12295" s="7" t="n">
        <v>3499</v>
      </c>
      <c r="F12295" s="7" t="s">
        <v>489</v>
      </c>
      <c r="G12295" s="7" t="n">
        <v>2</v>
      </c>
      <c r="H12295" s="7" t="n">
        <v>3</v>
      </c>
      <c r="I12295" s="7" t="n">
        <v>17</v>
      </c>
      <c r="J12295" s="7" t="n">
        <v>3500</v>
      </c>
      <c r="K12295" s="7" t="s">
        <v>490</v>
      </c>
      <c r="L12295" s="7" t="n">
        <v>2</v>
      </c>
      <c r="M12295" s="7" t="n">
        <v>3</v>
      </c>
      <c r="N12295" s="7" t="n">
        <v>17</v>
      </c>
      <c r="O12295" s="7" t="n">
        <v>3501</v>
      </c>
      <c r="P12295" s="7" t="s">
        <v>491</v>
      </c>
      <c r="Q12295" s="7" t="n">
        <v>2</v>
      </c>
      <c r="R12295" s="7" t="n">
        <v>0</v>
      </c>
    </row>
    <row r="12296" spans="1:13">
      <c r="A12296" t="s">
        <v>4</v>
      </c>
      <c r="B12296" s="4" t="s">
        <v>5</v>
      </c>
    </row>
    <row r="12297" spans="1:13">
      <c r="A12297" t="n">
        <v>95877</v>
      </c>
      <c r="B12297" s="24" t="n">
        <v>28</v>
      </c>
    </row>
    <row r="12298" spans="1:13">
      <c r="A12298" t="s">
        <v>4</v>
      </c>
      <c r="B12298" s="4" t="s">
        <v>5</v>
      </c>
      <c r="C12298" s="4" t="s">
        <v>11</v>
      </c>
      <c r="D12298" s="4" t="s">
        <v>7</v>
      </c>
      <c r="E12298" s="4" t="s">
        <v>15</v>
      </c>
      <c r="F12298" s="4" t="s">
        <v>11</v>
      </c>
    </row>
    <row r="12299" spans="1:13">
      <c r="A12299" t="n">
        <v>95878</v>
      </c>
      <c r="B12299" s="51" t="n">
        <v>59</v>
      </c>
      <c r="C12299" s="7" t="n">
        <v>0</v>
      </c>
      <c r="D12299" s="7" t="n">
        <v>13</v>
      </c>
      <c r="E12299" s="7" t="n">
        <v>0.150000005960464</v>
      </c>
      <c r="F12299" s="7" t="n">
        <v>0</v>
      </c>
    </row>
    <row r="12300" spans="1:13">
      <c r="A12300" t="s">
        <v>4</v>
      </c>
      <c r="B12300" s="4" t="s">
        <v>5</v>
      </c>
      <c r="C12300" s="4" t="s">
        <v>11</v>
      </c>
    </row>
    <row r="12301" spans="1:13">
      <c r="A12301" t="n">
        <v>95888</v>
      </c>
      <c r="B12301" s="26" t="n">
        <v>16</v>
      </c>
      <c r="C12301" s="7" t="n">
        <v>1000</v>
      </c>
    </row>
    <row r="12302" spans="1:13">
      <c r="A12302" t="s">
        <v>4</v>
      </c>
      <c r="B12302" s="4" t="s">
        <v>5</v>
      </c>
      <c r="C12302" s="4" t="s">
        <v>7</v>
      </c>
      <c r="D12302" s="4" t="s">
        <v>11</v>
      </c>
      <c r="E12302" s="4" t="s">
        <v>11</v>
      </c>
      <c r="F12302" s="4" t="s">
        <v>7</v>
      </c>
    </row>
    <row r="12303" spans="1:13">
      <c r="A12303" t="n">
        <v>95891</v>
      </c>
      <c r="B12303" s="22" t="n">
        <v>25</v>
      </c>
      <c r="C12303" s="7" t="n">
        <v>1</v>
      </c>
      <c r="D12303" s="7" t="n">
        <v>160</v>
      </c>
      <c r="E12303" s="7" t="n">
        <v>570</v>
      </c>
      <c r="F12303" s="7" t="n">
        <v>1</v>
      </c>
    </row>
    <row r="12304" spans="1:13">
      <c r="A12304" t="s">
        <v>4</v>
      </c>
      <c r="B12304" s="4" t="s">
        <v>5</v>
      </c>
      <c r="C12304" s="4" t="s">
        <v>7</v>
      </c>
      <c r="D12304" s="4" t="s">
        <v>11</v>
      </c>
      <c r="E12304" s="4" t="s">
        <v>8</v>
      </c>
    </row>
    <row r="12305" spans="1:18">
      <c r="A12305" t="n">
        <v>95898</v>
      </c>
      <c r="B12305" s="30" t="n">
        <v>51</v>
      </c>
      <c r="C12305" s="7" t="n">
        <v>4</v>
      </c>
      <c r="D12305" s="7" t="n">
        <v>0</v>
      </c>
      <c r="E12305" s="7" t="s">
        <v>433</v>
      </c>
    </row>
    <row r="12306" spans="1:18">
      <c r="A12306" t="s">
        <v>4</v>
      </c>
      <c r="B12306" s="4" t="s">
        <v>5</v>
      </c>
      <c r="C12306" s="4" t="s">
        <v>11</v>
      </c>
    </row>
    <row r="12307" spans="1:18">
      <c r="A12307" t="n">
        <v>95912</v>
      </c>
      <c r="B12307" s="26" t="n">
        <v>16</v>
      </c>
      <c r="C12307" s="7" t="n">
        <v>0</v>
      </c>
    </row>
    <row r="12308" spans="1:18">
      <c r="A12308" t="s">
        <v>4</v>
      </c>
      <c r="B12308" s="4" t="s">
        <v>5</v>
      </c>
      <c r="C12308" s="4" t="s">
        <v>11</v>
      </c>
      <c r="D12308" s="4" t="s">
        <v>7</v>
      </c>
      <c r="E12308" s="4" t="s">
        <v>17</v>
      </c>
      <c r="F12308" s="4" t="s">
        <v>42</v>
      </c>
      <c r="G12308" s="4" t="s">
        <v>7</v>
      </c>
      <c r="H12308" s="4" t="s">
        <v>7</v>
      </c>
    </row>
    <row r="12309" spans="1:18">
      <c r="A12309" t="n">
        <v>95915</v>
      </c>
      <c r="B12309" s="31" t="n">
        <v>26</v>
      </c>
      <c r="C12309" s="7" t="n">
        <v>0</v>
      </c>
      <c r="D12309" s="7" t="n">
        <v>17</v>
      </c>
      <c r="E12309" s="7" t="n">
        <v>65030</v>
      </c>
      <c r="F12309" s="7" t="s">
        <v>492</v>
      </c>
      <c r="G12309" s="7" t="n">
        <v>2</v>
      </c>
      <c r="H12309" s="7" t="n">
        <v>0</v>
      </c>
    </row>
    <row r="12310" spans="1:18">
      <c r="A12310" t="s">
        <v>4</v>
      </c>
      <c r="B12310" s="4" t="s">
        <v>5</v>
      </c>
    </row>
    <row r="12311" spans="1:18">
      <c r="A12311" t="n">
        <v>95957</v>
      </c>
      <c r="B12311" s="24" t="n">
        <v>28</v>
      </c>
    </row>
    <row r="12312" spans="1:18">
      <c r="A12312" t="s">
        <v>4</v>
      </c>
      <c r="B12312" s="4" t="s">
        <v>5</v>
      </c>
      <c r="C12312" s="4" t="s">
        <v>7</v>
      </c>
      <c r="D12312" s="4" t="s">
        <v>11</v>
      </c>
      <c r="E12312" s="4" t="s">
        <v>11</v>
      </c>
      <c r="F12312" s="4" t="s">
        <v>7</v>
      </c>
    </row>
    <row r="12313" spans="1:18">
      <c r="A12313" t="n">
        <v>95958</v>
      </c>
      <c r="B12313" s="22" t="n">
        <v>25</v>
      </c>
      <c r="C12313" s="7" t="n">
        <v>1</v>
      </c>
      <c r="D12313" s="7" t="n">
        <v>65535</v>
      </c>
      <c r="E12313" s="7" t="n">
        <v>65535</v>
      </c>
      <c r="F12313" s="7" t="n">
        <v>0</v>
      </c>
    </row>
    <row r="12314" spans="1:18">
      <c r="A12314" t="s">
        <v>4</v>
      </c>
      <c r="B12314" s="4" t="s">
        <v>5</v>
      </c>
      <c r="C12314" s="4" t="s">
        <v>11</v>
      </c>
      <c r="D12314" s="4" t="s">
        <v>7</v>
      </c>
      <c r="E12314" s="4" t="s">
        <v>8</v>
      </c>
      <c r="F12314" s="4" t="s">
        <v>15</v>
      </c>
      <c r="G12314" s="4" t="s">
        <v>15</v>
      </c>
      <c r="H12314" s="4" t="s">
        <v>15</v>
      </c>
    </row>
    <row r="12315" spans="1:18">
      <c r="A12315" t="n">
        <v>95965</v>
      </c>
      <c r="B12315" s="40" t="n">
        <v>48</v>
      </c>
      <c r="C12315" s="7" t="n">
        <v>5</v>
      </c>
      <c r="D12315" s="7" t="n">
        <v>0</v>
      </c>
      <c r="E12315" s="7" t="s">
        <v>431</v>
      </c>
      <c r="F12315" s="7" t="n">
        <v>-1</v>
      </c>
      <c r="G12315" s="7" t="n">
        <v>1</v>
      </c>
      <c r="H12315" s="7" t="n">
        <v>0</v>
      </c>
    </row>
    <row r="12316" spans="1:18">
      <c r="A12316" t="s">
        <v>4</v>
      </c>
      <c r="B12316" s="4" t="s">
        <v>5</v>
      </c>
      <c r="C12316" s="4" t="s">
        <v>11</v>
      </c>
      <c r="D12316" s="4" t="s">
        <v>11</v>
      </c>
      <c r="E12316" s="4" t="s">
        <v>15</v>
      </c>
      <c r="F12316" s="4" t="s">
        <v>15</v>
      </c>
      <c r="G12316" s="4" t="s">
        <v>15</v>
      </c>
      <c r="H12316" s="4" t="s">
        <v>15</v>
      </c>
      <c r="I12316" s="4" t="s">
        <v>7</v>
      </c>
      <c r="J12316" s="4" t="s">
        <v>11</v>
      </c>
    </row>
    <row r="12317" spans="1:18">
      <c r="A12317" t="n">
        <v>95991</v>
      </c>
      <c r="B12317" s="44" t="n">
        <v>55</v>
      </c>
      <c r="C12317" s="7" t="n">
        <v>0</v>
      </c>
      <c r="D12317" s="7" t="n">
        <v>65533</v>
      </c>
      <c r="E12317" s="7" t="n">
        <v>-32.6100006103516</v>
      </c>
      <c r="F12317" s="7" t="n">
        <v>0</v>
      </c>
      <c r="G12317" s="7" t="n">
        <v>-57</v>
      </c>
      <c r="H12317" s="7" t="n">
        <v>1.20000004768372</v>
      </c>
      <c r="I12317" s="7" t="n">
        <v>1</v>
      </c>
      <c r="J12317" s="7" t="n">
        <v>0</v>
      </c>
    </row>
    <row r="12318" spans="1:18">
      <c r="A12318" t="s">
        <v>4</v>
      </c>
      <c r="B12318" s="4" t="s">
        <v>5</v>
      </c>
      <c r="C12318" s="4" t="s">
        <v>11</v>
      </c>
      <c r="D12318" s="4" t="s">
        <v>7</v>
      </c>
    </row>
    <row r="12319" spans="1:18">
      <c r="A12319" t="n">
        <v>96015</v>
      </c>
      <c r="B12319" s="45" t="n">
        <v>56</v>
      </c>
      <c r="C12319" s="7" t="n">
        <v>0</v>
      </c>
      <c r="D12319" s="7" t="n">
        <v>0</v>
      </c>
    </row>
    <row r="12320" spans="1:18">
      <c r="A12320" t="s">
        <v>4</v>
      </c>
      <c r="B12320" s="4" t="s">
        <v>5</v>
      </c>
      <c r="C12320" s="4" t="s">
        <v>7</v>
      </c>
      <c r="D12320" s="4" t="s">
        <v>11</v>
      </c>
      <c r="E12320" s="4" t="s">
        <v>15</v>
      </c>
    </row>
    <row r="12321" spans="1:10">
      <c r="A12321" t="n">
        <v>96019</v>
      </c>
      <c r="B12321" s="28" t="n">
        <v>58</v>
      </c>
      <c r="C12321" s="7" t="n">
        <v>101</v>
      </c>
      <c r="D12321" s="7" t="n">
        <v>500</v>
      </c>
      <c r="E12321" s="7" t="n">
        <v>1</v>
      </c>
    </row>
    <row r="12322" spans="1:10">
      <c r="A12322" t="s">
        <v>4</v>
      </c>
      <c r="B12322" s="4" t="s">
        <v>5</v>
      </c>
      <c r="C12322" s="4" t="s">
        <v>7</v>
      </c>
      <c r="D12322" s="4" t="s">
        <v>11</v>
      </c>
    </row>
    <row r="12323" spans="1:10">
      <c r="A12323" t="n">
        <v>96027</v>
      </c>
      <c r="B12323" s="28" t="n">
        <v>58</v>
      </c>
      <c r="C12323" s="7" t="n">
        <v>254</v>
      </c>
      <c r="D12323" s="7" t="n">
        <v>0</v>
      </c>
    </row>
    <row r="12324" spans="1:10">
      <c r="A12324" t="s">
        <v>4</v>
      </c>
      <c r="B12324" s="4" t="s">
        <v>5</v>
      </c>
      <c r="C12324" s="4" t="s">
        <v>7</v>
      </c>
    </row>
    <row r="12325" spans="1:10">
      <c r="A12325" t="n">
        <v>96031</v>
      </c>
      <c r="B12325" s="61" t="n">
        <v>45</v>
      </c>
      <c r="C12325" s="7" t="n">
        <v>0</v>
      </c>
    </row>
    <row r="12326" spans="1:10">
      <c r="A12326" t="s">
        <v>4</v>
      </c>
      <c r="B12326" s="4" t="s">
        <v>5</v>
      </c>
      <c r="C12326" s="4" t="s">
        <v>7</v>
      </c>
      <c r="D12326" s="4" t="s">
        <v>7</v>
      </c>
      <c r="E12326" s="4" t="s">
        <v>15</v>
      </c>
      <c r="F12326" s="4" t="s">
        <v>15</v>
      </c>
      <c r="G12326" s="4" t="s">
        <v>15</v>
      </c>
      <c r="H12326" s="4" t="s">
        <v>11</v>
      </c>
    </row>
    <row r="12327" spans="1:10">
      <c r="A12327" t="n">
        <v>96033</v>
      </c>
      <c r="B12327" s="61" t="n">
        <v>45</v>
      </c>
      <c r="C12327" s="7" t="n">
        <v>2</v>
      </c>
      <c r="D12327" s="7" t="n">
        <v>3</v>
      </c>
      <c r="E12327" s="7" t="n">
        <v>-32.4700012207031</v>
      </c>
      <c r="F12327" s="7" t="n">
        <v>1.36000001430511</v>
      </c>
      <c r="G12327" s="7" t="n">
        <v>-57.0400009155273</v>
      </c>
      <c r="H12327" s="7" t="n">
        <v>0</v>
      </c>
    </row>
    <row r="12328" spans="1:10">
      <c r="A12328" t="s">
        <v>4</v>
      </c>
      <c r="B12328" s="4" t="s">
        <v>5</v>
      </c>
      <c r="C12328" s="4" t="s">
        <v>7</v>
      </c>
      <c r="D12328" s="4" t="s">
        <v>7</v>
      </c>
      <c r="E12328" s="4" t="s">
        <v>15</v>
      </c>
      <c r="F12328" s="4" t="s">
        <v>15</v>
      </c>
      <c r="G12328" s="4" t="s">
        <v>15</v>
      </c>
      <c r="H12328" s="4" t="s">
        <v>11</v>
      </c>
      <c r="I12328" s="4" t="s">
        <v>7</v>
      </c>
    </row>
    <row r="12329" spans="1:10">
      <c r="A12329" t="n">
        <v>96050</v>
      </c>
      <c r="B12329" s="61" t="n">
        <v>45</v>
      </c>
      <c r="C12329" s="7" t="n">
        <v>4</v>
      </c>
      <c r="D12329" s="7" t="n">
        <v>3</v>
      </c>
      <c r="E12329" s="7" t="n">
        <v>29.8400001525879</v>
      </c>
      <c r="F12329" s="7" t="n">
        <v>233.940002441406</v>
      </c>
      <c r="G12329" s="7" t="n">
        <v>0</v>
      </c>
      <c r="H12329" s="7" t="n">
        <v>0</v>
      </c>
      <c r="I12329" s="7" t="n">
        <v>0</v>
      </c>
    </row>
    <row r="12330" spans="1:10">
      <c r="A12330" t="s">
        <v>4</v>
      </c>
      <c r="B12330" s="4" t="s">
        <v>5</v>
      </c>
      <c r="C12330" s="4" t="s">
        <v>7</v>
      </c>
      <c r="D12330" s="4" t="s">
        <v>7</v>
      </c>
      <c r="E12330" s="4" t="s">
        <v>15</v>
      </c>
      <c r="F12330" s="4" t="s">
        <v>11</v>
      </c>
    </row>
    <row r="12331" spans="1:10">
      <c r="A12331" t="n">
        <v>96068</v>
      </c>
      <c r="B12331" s="61" t="n">
        <v>45</v>
      </c>
      <c r="C12331" s="7" t="n">
        <v>5</v>
      </c>
      <c r="D12331" s="7" t="n">
        <v>3</v>
      </c>
      <c r="E12331" s="7" t="n">
        <v>2</v>
      </c>
      <c r="F12331" s="7" t="n">
        <v>0</v>
      </c>
    </row>
    <row r="12332" spans="1:10">
      <c r="A12332" t="s">
        <v>4</v>
      </c>
      <c r="B12332" s="4" t="s">
        <v>5</v>
      </c>
      <c r="C12332" s="4" t="s">
        <v>7</v>
      </c>
      <c r="D12332" s="4" t="s">
        <v>7</v>
      </c>
      <c r="E12332" s="4" t="s">
        <v>15</v>
      </c>
      <c r="F12332" s="4" t="s">
        <v>11</v>
      </c>
    </row>
    <row r="12333" spans="1:10">
      <c r="A12333" t="n">
        <v>96077</v>
      </c>
      <c r="B12333" s="61" t="n">
        <v>45</v>
      </c>
      <c r="C12333" s="7" t="n">
        <v>11</v>
      </c>
      <c r="D12333" s="7" t="n">
        <v>3</v>
      </c>
      <c r="E12333" s="7" t="n">
        <v>23</v>
      </c>
      <c r="F12333" s="7" t="n">
        <v>0</v>
      </c>
    </row>
    <row r="12334" spans="1:10">
      <c r="A12334" t="s">
        <v>4</v>
      </c>
      <c r="B12334" s="4" t="s">
        <v>5</v>
      </c>
      <c r="C12334" s="4" t="s">
        <v>11</v>
      </c>
      <c r="D12334" s="4" t="s">
        <v>8</v>
      </c>
      <c r="E12334" s="4" t="s">
        <v>7</v>
      </c>
      <c r="F12334" s="4" t="s">
        <v>7</v>
      </c>
      <c r="G12334" s="4" t="s">
        <v>7</v>
      </c>
      <c r="H12334" s="4" t="s">
        <v>7</v>
      </c>
      <c r="I12334" s="4" t="s">
        <v>7</v>
      </c>
      <c r="J12334" s="4" t="s">
        <v>15</v>
      </c>
      <c r="K12334" s="4" t="s">
        <v>15</v>
      </c>
      <c r="L12334" s="4" t="s">
        <v>15</v>
      </c>
      <c r="M12334" s="4" t="s">
        <v>15</v>
      </c>
      <c r="N12334" s="4" t="s">
        <v>7</v>
      </c>
    </row>
    <row r="12335" spans="1:10">
      <c r="A12335" t="n">
        <v>96086</v>
      </c>
      <c r="B12335" s="60" t="n">
        <v>34</v>
      </c>
      <c r="C12335" s="7" t="n">
        <v>0</v>
      </c>
      <c r="D12335" s="7" t="s">
        <v>432</v>
      </c>
      <c r="E12335" s="7" t="n">
        <v>1</v>
      </c>
      <c r="F12335" s="7" t="n">
        <v>0</v>
      </c>
      <c r="G12335" s="7" t="n">
        <v>0</v>
      </c>
      <c r="H12335" s="7" t="n">
        <v>0</v>
      </c>
      <c r="I12335" s="7" t="n">
        <v>0</v>
      </c>
      <c r="J12335" s="7" t="n">
        <v>0.200000002980232</v>
      </c>
      <c r="K12335" s="7" t="n">
        <v>-1</v>
      </c>
      <c r="L12335" s="7" t="n">
        <v>-1</v>
      </c>
      <c r="M12335" s="7" t="n">
        <v>-1</v>
      </c>
      <c r="N12335" s="7" t="n">
        <v>0</v>
      </c>
    </row>
    <row r="12336" spans="1:10">
      <c r="A12336" t="s">
        <v>4</v>
      </c>
      <c r="B12336" s="4" t="s">
        <v>5</v>
      </c>
      <c r="C12336" s="4" t="s">
        <v>11</v>
      </c>
      <c r="D12336" s="4" t="s">
        <v>8</v>
      </c>
      <c r="E12336" s="4" t="s">
        <v>7</v>
      </c>
      <c r="F12336" s="4" t="s">
        <v>7</v>
      </c>
      <c r="G12336" s="4" t="s">
        <v>7</v>
      </c>
      <c r="H12336" s="4" t="s">
        <v>7</v>
      </c>
      <c r="I12336" s="4" t="s">
        <v>7</v>
      </c>
      <c r="J12336" s="4" t="s">
        <v>15</v>
      </c>
      <c r="K12336" s="4" t="s">
        <v>15</v>
      </c>
      <c r="L12336" s="4" t="s">
        <v>15</v>
      </c>
      <c r="M12336" s="4" t="s">
        <v>15</v>
      </c>
      <c r="N12336" s="4" t="s">
        <v>7</v>
      </c>
    </row>
    <row r="12337" spans="1:14">
      <c r="A12337" t="n">
        <v>96117</v>
      </c>
      <c r="B12337" s="60" t="n">
        <v>34</v>
      </c>
      <c r="C12337" s="7" t="n">
        <v>5</v>
      </c>
      <c r="D12337" s="7" t="s">
        <v>432</v>
      </c>
      <c r="E12337" s="7" t="n">
        <v>1</v>
      </c>
      <c r="F12337" s="7" t="n">
        <v>0</v>
      </c>
      <c r="G12337" s="7" t="n">
        <v>0</v>
      </c>
      <c r="H12337" s="7" t="n">
        <v>0</v>
      </c>
      <c r="I12337" s="7" t="n">
        <v>0</v>
      </c>
      <c r="J12337" s="7" t="n">
        <v>0.200000002980232</v>
      </c>
      <c r="K12337" s="7" t="n">
        <v>-1</v>
      </c>
      <c r="L12337" s="7" t="n">
        <v>-1</v>
      </c>
      <c r="M12337" s="7" t="n">
        <v>-1</v>
      </c>
      <c r="N12337" s="7" t="n">
        <v>0</v>
      </c>
    </row>
    <row r="12338" spans="1:14">
      <c r="A12338" t="s">
        <v>4</v>
      </c>
      <c r="B12338" s="4" t="s">
        <v>5</v>
      </c>
      <c r="C12338" s="4" t="s">
        <v>7</v>
      </c>
      <c r="D12338" s="4" t="s">
        <v>11</v>
      </c>
      <c r="E12338" s="4" t="s">
        <v>8</v>
      </c>
      <c r="F12338" s="4" t="s">
        <v>8</v>
      </c>
      <c r="G12338" s="4" t="s">
        <v>8</v>
      </c>
      <c r="H12338" s="4" t="s">
        <v>8</v>
      </c>
    </row>
    <row r="12339" spans="1:14">
      <c r="A12339" t="n">
        <v>96148</v>
      </c>
      <c r="B12339" s="30" t="n">
        <v>51</v>
      </c>
      <c r="C12339" s="7" t="n">
        <v>3</v>
      </c>
      <c r="D12339" s="7" t="n">
        <v>5</v>
      </c>
      <c r="E12339" s="7" t="s">
        <v>346</v>
      </c>
      <c r="F12339" s="7" t="s">
        <v>62</v>
      </c>
      <c r="G12339" s="7" t="s">
        <v>346</v>
      </c>
      <c r="H12339" s="7" t="s">
        <v>331</v>
      </c>
    </row>
    <row r="12340" spans="1:14">
      <c r="A12340" t="s">
        <v>4</v>
      </c>
      <c r="B12340" s="4" t="s">
        <v>5</v>
      </c>
      <c r="C12340" s="4" t="s">
        <v>11</v>
      </c>
    </row>
    <row r="12341" spans="1:14">
      <c r="A12341" t="n">
        <v>96160</v>
      </c>
      <c r="B12341" s="26" t="n">
        <v>16</v>
      </c>
      <c r="C12341" s="7" t="n">
        <v>500</v>
      </c>
    </row>
    <row r="12342" spans="1:14">
      <c r="A12342" t="s">
        <v>4</v>
      </c>
      <c r="B12342" s="4" t="s">
        <v>5</v>
      </c>
      <c r="C12342" s="4" t="s">
        <v>11</v>
      </c>
      <c r="D12342" s="4" t="s">
        <v>7</v>
      </c>
      <c r="E12342" s="4" t="s">
        <v>8</v>
      </c>
      <c r="F12342" s="4" t="s">
        <v>15</v>
      </c>
      <c r="G12342" s="4" t="s">
        <v>15</v>
      </c>
      <c r="H12342" s="4" t="s">
        <v>15</v>
      </c>
    </row>
    <row r="12343" spans="1:14">
      <c r="A12343" t="n">
        <v>96163</v>
      </c>
      <c r="B12343" s="40" t="n">
        <v>48</v>
      </c>
      <c r="C12343" s="7" t="n">
        <v>0</v>
      </c>
      <c r="D12343" s="7" t="n">
        <v>0</v>
      </c>
      <c r="E12343" s="7" t="s">
        <v>207</v>
      </c>
      <c r="F12343" s="7" t="n">
        <v>-1</v>
      </c>
      <c r="G12343" s="7" t="n">
        <v>1</v>
      </c>
      <c r="H12343" s="7" t="n">
        <v>0</v>
      </c>
    </row>
    <row r="12344" spans="1:14">
      <c r="A12344" t="s">
        <v>4</v>
      </c>
      <c r="B12344" s="4" t="s">
        <v>5</v>
      </c>
      <c r="C12344" s="4" t="s">
        <v>11</v>
      </c>
      <c r="D12344" s="4" t="s">
        <v>7</v>
      </c>
      <c r="E12344" s="4" t="s">
        <v>8</v>
      </c>
      <c r="F12344" s="4" t="s">
        <v>15</v>
      </c>
      <c r="G12344" s="4" t="s">
        <v>15</v>
      </c>
      <c r="H12344" s="4" t="s">
        <v>15</v>
      </c>
    </row>
    <row r="12345" spans="1:14">
      <c r="A12345" t="n">
        <v>96189</v>
      </c>
      <c r="B12345" s="40" t="n">
        <v>48</v>
      </c>
      <c r="C12345" s="7" t="n">
        <v>5</v>
      </c>
      <c r="D12345" s="7" t="n">
        <v>0</v>
      </c>
      <c r="E12345" s="7" t="s">
        <v>207</v>
      </c>
      <c r="F12345" s="7" t="n">
        <v>-1</v>
      </c>
      <c r="G12345" s="7" t="n">
        <v>1</v>
      </c>
      <c r="H12345" s="7" t="n">
        <v>0</v>
      </c>
    </row>
    <row r="12346" spans="1:14">
      <c r="A12346" t="s">
        <v>4</v>
      </c>
      <c r="B12346" s="4" t="s">
        <v>5</v>
      </c>
      <c r="C12346" s="4" t="s">
        <v>11</v>
      </c>
    </row>
    <row r="12347" spans="1:14">
      <c r="A12347" t="n">
        <v>96215</v>
      </c>
      <c r="B12347" s="26" t="n">
        <v>16</v>
      </c>
      <c r="C12347" s="7" t="n">
        <v>500</v>
      </c>
    </row>
    <row r="12348" spans="1:14">
      <c r="A12348" t="s">
        <v>4</v>
      </c>
      <c r="B12348" s="4" t="s">
        <v>5</v>
      </c>
      <c r="C12348" s="4" t="s">
        <v>7</v>
      </c>
      <c r="D12348" s="4" t="s">
        <v>11</v>
      </c>
      <c r="E12348" s="4" t="s">
        <v>15</v>
      </c>
      <c r="F12348" s="4" t="s">
        <v>11</v>
      </c>
      <c r="G12348" s="4" t="s">
        <v>17</v>
      </c>
      <c r="H12348" s="4" t="s">
        <v>17</v>
      </c>
      <c r="I12348" s="4" t="s">
        <v>11</v>
      </c>
      <c r="J12348" s="4" t="s">
        <v>11</v>
      </c>
      <c r="K12348" s="4" t="s">
        <v>17</v>
      </c>
      <c r="L12348" s="4" t="s">
        <v>17</v>
      </c>
      <c r="M12348" s="4" t="s">
        <v>17</v>
      </c>
      <c r="N12348" s="4" t="s">
        <v>17</v>
      </c>
      <c r="O12348" s="4" t="s">
        <v>8</v>
      </c>
    </row>
    <row r="12349" spans="1:14">
      <c r="A12349" t="n">
        <v>96218</v>
      </c>
      <c r="B12349" s="34" t="n">
        <v>50</v>
      </c>
      <c r="C12349" s="7" t="n">
        <v>0</v>
      </c>
      <c r="D12349" s="7" t="n">
        <v>2004</v>
      </c>
      <c r="E12349" s="7" t="n">
        <v>0.5</v>
      </c>
      <c r="F12349" s="7" t="n">
        <v>200</v>
      </c>
      <c r="G12349" s="7" t="n">
        <v>0</v>
      </c>
      <c r="H12349" s="7" t="n">
        <v>1065353216</v>
      </c>
      <c r="I12349" s="7" t="n">
        <v>0</v>
      </c>
      <c r="J12349" s="7" t="n">
        <v>65533</v>
      </c>
      <c r="K12349" s="7" t="n">
        <v>0</v>
      </c>
      <c r="L12349" s="7" t="n">
        <v>0</v>
      </c>
      <c r="M12349" s="7" t="n">
        <v>0</v>
      </c>
      <c r="N12349" s="7" t="n">
        <v>0</v>
      </c>
      <c r="O12349" s="7" t="s">
        <v>18</v>
      </c>
    </row>
    <row r="12350" spans="1:14">
      <c r="A12350" t="s">
        <v>4</v>
      </c>
      <c r="B12350" s="4" t="s">
        <v>5</v>
      </c>
      <c r="C12350" s="4" t="s">
        <v>11</v>
      </c>
    </row>
    <row r="12351" spans="1:14">
      <c r="A12351" t="n">
        <v>96257</v>
      </c>
      <c r="B12351" s="26" t="n">
        <v>16</v>
      </c>
      <c r="C12351" s="7" t="n">
        <v>500</v>
      </c>
    </row>
    <row r="12352" spans="1:14">
      <c r="A12352" t="s">
        <v>4</v>
      </c>
      <c r="B12352" s="4" t="s">
        <v>5</v>
      </c>
      <c r="C12352" s="4" t="s">
        <v>7</v>
      </c>
      <c r="D12352" s="4" t="s">
        <v>11</v>
      </c>
      <c r="E12352" s="4" t="s">
        <v>8</v>
      </c>
      <c r="F12352" s="4" t="s">
        <v>8</v>
      </c>
      <c r="G12352" s="4" t="s">
        <v>8</v>
      </c>
      <c r="H12352" s="4" t="s">
        <v>8</v>
      </c>
    </row>
    <row r="12353" spans="1:15">
      <c r="A12353" t="n">
        <v>96260</v>
      </c>
      <c r="B12353" s="30" t="n">
        <v>51</v>
      </c>
      <c r="C12353" s="7" t="n">
        <v>3</v>
      </c>
      <c r="D12353" s="7" t="n">
        <v>5</v>
      </c>
      <c r="E12353" s="7" t="s">
        <v>450</v>
      </c>
      <c r="F12353" s="7" t="s">
        <v>62</v>
      </c>
      <c r="G12353" s="7" t="s">
        <v>450</v>
      </c>
      <c r="H12353" s="7" t="s">
        <v>456</v>
      </c>
    </row>
    <row r="12354" spans="1:15">
      <c r="A12354" t="s">
        <v>4</v>
      </c>
      <c r="B12354" s="4" t="s">
        <v>5</v>
      </c>
      <c r="C12354" s="4" t="s">
        <v>7</v>
      </c>
      <c r="D12354" s="4" t="s">
        <v>11</v>
      </c>
      <c r="E12354" s="4" t="s">
        <v>8</v>
      </c>
    </row>
    <row r="12355" spans="1:15">
      <c r="A12355" t="n">
        <v>96272</v>
      </c>
      <c r="B12355" s="30" t="n">
        <v>51</v>
      </c>
      <c r="C12355" s="7" t="n">
        <v>4</v>
      </c>
      <c r="D12355" s="7" t="n">
        <v>0</v>
      </c>
      <c r="E12355" s="7" t="s">
        <v>433</v>
      </c>
    </row>
    <row r="12356" spans="1:15">
      <c r="A12356" t="s">
        <v>4</v>
      </c>
      <c r="B12356" s="4" t="s">
        <v>5</v>
      </c>
      <c r="C12356" s="4" t="s">
        <v>11</v>
      </c>
    </row>
    <row r="12357" spans="1:15">
      <c r="A12357" t="n">
        <v>96286</v>
      </c>
      <c r="B12357" s="26" t="n">
        <v>16</v>
      </c>
      <c r="C12357" s="7" t="n">
        <v>0</v>
      </c>
    </row>
    <row r="12358" spans="1:15">
      <c r="A12358" t="s">
        <v>4</v>
      </c>
      <c r="B12358" s="4" t="s">
        <v>5</v>
      </c>
      <c r="C12358" s="4" t="s">
        <v>11</v>
      </c>
      <c r="D12358" s="4" t="s">
        <v>7</v>
      </c>
      <c r="E12358" s="4" t="s">
        <v>17</v>
      </c>
      <c r="F12358" s="4" t="s">
        <v>42</v>
      </c>
      <c r="G12358" s="4" t="s">
        <v>7</v>
      </c>
      <c r="H12358" s="4" t="s">
        <v>7</v>
      </c>
    </row>
    <row r="12359" spans="1:15">
      <c r="A12359" t="n">
        <v>96289</v>
      </c>
      <c r="B12359" s="31" t="n">
        <v>26</v>
      </c>
      <c r="C12359" s="7" t="n">
        <v>0</v>
      </c>
      <c r="D12359" s="7" t="n">
        <v>17</v>
      </c>
      <c r="E12359" s="7" t="n">
        <v>65031</v>
      </c>
      <c r="F12359" s="7" t="s">
        <v>493</v>
      </c>
      <c r="G12359" s="7" t="n">
        <v>2</v>
      </c>
      <c r="H12359" s="7" t="n">
        <v>0</v>
      </c>
    </row>
    <row r="12360" spans="1:15">
      <c r="A12360" t="s">
        <v>4</v>
      </c>
      <c r="B12360" s="4" t="s">
        <v>5</v>
      </c>
    </row>
    <row r="12361" spans="1:15">
      <c r="A12361" t="n">
        <v>96337</v>
      </c>
      <c r="B12361" s="24" t="n">
        <v>28</v>
      </c>
    </row>
    <row r="12362" spans="1:15">
      <c r="A12362" t="s">
        <v>4</v>
      </c>
      <c r="B12362" s="4" t="s">
        <v>5</v>
      </c>
      <c r="C12362" s="4" t="s">
        <v>7</v>
      </c>
      <c r="D12362" s="4" t="s">
        <v>11</v>
      </c>
      <c r="E12362" s="4" t="s">
        <v>8</v>
      </c>
    </row>
    <row r="12363" spans="1:15">
      <c r="A12363" t="n">
        <v>96338</v>
      </c>
      <c r="B12363" s="30" t="n">
        <v>51</v>
      </c>
      <c r="C12363" s="7" t="n">
        <v>4</v>
      </c>
      <c r="D12363" s="7" t="n">
        <v>5</v>
      </c>
      <c r="E12363" s="7" t="s">
        <v>494</v>
      </c>
    </row>
    <row r="12364" spans="1:15">
      <c r="A12364" t="s">
        <v>4</v>
      </c>
      <c r="B12364" s="4" t="s">
        <v>5</v>
      </c>
      <c r="C12364" s="4" t="s">
        <v>11</v>
      </c>
    </row>
    <row r="12365" spans="1:15">
      <c r="A12365" t="n">
        <v>96362</v>
      </c>
      <c r="B12365" s="26" t="n">
        <v>16</v>
      </c>
      <c r="C12365" s="7" t="n">
        <v>0</v>
      </c>
    </row>
    <row r="12366" spans="1:15">
      <c r="A12366" t="s">
        <v>4</v>
      </c>
      <c r="B12366" s="4" t="s">
        <v>5</v>
      </c>
      <c r="C12366" s="4" t="s">
        <v>11</v>
      </c>
      <c r="D12366" s="4" t="s">
        <v>7</v>
      </c>
      <c r="E12366" s="4" t="s">
        <v>17</v>
      </c>
      <c r="F12366" s="4" t="s">
        <v>42</v>
      </c>
      <c r="G12366" s="4" t="s">
        <v>7</v>
      </c>
      <c r="H12366" s="4" t="s">
        <v>7</v>
      </c>
    </row>
    <row r="12367" spans="1:15">
      <c r="A12367" t="n">
        <v>96365</v>
      </c>
      <c r="B12367" s="31" t="n">
        <v>26</v>
      </c>
      <c r="C12367" s="7" t="n">
        <v>5</v>
      </c>
      <c r="D12367" s="7" t="n">
        <v>17</v>
      </c>
      <c r="E12367" s="7" t="n">
        <v>3502</v>
      </c>
      <c r="F12367" s="7" t="s">
        <v>495</v>
      </c>
      <c r="G12367" s="7" t="n">
        <v>2</v>
      </c>
      <c r="H12367" s="7" t="n">
        <v>0</v>
      </c>
    </row>
    <row r="12368" spans="1:15">
      <c r="A12368" t="s">
        <v>4</v>
      </c>
      <c r="B12368" s="4" t="s">
        <v>5</v>
      </c>
    </row>
    <row r="12369" spans="1:8">
      <c r="A12369" t="n">
        <v>96430</v>
      </c>
      <c r="B12369" s="24" t="n">
        <v>28</v>
      </c>
    </row>
    <row r="12370" spans="1:8">
      <c r="A12370" t="s">
        <v>4</v>
      </c>
      <c r="B12370" s="4" t="s">
        <v>5</v>
      </c>
      <c r="C12370" s="4" t="s">
        <v>7</v>
      </c>
      <c r="D12370" s="4" t="s">
        <v>11</v>
      </c>
      <c r="E12370" s="4" t="s">
        <v>8</v>
      </c>
      <c r="F12370" s="4" t="s">
        <v>8</v>
      </c>
      <c r="G12370" s="4" t="s">
        <v>8</v>
      </c>
      <c r="H12370" s="4" t="s">
        <v>8</v>
      </c>
    </row>
    <row r="12371" spans="1:8">
      <c r="A12371" t="n">
        <v>96431</v>
      </c>
      <c r="B12371" s="30" t="n">
        <v>51</v>
      </c>
      <c r="C12371" s="7" t="n">
        <v>3</v>
      </c>
      <c r="D12371" s="7" t="n">
        <v>5</v>
      </c>
      <c r="E12371" s="7" t="s">
        <v>457</v>
      </c>
      <c r="F12371" s="7" t="s">
        <v>62</v>
      </c>
      <c r="G12371" s="7" t="s">
        <v>457</v>
      </c>
      <c r="H12371" s="7" t="s">
        <v>456</v>
      </c>
    </row>
    <row r="12372" spans="1:8">
      <c r="A12372" t="s">
        <v>4</v>
      </c>
      <c r="B12372" s="4" t="s">
        <v>5</v>
      </c>
      <c r="C12372" s="4" t="s">
        <v>11</v>
      </c>
      <c r="D12372" s="4" t="s">
        <v>7</v>
      </c>
      <c r="E12372" s="4" t="s">
        <v>8</v>
      </c>
      <c r="F12372" s="4" t="s">
        <v>15</v>
      </c>
      <c r="G12372" s="4" t="s">
        <v>15</v>
      </c>
      <c r="H12372" s="4" t="s">
        <v>15</v>
      </c>
    </row>
    <row r="12373" spans="1:8">
      <c r="A12373" t="n">
        <v>96443</v>
      </c>
      <c r="B12373" s="40" t="n">
        <v>48</v>
      </c>
      <c r="C12373" s="7" t="n">
        <v>0</v>
      </c>
      <c r="D12373" s="7" t="n">
        <v>0</v>
      </c>
      <c r="E12373" s="7" t="s">
        <v>208</v>
      </c>
      <c r="F12373" s="7" t="n">
        <v>-1</v>
      </c>
      <c r="G12373" s="7" t="n">
        <v>1</v>
      </c>
      <c r="H12373" s="7" t="n">
        <v>0</v>
      </c>
    </row>
    <row r="12374" spans="1:8">
      <c r="A12374" t="s">
        <v>4</v>
      </c>
      <c r="B12374" s="4" t="s">
        <v>5</v>
      </c>
      <c r="C12374" s="4" t="s">
        <v>11</v>
      </c>
      <c r="D12374" s="4" t="s">
        <v>7</v>
      </c>
      <c r="E12374" s="4" t="s">
        <v>8</v>
      </c>
      <c r="F12374" s="4" t="s">
        <v>15</v>
      </c>
      <c r="G12374" s="4" t="s">
        <v>15</v>
      </c>
      <c r="H12374" s="4" t="s">
        <v>15</v>
      </c>
    </row>
    <row r="12375" spans="1:8">
      <c r="A12375" t="n">
        <v>96469</v>
      </c>
      <c r="B12375" s="40" t="n">
        <v>48</v>
      </c>
      <c r="C12375" s="7" t="n">
        <v>5</v>
      </c>
      <c r="D12375" s="7" t="n">
        <v>0</v>
      </c>
      <c r="E12375" s="7" t="s">
        <v>208</v>
      </c>
      <c r="F12375" s="7" t="n">
        <v>-1</v>
      </c>
      <c r="G12375" s="7" t="n">
        <v>1</v>
      </c>
      <c r="H12375" s="7" t="n">
        <v>0</v>
      </c>
    </row>
    <row r="12376" spans="1:8">
      <c r="A12376" t="s">
        <v>4</v>
      </c>
      <c r="B12376" s="4" t="s">
        <v>5</v>
      </c>
      <c r="C12376" s="4" t="s">
        <v>7</v>
      </c>
      <c r="D12376" s="4" t="s">
        <v>11</v>
      </c>
      <c r="E12376" s="4" t="s">
        <v>15</v>
      </c>
      <c r="F12376" s="4" t="s">
        <v>11</v>
      </c>
      <c r="G12376" s="4" t="s">
        <v>17</v>
      </c>
      <c r="H12376" s="4" t="s">
        <v>17</v>
      </c>
      <c r="I12376" s="4" t="s">
        <v>11</v>
      </c>
      <c r="J12376" s="4" t="s">
        <v>11</v>
      </c>
      <c r="K12376" s="4" t="s">
        <v>17</v>
      </c>
      <c r="L12376" s="4" t="s">
        <v>17</v>
      </c>
      <c r="M12376" s="4" t="s">
        <v>17</v>
      </c>
      <c r="N12376" s="4" t="s">
        <v>17</v>
      </c>
      <c r="O12376" s="4" t="s">
        <v>8</v>
      </c>
    </row>
    <row r="12377" spans="1:8">
      <c r="A12377" t="n">
        <v>96495</v>
      </c>
      <c r="B12377" s="34" t="n">
        <v>50</v>
      </c>
      <c r="C12377" s="7" t="n">
        <v>0</v>
      </c>
      <c r="D12377" s="7" t="n">
        <v>2004</v>
      </c>
      <c r="E12377" s="7" t="n">
        <v>0.300000011920929</v>
      </c>
      <c r="F12377" s="7" t="n">
        <v>200</v>
      </c>
      <c r="G12377" s="7" t="n">
        <v>0</v>
      </c>
      <c r="H12377" s="7" t="n">
        <v>1065353216</v>
      </c>
      <c r="I12377" s="7" t="n">
        <v>0</v>
      </c>
      <c r="J12377" s="7" t="n">
        <v>65533</v>
      </c>
      <c r="K12377" s="7" t="n">
        <v>0</v>
      </c>
      <c r="L12377" s="7" t="n">
        <v>0</v>
      </c>
      <c r="M12377" s="7" t="n">
        <v>0</v>
      </c>
      <c r="N12377" s="7" t="n">
        <v>0</v>
      </c>
      <c r="O12377" s="7" t="s">
        <v>18</v>
      </c>
    </row>
    <row r="12378" spans="1:8">
      <c r="A12378" t="s">
        <v>4</v>
      </c>
      <c r="B12378" s="4" t="s">
        <v>5</v>
      </c>
      <c r="C12378" s="4" t="s">
        <v>7</v>
      </c>
      <c r="D12378" s="4" t="s">
        <v>7</v>
      </c>
      <c r="E12378" s="4" t="s">
        <v>15</v>
      </c>
      <c r="F12378" s="4" t="s">
        <v>11</v>
      </c>
    </row>
    <row r="12379" spans="1:8">
      <c r="A12379" t="n">
        <v>96534</v>
      </c>
      <c r="B12379" s="61" t="n">
        <v>45</v>
      </c>
      <c r="C12379" s="7" t="n">
        <v>5</v>
      </c>
      <c r="D12379" s="7" t="n">
        <v>3</v>
      </c>
      <c r="E12379" s="7" t="n">
        <v>2.90000009536743</v>
      </c>
      <c r="F12379" s="7" t="n">
        <v>5000</v>
      </c>
    </row>
    <row r="12380" spans="1:8">
      <c r="A12380" t="s">
        <v>4</v>
      </c>
      <c r="B12380" s="4" t="s">
        <v>5</v>
      </c>
      <c r="C12380" s="4" t="s">
        <v>11</v>
      </c>
    </row>
    <row r="12381" spans="1:8">
      <c r="A12381" t="n">
        <v>96543</v>
      </c>
      <c r="B12381" s="26" t="n">
        <v>16</v>
      </c>
      <c r="C12381" s="7" t="n">
        <v>2000</v>
      </c>
    </row>
    <row r="12382" spans="1:8">
      <c r="A12382" t="s">
        <v>4</v>
      </c>
      <c r="B12382" s="4" t="s">
        <v>5</v>
      </c>
      <c r="C12382" s="4" t="s">
        <v>7</v>
      </c>
      <c r="D12382" s="4" t="s">
        <v>11</v>
      </c>
      <c r="E12382" s="4" t="s">
        <v>7</v>
      </c>
    </row>
    <row r="12383" spans="1:8">
      <c r="A12383" t="n">
        <v>96546</v>
      </c>
      <c r="B12383" s="15" t="n">
        <v>49</v>
      </c>
      <c r="C12383" s="7" t="n">
        <v>1</v>
      </c>
      <c r="D12383" s="7" t="n">
        <v>4000</v>
      </c>
      <c r="E12383" s="7" t="n">
        <v>0</v>
      </c>
    </row>
    <row r="12384" spans="1:8">
      <c r="A12384" t="s">
        <v>4</v>
      </c>
      <c r="B12384" s="4" t="s">
        <v>5</v>
      </c>
      <c r="C12384" s="4" t="s">
        <v>7</v>
      </c>
      <c r="D12384" s="4" t="s">
        <v>11</v>
      </c>
      <c r="E12384" s="4" t="s">
        <v>15</v>
      </c>
    </row>
    <row r="12385" spans="1:15">
      <c r="A12385" t="n">
        <v>96551</v>
      </c>
      <c r="B12385" s="28" t="n">
        <v>58</v>
      </c>
      <c r="C12385" s="7" t="n">
        <v>0</v>
      </c>
      <c r="D12385" s="7" t="n">
        <v>2000</v>
      </c>
      <c r="E12385" s="7" t="n">
        <v>1</v>
      </c>
    </row>
    <row r="12386" spans="1:15">
      <c r="A12386" t="s">
        <v>4</v>
      </c>
      <c r="B12386" s="4" t="s">
        <v>5</v>
      </c>
      <c r="C12386" s="4" t="s">
        <v>7</v>
      </c>
      <c r="D12386" s="4" t="s">
        <v>11</v>
      </c>
    </row>
    <row r="12387" spans="1:15">
      <c r="A12387" t="n">
        <v>96559</v>
      </c>
      <c r="B12387" s="28" t="n">
        <v>58</v>
      </c>
      <c r="C12387" s="7" t="n">
        <v>255</v>
      </c>
      <c r="D12387" s="7" t="n">
        <v>0</v>
      </c>
    </row>
    <row r="12388" spans="1:15">
      <c r="A12388" t="s">
        <v>4</v>
      </c>
      <c r="B12388" s="4" t="s">
        <v>5</v>
      </c>
      <c r="C12388" s="4" t="s">
        <v>11</v>
      </c>
      <c r="D12388" s="4" t="s">
        <v>11</v>
      </c>
      <c r="E12388" s="4" t="s">
        <v>11</v>
      </c>
    </row>
    <row r="12389" spans="1:15">
      <c r="A12389" t="n">
        <v>96563</v>
      </c>
      <c r="B12389" s="42" t="n">
        <v>61</v>
      </c>
      <c r="C12389" s="7" t="n">
        <v>5</v>
      </c>
      <c r="D12389" s="7" t="n">
        <v>65533</v>
      </c>
      <c r="E12389" s="7" t="n">
        <v>0</v>
      </c>
    </row>
    <row r="12390" spans="1:15">
      <c r="A12390" t="s">
        <v>4</v>
      </c>
      <c r="B12390" s="4" t="s">
        <v>5</v>
      </c>
      <c r="C12390" s="4" t="s">
        <v>11</v>
      </c>
      <c r="D12390" s="4" t="s">
        <v>17</v>
      </c>
    </row>
    <row r="12391" spans="1:15">
      <c r="A12391" t="n">
        <v>96570</v>
      </c>
      <c r="B12391" s="41" t="n">
        <v>43</v>
      </c>
      <c r="C12391" s="7" t="n">
        <v>5</v>
      </c>
      <c r="D12391" s="7" t="n">
        <v>128</v>
      </c>
    </row>
    <row r="12392" spans="1:15">
      <c r="A12392" t="s">
        <v>4</v>
      </c>
      <c r="B12392" s="4" t="s">
        <v>5</v>
      </c>
      <c r="C12392" s="4" t="s">
        <v>11</v>
      </c>
      <c r="D12392" s="4" t="s">
        <v>17</v>
      </c>
    </row>
    <row r="12393" spans="1:15">
      <c r="A12393" t="n">
        <v>96577</v>
      </c>
      <c r="B12393" s="41" t="n">
        <v>43</v>
      </c>
      <c r="C12393" s="7" t="n">
        <v>5</v>
      </c>
      <c r="D12393" s="7" t="n">
        <v>32</v>
      </c>
    </row>
    <row r="12394" spans="1:15">
      <c r="A12394" t="s">
        <v>4</v>
      </c>
      <c r="B12394" s="4" t="s">
        <v>5</v>
      </c>
      <c r="C12394" s="4" t="s">
        <v>7</v>
      </c>
    </row>
    <row r="12395" spans="1:15">
      <c r="A12395" t="n">
        <v>96584</v>
      </c>
      <c r="B12395" s="61" t="n">
        <v>45</v>
      </c>
      <c r="C12395" s="7" t="n">
        <v>0</v>
      </c>
    </row>
    <row r="12396" spans="1:15">
      <c r="A12396" t="s">
        <v>4</v>
      </c>
      <c r="B12396" s="4" t="s">
        <v>5</v>
      </c>
      <c r="C12396" s="4" t="s">
        <v>11</v>
      </c>
    </row>
    <row r="12397" spans="1:15">
      <c r="A12397" t="n">
        <v>96586</v>
      </c>
      <c r="B12397" s="26" t="n">
        <v>16</v>
      </c>
      <c r="C12397" s="7" t="n">
        <v>2000</v>
      </c>
    </row>
    <row r="12398" spans="1:15">
      <c r="A12398" t="s">
        <v>4</v>
      </c>
      <c r="B12398" s="4" t="s">
        <v>5</v>
      </c>
      <c r="C12398" s="4" t="s">
        <v>7</v>
      </c>
      <c r="D12398" s="4" t="s">
        <v>11</v>
      </c>
      <c r="E12398" s="4" t="s">
        <v>11</v>
      </c>
      <c r="F12398" s="4" t="s">
        <v>11</v>
      </c>
      <c r="G12398" s="4" t="s">
        <v>11</v>
      </c>
      <c r="H12398" s="4" t="s">
        <v>7</v>
      </c>
    </row>
    <row r="12399" spans="1:15">
      <c r="A12399" t="n">
        <v>96589</v>
      </c>
      <c r="B12399" s="22" t="n">
        <v>25</v>
      </c>
      <c r="C12399" s="7" t="n">
        <v>5</v>
      </c>
      <c r="D12399" s="7" t="n">
        <v>65535</v>
      </c>
      <c r="E12399" s="7" t="n">
        <v>500</v>
      </c>
      <c r="F12399" s="7" t="n">
        <v>800</v>
      </c>
      <c r="G12399" s="7" t="n">
        <v>140</v>
      </c>
      <c r="H12399" s="7" t="n">
        <v>0</v>
      </c>
    </row>
    <row r="12400" spans="1:15">
      <c r="A12400" t="s">
        <v>4</v>
      </c>
      <c r="B12400" s="4" t="s">
        <v>5</v>
      </c>
      <c r="C12400" s="4" t="s">
        <v>11</v>
      </c>
      <c r="D12400" s="4" t="s">
        <v>7</v>
      </c>
      <c r="E12400" s="4" t="s">
        <v>42</v>
      </c>
      <c r="F12400" s="4" t="s">
        <v>7</v>
      </c>
      <c r="G12400" s="4" t="s">
        <v>7</v>
      </c>
    </row>
    <row r="12401" spans="1:8">
      <c r="A12401" t="n">
        <v>96600</v>
      </c>
      <c r="B12401" s="23" t="n">
        <v>24</v>
      </c>
      <c r="C12401" s="7" t="n">
        <v>65533</v>
      </c>
      <c r="D12401" s="7" t="n">
        <v>11</v>
      </c>
      <c r="E12401" s="7" t="s">
        <v>553</v>
      </c>
      <c r="F12401" s="7" t="n">
        <v>2</v>
      </c>
      <c r="G12401" s="7" t="n">
        <v>0</v>
      </c>
    </row>
    <row r="12402" spans="1:8">
      <c r="A12402" t="s">
        <v>4</v>
      </c>
      <c r="B12402" s="4" t="s">
        <v>5</v>
      </c>
    </row>
    <row r="12403" spans="1:8">
      <c r="A12403" t="n">
        <v>96690</v>
      </c>
      <c r="B12403" s="24" t="n">
        <v>28</v>
      </c>
    </row>
    <row r="12404" spans="1:8">
      <c r="A12404" t="s">
        <v>4</v>
      </c>
      <c r="B12404" s="4" t="s">
        <v>5</v>
      </c>
      <c r="C12404" s="4" t="s">
        <v>11</v>
      </c>
      <c r="D12404" s="4" t="s">
        <v>7</v>
      </c>
      <c r="E12404" s="4" t="s">
        <v>42</v>
      </c>
      <c r="F12404" s="4" t="s">
        <v>7</v>
      </c>
      <c r="G12404" s="4" t="s">
        <v>7</v>
      </c>
    </row>
    <row r="12405" spans="1:8">
      <c r="A12405" t="n">
        <v>96691</v>
      </c>
      <c r="B12405" s="23" t="n">
        <v>24</v>
      </c>
      <c r="C12405" s="7" t="n">
        <v>65533</v>
      </c>
      <c r="D12405" s="7" t="n">
        <v>11</v>
      </c>
      <c r="E12405" s="7" t="s">
        <v>554</v>
      </c>
      <c r="F12405" s="7" t="n">
        <v>2</v>
      </c>
      <c r="G12405" s="7" t="n">
        <v>0</v>
      </c>
    </row>
    <row r="12406" spans="1:8">
      <c r="A12406" t="s">
        <v>4</v>
      </c>
      <c r="B12406" s="4" t="s">
        <v>5</v>
      </c>
    </row>
    <row r="12407" spans="1:8">
      <c r="A12407" t="n">
        <v>96784</v>
      </c>
      <c r="B12407" s="24" t="n">
        <v>28</v>
      </c>
    </row>
    <row r="12408" spans="1:8">
      <c r="A12408" t="s">
        <v>4</v>
      </c>
      <c r="B12408" s="4" t="s">
        <v>5</v>
      </c>
      <c r="C12408" s="4" t="s">
        <v>7</v>
      </c>
    </row>
    <row r="12409" spans="1:8">
      <c r="A12409" t="n">
        <v>96785</v>
      </c>
      <c r="B12409" s="25" t="n">
        <v>27</v>
      </c>
      <c r="C12409" s="7" t="n">
        <v>0</v>
      </c>
    </row>
    <row r="12410" spans="1:8">
      <c r="A12410" t="s">
        <v>4</v>
      </c>
      <c r="B12410" s="4" t="s">
        <v>5</v>
      </c>
      <c r="C12410" s="4" t="s">
        <v>7</v>
      </c>
    </row>
    <row r="12411" spans="1:8">
      <c r="A12411" t="n">
        <v>96787</v>
      </c>
      <c r="B12411" s="25" t="n">
        <v>27</v>
      </c>
      <c r="C12411" s="7" t="n">
        <v>1</v>
      </c>
    </row>
    <row r="12412" spans="1:8">
      <c r="A12412" t="s">
        <v>4</v>
      </c>
      <c r="B12412" s="4" t="s">
        <v>5</v>
      </c>
      <c r="C12412" s="4" t="s">
        <v>7</v>
      </c>
      <c r="D12412" s="4" t="s">
        <v>11</v>
      </c>
      <c r="E12412" s="4" t="s">
        <v>11</v>
      </c>
      <c r="F12412" s="4" t="s">
        <v>11</v>
      </c>
      <c r="G12412" s="4" t="s">
        <v>11</v>
      </c>
      <c r="H12412" s="4" t="s">
        <v>7</v>
      </c>
    </row>
    <row r="12413" spans="1:8">
      <c r="A12413" t="n">
        <v>96789</v>
      </c>
      <c r="B12413" s="22" t="n">
        <v>25</v>
      </c>
      <c r="C12413" s="7" t="n">
        <v>5</v>
      </c>
      <c r="D12413" s="7" t="n">
        <v>65535</v>
      </c>
      <c r="E12413" s="7" t="n">
        <v>65535</v>
      </c>
      <c r="F12413" s="7" t="n">
        <v>65535</v>
      </c>
      <c r="G12413" s="7" t="n">
        <v>65535</v>
      </c>
      <c r="H12413" s="7" t="n">
        <v>0</v>
      </c>
    </row>
    <row r="12414" spans="1:8">
      <c r="A12414" t="s">
        <v>4</v>
      </c>
      <c r="B12414" s="4" t="s">
        <v>5</v>
      </c>
      <c r="C12414" s="4" t="s">
        <v>7</v>
      </c>
      <c r="D12414" s="4" t="s">
        <v>7</v>
      </c>
    </row>
    <row r="12415" spans="1:8">
      <c r="A12415" t="n">
        <v>96800</v>
      </c>
      <c r="B12415" s="15" t="n">
        <v>49</v>
      </c>
      <c r="C12415" s="7" t="n">
        <v>2</v>
      </c>
      <c r="D12415" s="7" t="n">
        <v>0</v>
      </c>
    </row>
    <row r="12416" spans="1:8">
      <c r="A12416" t="s">
        <v>4</v>
      </c>
      <c r="B12416" s="4" t="s">
        <v>5</v>
      </c>
      <c r="C12416" s="4" t="s">
        <v>11</v>
      </c>
      <c r="D12416" s="4" t="s">
        <v>11</v>
      </c>
      <c r="E12416" s="4" t="s">
        <v>11</v>
      </c>
    </row>
    <row r="12417" spans="1:8">
      <c r="A12417" t="n">
        <v>96803</v>
      </c>
      <c r="B12417" s="42" t="n">
        <v>61</v>
      </c>
      <c r="C12417" s="7" t="n">
        <v>0</v>
      </c>
      <c r="D12417" s="7" t="n">
        <v>65533</v>
      </c>
      <c r="E12417" s="7" t="n">
        <v>0</v>
      </c>
    </row>
    <row r="12418" spans="1:8">
      <c r="A12418" t="s">
        <v>4</v>
      </c>
      <c r="B12418" s="4" t="s">
        <v>5</v>
      </c>
      <c r="C12418" s="4" t="s">
        <v>11</v>
      </c>
      <c r="D12418" s="4" t="s">
        <v>7</v>
      </c>
      <c r="E12418" s="4" t="s">
        <v>8</v>
      </c>
      <c r="F12418" s="4" t="s">
        <v>15</v>
      </c>
      <c r="G12418" s="4" t="s">
        <v>15</v>
      </c>
      <c r="H12418" s="4" t="s">
        <v>15</v>
      </c>
    </row>
    <row r="12419" spans="1:8">
      <c r="A12419" t="n">
        <v>96810</v>
      </c>
      <c r="B12419" s="40" t="n">
        <v>48</v>
      </c>
      <c r="C12419" s="7" t="n">
        <v>0</v>
      </c>
      <c r="D12419" s="7" t="n">
        <v>0</v>
      </c>
      <c r="E12419" s="7" t="s">
        <v>135</v>
      </c>
      <c r="F12419" s="7" t="n">
        <v>-1</v>
      </c>
      <c r="G12419" s="7" t="n">
        <v>1</v>
      </c>
      <c r="H12419" s="7" t="n">
        <v>0</v>
      </c>
    </row>
    <row r="12420" spans="1:8">
      <c r="A12420" t="s">
        <v>4</v>
      </c>
      <c r="B12420" s="4" t="s">
        <v>5</v>
      </c>
      <c r="C12420" s="4" t="s">
        <v>11</v>
      </c>
      <c r="D12420" s="4" t="s">
        <v>15</v>
      </c>
      <c r="E12420" s="4" t="s">
        <v>15</v>
      </c>
      <c r="F12420" s="4" t="s">
        <v>15</v>
      </c>
      <c r="G12420" s="4" t="s">
        <v>15</v>
      </c>
    </row>
    <row r="12421" spans="1:8">
      <c r="A12421" t="n">
        <v>96834</v>
      </c>
      <c r="B12421" s="37" t="n">
        <v>46</v>
      </c>
      <c r="C12421" s="7" t="n">
        <v>0</v>
      </c>
      <c r="D12421" s="7" t="n">
        <v>-30.0400009155273</v>
      </c>
      <c r="E12421" s="7" t="n">
        <v>0</v>
      </c>
      <c r="F12421" s="7" t="n">
        <v>-56.8899993896484</v>
      </c>
      <c r="G12421" s="7" t="n">
        <v>90</v>
      </c>
    </row>
    <row r="12422" spans="1:8">
      <c r="A12422" t="s">
        <v>4</v>
      </c>
      <c r="B12422" s="4" t="s">
        <v>5</v>
      </c>
      <c r="C12422" s="4" t="s">
        <v>7</v>
      </c>
    </row>
    <row r="12423" spans="1:8">
      <c r="A12423" t="n">
        <v>96853</v>
      </c>
      <c r="B12423" s="61" t="n">
        <v>45</v>
      </c>
      <c r="C12423" s="7" t="n">
        <v>0</v>
      </c>
    </row>
    <row r="12424" spans="1:8">
      <c r="A12424" t="s">
        <v>4</v>
      </c>
      <c r="B12424" s="4" t="s">
        <v>5</v>
      </c>
      <c r="C12424" s="4" t="s">
        <v>11</v>
      </c>
    </row>
    <row r="12425" spans="1:8">
      <c r="A12425" t="n">
        <v>96855</v>
      </c>
      <c r="B12425" s="26" t="n">
        <v>16</v>
      </c>
      <c r="C12425" s="7" t="n">
        <v>500</v>
      </c>
    </row>
    <row r="12426" spans="1:8">
      <c r="A12426" t="s">
        <v>4</v>
      </c>
      <c r="B12426" s="4" t="s">
        <v>5</v>
      </c>
      <c r="C12426" s="4" t="s">
        <v>7</v>
      </c>
      <c r="D12426" s="4" t="s">
        <v>11</v>
      </c>
      <c r="E12426" s="4" t="s">
        <v>7</v>
      </c>
    </row>
    <row r="12427" spans="1:8">
      <c r="A12427" t="n">
        <v>96858</v>
      </c>
      <c r="B12427" s="38" t="n">
        <v>36</v>
      </c>
      <c r="C12427" s="7" t="n">
        <v>9</v>
      </c>
      <c r="D12427" s="7" t="n">
        <v>0</v>
      </c>
      <c r="E12427" s="7" t="n">
        <v>0</v>
      </c>
    </row>
    <row r="12428" spans="1:8">
      <c r="A12428" t="s">
        <v>4</v>
      </c>
      <c r="B12428" s="4" t="s">
        <v>5</v>
      </c>
      <c r="C12428" s="4" t="s">
        <v>7</v>
      </c>
      <c r="D12428" s="4" t="s">
        <v>11</v>
      </c>
      <c r="E12428" s="4" t="s">
        <v>7</v>
      </c>
    </row>
    <row r="12429" spans="1:8">
      <c r="A12429" t="n">
        <v>96863</v>
      </c>
      <c r="B12429" s="38" t="n">
        <v>36</v>
      </c>
      <c r="C12429" s="7" t="n">
        <v>9</v>
      </c>
      <c r="D12429" s="7" t="n">
        <v>5</v>
      </c>
      <c r="E12429" s="7" t="n">
        <v>0</v>
      </c>
    </row>
    <row r="12430" spans="1:8">
      <c r="A12430" t="s">
        <v>4</v>
      </c>
      <c r="B12430" s="4" t="s">
        <v>5</v>
      </c>
      <c r="C12430" s="4" t="s">
        <v>7</v>
      </c>
      <c r="D12430" s="4" t="s">
        <v>8</v>
      </c>
    </row>
    <row r="12431" spans="1:8">
      <c r="A12431" t="n">
        <v>96868</v>
      </c>
      <c r="B12431" s="6" t="n">
        <v>2</v>
      </c>
      <c r="C12431" s="7" t="n">
        <v>10</v>
      </c>
      <c r="D12431" s="7" t="s">
        <v>608</v>
      </c>
    </row>
    <row r="12432" spans="1:8">
      <c r="A12432" t="s">
        <v>4</v>
      </c>
      <c r="B12432" s="4" t="s">
        <v>5</v>
      </c>
    </row>
    <row r="12433" spans="1:8">
      <c r="A12433" t="n">
        <v>96889</v>
      </c>
      <c r="B12433" s="5" t="n">
        <v>1</v>
      </c>
    </row>
    <row r="12434" spans="1:8" s="3" customFormat="1" customHeight="0">
      <c r="A12434" s="3" t="s">
        <v>2</v>
      </c>
      <c r="B12434" s="3" t="s">
        <v>613</v>
      </c>
    </row>
    <row r="12435" spans="1:8">
      <c r="A12435" t="s">
        <v>4</v>
      </c>
      <c r="B12435" s="4" t="s">
        <v>5</v>
      </c>
      <c r="C12435" s="4" t="s">
        <v>7</v>
      </c>
      <c r="D12435" s="4" t="s">
        <v>7</v>
      </c>
      <c r="E12435" s="4" t="s">
        <v>7</v>
      </c>
      <c r="F12435" s="4" t="s">
        <v>7</v>
      </c>
    </row>
    <row r="12436" spans="1:8">
      <c r="A12436" t="n">
        <v>96892</v>
      </c>
      <c r="B12436" s="13" t="n">
        <v>14</v>
      </c>
      <c r="C12436" s="7" t="n">
        <v>2</v>
      </c>
      <c r="D12436" s="7" t="n">
        <v>0</v>
      </c>
      <c r="E12436" s="7" t="n">
        <v>0</v>
      </c>
      <c r="F12436" s="7" t="n">
        <v>0</v>
      </c>
    </row>
    <row r="12437" spans="1:8">
      <c r="A12437" t="s">
        <v>4</v>
      </c>
      <c r="B12437" s="4" t="s">
        <v>5</v>
      </c>
      <c r="C12437" s="4" t="s">
        <v>7</v>
      </c>
      <c r="D12437" s="10" t="s">
        <v>10</v>
      </c>
      <c r="E12437" s="4" t="s">
        <v>5</v>
      </c>
      <c r="F12437" s="4" t="s">
        <v>7</v>
      </c>
      <c r="G12437" s="4" t="s">
        <v>11</v>
      </c>
      <c r="H12437" s="10" t="s">
        <v>12</v>
      </c>
      <c r="I12437" s="4" t="s">
        <v>7</v>
      </c>
      <c r="J12437" s="4" t="s">
        <v>17</v>
      </c>
      <c r="K12437" s="4" t="s">
        <v>7</v>
      </c>
      <c r="L12437" s="4" t="s">
        <v>7</v>
      </c>
      <c r="M12437" s="10" t="s">
        <v>10</v>
      </c>
      <c r="N12437" s="4" t="s">
        <v>5</v>
      </c>
      <c r="O12437" s="4" t="s">
        <v>7</v>
      </c>
      <c r="P12437" s="4" t="s">
        <v>11</v>
      </c>
      <c r="Q12437" s="10" t="s">
        <v>12</v>
      </c>
      <c r="R12437" s="4" t="s">
        <v>7</v>
      </c>
      <c r="S12437" s="4" t="s">
        <v>17</v>
      </c>
      <c r="T12437" s="4" t="s">
        <v>7</v>
      </c>
      <c r="U12437" s="4" t="s">
        <v>7</v>
      </c>
      <c r="V12437" s="4" t="s">
        <v>7</v>
      </c>
      <c r="W12437" s="4" t="s">
        <v>13</v>
      </c>
    </row>
    <row r="12438" spans="1:8">
      <c r="A12438" t="n">
        <v>96897</v>
      </c>
      <c r="B12438" s="9" t="n">
        <v>5</v>
      </c>
      <c r="C12438" s="7" t="n">
        <v>28</v>
      </c>
      <c r="D12438" s="10" t="s">
        <v>3</v>
      </c>
      <c r="E12438" s="8" t="n">
        <v>162</v>
      </c>
      <c r="F12438" s="7" t="n">
        <v>3</v>
      </c>
      <c r="G12438" s="7" t="n">
        <v>36881</v>
      </c>
      <c r="H12438" s="10" t="s">
        <v>3</v>
      </c>
      <c r="I12438" s="7" t="n">
        <v>0</v>
      </c>
      <c r="J12438" s="7" t="n">
        <v>1</v>
      </c>
      <c r="K12438" s="7" t="n">
        <v>2</v>
      </c>
      <c r="L12438" s="7" t="n">
        <v>28</v>
      </c>
      <c r="M12438" s="10" t="s">
        <v>3</v>
      </c>
      <c r="N12438" s="8" t="n">
        <v>162</v>
      </c>
      <c r="O12438" s="7" t="n">
        <v>3</v>
      </c>
      <c r="P12438" s="7" t="n">
        <v>36881</v>
      </c>
      <c r="Q12438" s="10" t="s">
        <v>3</v>
      </c>
      <c r="R12438" s="7" t="n">
        <v>0</v>
      </c>
      <c r="S12438" s="7" t="n">
        <v>2</v>
      </c>
      <c r="T12438" s="7" t="n">
        <v>2</v>
      </c>
      <c r="U12438" s="7" t="n">
        <v>11</v>
      </c>
      <c r="V12438" s="7" t="n">
        <v>1</v>
      </c>
      <c r="W12438" s="11" t="n">
        <f t="normal" ca="1">A12442</f>
        <v>0</v>
      </c>
    </row>
    <row r="12439" spans="1:8">
      <c r="A12439" t="s">
        <v>4</v>
      </c>
      <c r="B12439" s="4" t="s">
        <v>5</v>
      </c>
      <c r="C12439" s="4" t="s">
        <v>7</v>
      </c>
      <c r="D12439" s="4" t="s">
        <v>11</v>
      </c>
      <c r="E12439" s="4" t="s">
        <v>15</v>
      </c>
    </row>
    <row r="12440" spans="1:8">
      <c r="A12440" t="n">
        <v>96926</v>
      </c>
      <c r="B12440" s="28" t="n">
        <v>58</v>
      </c>
      <c r="C12440" s="7" t="n">
        <v>0</v>
      </c>
      <c r="D12440" s="7" t="n">
        <v>0</v>
      </c>
      <c r="E12440" s="7" t="n">
        <v>1</v>
      </c>
    </row>
    <row r="12441" spans="1:8">
      <c r="A12441" t="s">
        <v>4</v>
      </c>
      <c r="B12441" s="4" t="s">
        <v>5</v>
      </c>
      <c r="C12441" s="4" t="s">
        <v>7</v>
      </c>
      <c r="D12441" s="10" t="s">
        <v>10</v>
      </c>
      <c r="E12441" s="4" t="s">
        <v>5</v>
      </c>
      <c r="F12441" s="4" t="s">
        <v>7</v>
      </c>
      <c r="G12441" s="4" t="s">
        <v>11</v>
      </c>
      <c r="H12441" s="10" t="s">
        <v>12</v>
      </c>
      <c r="I12441" s="4" t="s">
        <v>7</v>
      </c>
      <c r="J12441" s="4" t="s">
        <v>17</v>
      </c>
      <c r="K12441" s="4" t="s">
        <v>7</v>
      </c>
      <c r="L12441" s="4" t="s">
        <v>7</v>
      </c>
      <c r="M12441" s="10" t="s">
        <v>10</v>
      </c>
      <c r="N12441" s="4" t="s">
        <v>5</v>
      </c>
      <c r="O12441" s="4" t="s">
        <v>7</v>
      </c>
      <c r="P12441" s="4" t="s">
        <v>11</v>
      </c>
      <c r="Q12441" s="10" t="s">
        <v>12</v>
      </c>
      <c r="R12441" s="4" t="s">
        <v>7</v>
      </c>
      <c r="S12441" s="4" t="s">
        <v>17</v>
      </c>
      <c r="T12441" s="4" t="s">
        <v>7</v>
      </c>
      <c r="U12441" s="4" t="s">
        <v>7</v>
      </c>
      <c r="V12441" s="4" t="s">
        <v>7</v>
      </c>
      <c r="W12441" s="4" t="s">
        <v>13</v>
      </c>
    </row>
    <row r="12442" spans="1:8">
      <c r="A12442" t="n">
        <v>96934</v>
      </c>
      <c r="B12442" s="9" t="n">
        <v>5</v>
      </c>
      <c r="C12442" s="7" t="n">
        <v>28</v>
      </c>
      <c r="D12442" s="10" t="s">
        <v>3</v>
      </c>
      <c r="E12442" s="8" t="n">
        <v>162</v>
      </c>
      <c r="F12442" s="7" t="n">
        <v>3</v>
      </c>
      <c r="G12442" s="7" t="n">
        <v>36881</v>
      </c>
      <c r="H12442" s="10" t="s">
        <v>3</v>
      </c>
      <c r="I12442" s="7" t="n">
        <v>0</v>
      </c>
      <c r="J12442" s="7" t="n">
        <v>1</v>
      </c>
      <c r="K12442" s="7" t="n">
        <v>3</v>
      </c>
      <c r="L12442" s="7" t="n">
        <v>28</v>
      </c>
      <c r="M12442" s="10" t="s">
        <v>3</v>
      </c>
      <c r="N12442" s="8" t="n">
        <v>162</v>
      </c>
      <c r="O12442" s="7" t="n">
        <v>3</v>
      </c>
      <c r="P12442" s="7" t="n">
        <v>36881</v>
      </c>
      <c r="Q12442" s="10" t="s">
        <v>3</v>
      </c>
      <c r="R12442" s="7" t="n">
        <v>0</v>
      </c>
      <c r="S12442" s="7" t="n">
        <v>2</v>
      </c>
      <c r="T12442" s="7" t="n">
        <v>3</v>
      </c>
      <c r="U12442" s="7" t="n">
        <v>9</v>
      </c>
      <c r="V12442" s="7" t="n">
        <v>1</v>
      </c>
      <c r="W12442" s="11" t="n">
        <f t="normal" ca="1">A12452</f>
        <v>0</v>
      </c>
    </row>
    <row r="12443" spans="1:8">
      <c r="A12443" t="s">
        <v>4</v>
      </c>
      <c r="B12443" s="4" t="s">
        <v>5</v>
      </c>
      <c r="C12443" s="4" t="s">
        <v>7</v>
      </c>
      <c r="D12443" s="10" t="s">
        <v>10</v>
      </c>
      <c r="E12443" s="4" t="s">
        <v>5</v>
      </c>
      <c r="F12443" s="4" t="s">
        <v>11</v>
      </c>
      <c r="G12443" s="4" t="s">
        <v>7</v>
      </c>
      <c r="H12443" s="4" t="s">
        <v>7</v>
      </c>
      <c r="I12443" s="4" t="s">
        <v>8</v>
      </c>
      <c r="J12443" s="10" t="s">
        <v>12</v>
      </c>
      <c r="K12443" s="4" t="s">
        <v>7</v>
      </c>
      <c r="L12443" s="4" t="s">
        <v>7</v>
      </c>
      <c r="M12443" s="10" t="s">
        <v>10</v>
      </c>
      <c r="N12443" s="4" t="s">
        <v>5</v>
      </c>
      <c r="O12443" s="4" t="s">
        <v>7</v>
      </c>
      <c r="P12443" s="10" t="s">
        <v>12</v>
      </c>
      <c r="Q12443" s="4" t="s">
        <v>7</v>
      </c>
      <c r="R12443" s="4" t="s">
        <v>17</v>
      </c>
      <c r="S12443" s="4" t="s">
        <v>7</v>
      </c>
      <c r="T12443" s="4" t="s">
        <v>7</v>
      </c>
      <c r="U12443" s="4" t="s">
        <v>7</v>
      </c>
      <c r="V12443" s="10" t="s">
        <v>10</v>
      </c>
      <c r="W12443" s="4" t="s">
        <v>5</v>
      </c>
      <c r="X12443" s="4" t="s">
        <v>7</v>
      </c>
      <c r="Y12443" s="10" t="s">
        <v>12</v>
      </c>
      <c r="Z12443" s="4" t="s">
        <v>7</v>
      </c>
      <c r="AA12443" s="4" t="s">
        <v>17</v>
      </c>
      <c r="AB12443" s="4" t="s">
        <v>7</v>
      </c>
      <c r="AC12443" s="4" t="s">
        <v>7</v>
      </c>
      <c r="AD12443" s="4" t="s">
        <v>7</v>
      </c>
      <c r="AE12443" s="4" t="s">
        <v>13</v>
      </c>
    </row>
    <row r="12444" spans="1:8">
      <c r="A12444" t="n">
        <v>96963</v>
      </c>
      <c r="B12444" s="9" t="n">
        <v>5</v>
      </c>
      <c r="C12444" s="7" t="n">
        <v>28</v>
      </c>
      <c r="D12444" s="10" t="s">
        <v>3</v>
      </c>
      <c r="E12444" s="39" t="n">
        <v>47</v>
      </c>
      <c r="F12444" s="7" t="n">
        <v>61456</v>
      </c>
      <c r="G12444" s="7" t="n">
        <v>2</v>
      </c>
      <c r="H12444" s="7" t="n">
        <v>0</v>
      </c>
      <c r="I12444" s="7" t="s">
        <v>134</v>
      </c>
      <c r="J12444" s="10" t="s">
        <v>3</v>
      </c>
      <c r="K12444" s="7" t="n">
        <v>8</v>
      </c>
      <c r="L12444" s="7" t="n">
        <v>28</v>
      </c>
      <c r="M12444" s="10" t="s">
        <v>3</v>
      </c>
      <c r="N12444" s="53" t="n">
        <v>74</v>
      </c>
      <c r="O12444" s="7" t="n">
        <v>65</v>
      </c>
      <c r="P12444" s="10" t="s">
        <v>3</v>
      </c>
      <c r="Q12444" s="7" t="n">
        <v>0</v>
      </c>
      <c r="R12444" s="7" t="n">
        <v>1</v>
      </c>
      <c r="S12444" s="7" t="n">
        <v>3</v>
      </c>
      <c r="T12444" s="7" t="n">
        <v>9</v>
      </c>
      <c r="U12444" s="7" t="n">
        <v>28</v>
      </c>
      <c r="V12444" s="10" t="s">
        <v>3</v>
      </c>
      <c r="W12444" s="53" t="n">
        <v>74</v>
      </c>
      <c r="X12444" s="7" t="n">
        <v>65</v>
      </c>
      <c r="Y12444" s="10" t="s">
        <v>3</v>
      </c>
      <c r="Z12444" s="7" t="n">
        <v>0</v>
      </c>
      <c r="AA12444" s="7" t="n">
        <v>2</v>
      </c>
      <c r="AB12444" s="7" t="n">
        <v>3</v>
      </c>
      <c r="AC12444" s="7" t="n">
        <v>9</v>
      </c>
      <c r="AD12444" s="7" t="n">
        <v>1</v>
      </c>
      <c r="AE12444" s="11" t="n">
        <f t="normal" ca="1">A12448</f>
        <v>0</v>
      </c>
    </row>
    <row r="12445" spans="1:8">
      <c r="A12445" t="s">
        <v>4</v>
      </c>
      <c r="B12445" s="4" t="s">
        <v>5</v>
      </c>
      <c r="C12445" s="4" t="s">
        <v>11</v>
      </c>
      <c r="D12445" s="4" t="s">
        <v>7</v>
      </c>
      <c r="E12445" s="4" t="s">
        <v>7</v>
      </c>
      <c r="F12445" s="4" t="s">
        <v>8</v>
      </c>
    </row>
    <row r="12446" spans="1:8">
      <c r="A12446" t="n">
        <v>97011</v>
      </c>
      <c r="B12446" s="39" t="n">
        <v>47</v>
      </c>
      <c r="C12446" s="7" t="n">
        <v>61456</v>
      </c>
      <c r="D12446" s="7" t="n">
        <v>0</v>
      </c>
      <c r="E12446" s="7" t="n">
        <v>0</v>
      </c>
      <c r="F12446" s="7" t="s">
        <v>135</v>
      </c>
    </row>
    <row r="12447" spans="1:8">
      <c r="A12447" t="s">
        <v>4</v>
      </c>
      <c r="B12447" s="4" t="s">
        <v>5</v>
      </c>
      <c r="C12447" s="4" t="s">
        <v>7</v>
      </c>
      <c r="D12447" s="4" t="s">
        <v>11</v>
      </c>
      <c r="E12447" s="4" t="s">
        <v>15</v>
      </c>
    </row>
    <row r="12448" spans="1:8">
      <c r="A12448" t="n">
        <v>97024</v>
      </c>
      <c r="B12448" s="28" t="n">
        <v>58</v>
      </c>
      <c r="C12448" s="7" t="n">
        <v>0</v>
      </c>
      <c r="D12448" s="7" t="n">
        <v>300</v>
      </c>
      <c r="E12448" s="7" t="n">
        <v>1</v>
      </c>
    </row>
    <row r="12449" spans="1:31">
      <c r="A12449" t="s">
        <v>4</v>
      </c>
      <c r="B12449" s="4" t="s">
        <v>5</v>
      </c>
      <c r="C12449" s="4" t="s">
        <v>7</v>
      </c>
      <c r="D12449" s="4" t="s">
        <v>11</v>
      </c>
    </row>
    <row r="12450" spans="1:31">
      <c r="A12450" t="n">
        <v>97032</v>
      </c>
      <c r="B12450" s="28" t="n">
        <v>58</v>
      </c>
      <c r="C12450" s="7" t="n">
        <v>255</v>
      </c>
      <c r="D12450" s="7" t="n">
        <v>0</v>
      </c>
    </row>
    <row r="12451" spans="1:31">
      <c r="A12451" t="s">
        <v>4</v>
      </c>
      <c r="B12451" s="4" t="s">
        <v>5</v>
      </c>
      <c r="C12451" s="4" t="s">
        <v>7</v>
      </c>
      <c r="D12451" s="4" t="s">
        <v>7</v>
      </c>
      <c r="E12451" s="4" t="s">
        <v>7</v>
      </c>
      <c r="F12451" s="4" t="s">
        <v>7</v>
      </c>
    </row>
    <row r="12452" spans="1:31">
      <c r="A12452" t="n">
        <v>97036</v>
      </c>
      <c r="B12452" s="13" t="n">
        <v>14</v>
      </c>
      <c r="C12452" s="7" t="n">
        <v>0</v>
      </c>
      <c r="D12452" s="7" t="n">
        <v>0</v>
      </c>
      <c r="E12452" s="7" t="n">
        <v>0</v>
      </c>
      <c r="F12452" s="7" t="n">
        <v>64</v>
      </c>
    </row>
    <row r="12453" spans="1:31">
      <c r="A12453" t="s">
        <v>4</v>
      </c>
      <c r="B12453" s="4" t="s">
        <v>5</v>
      </c>
      <c r="C12453" s="4" t="s">
        <v>7</v>
      </c>
      <c r="D12453" s="4" t="s">
        <v>11</v>
      </c>
    </row>
    <row r="12454" spans="1:31">
      <c r="A12454" t="n">
        <v>97041</v>
      </c>
      <c r="B12454" s="21" t="n">
        <v>22</v>
      </c>
      <c r="C12454" s="7" t="n">
        <v>0</v>
      </c>
      <c r="D12454" s="7" t="n">
        <v>36881</v>
      </c>
    </row>
    <row r="12455" spans="1:31">
      <c r="A12455" t="s">
        <v>4</v>
      </c>
      <c r="B12455" s="4" t="s">
        <v>5</v>
      </c>
      <c r="C12455" s="4" t="s">
        <v>7</v>
      </c>
      <c r="D12455" s="4" t="s">
        <v>11</v>
      </c>
    </row>
    <row r="12456" spans="1:31">
      <c r="A12456" t="n">
        <v>97045</v>
      </c>
      <c r="B12456" s="28" t="n">
        <v>58</v>
      </c>
      <c r="C12456" s="7" t="n">
        <v>5</v>
      </c>
      <c r="D12456" s="7" t="n">
        <v>300</v>
      </c>
    </row>
    <row r="12457" spans="1:31">
      <c r="A12457" t="s">
        <v>4</v>
      </c>
      <c r="B12457" s="4" t="s">
        <v>5</v>
      </c>
      <c r="C12457" s="4" t="s">
        <v>15</v>
      </c>
      <c r="D12457" s="4" t="s">
        <v>11</v>
      </c>
    </row>
    <row r="12458" spans="1:31">
      <c r="A12458" t="n">
        <v>97049</v>
      </c>
      <c r="B12458" s="29" t="n">
        <v>103</v>
      </c>
      <c r="C12458" s="7" t="n">
        <v>0</v>
      </c>
      <c r="D12458" s="7" t="n">
        <v>300</v>
      </c>
    </row>
    <row r="12459" spans="1:31">
      <c r="A12459" t="s">
        <v>4</v>
      </c>
      <c r="B12459" s="4" t="s">
        <v>5</v>
      </c>
      <c r="C12459" s="4" t="s">
        <v>7</v>
      </c>
    </row>
    <row r="12460" spans="1:31">
      <c r="A12460" t="n">
        <v>97056</v>
      </c>
      <c r="B12460" s="54" t="n">
        <v>64</v>
      </c>
      <c r="C12460" s="7" t="n">
        <v>7</v>
      </c>
    </row>
    <row r="12461" spans="1:31">
      <c r="A12461" t="s">
        <v>4</v>
      </c>
      <c r="B12461" s="4" t="s">
        <v>5</v>
      </c>
      <c r="C12461" s="4" t="s">
        <v>7</v>
      </c>
      <c r="D12461" s="4" t="s">
        <v>11</v>
      </c>
    </row>
    <row r="12462" spans="1:31">
      <c r="A12462" t="n">
        <v>97058</v>
      </c>
      <c r="B12462" s="55" t="n">
        <v>72</v>
      </c>
      <c r="C12462" s="7" t="n">
        <v>5</v>
      </c>
      <c r="D12462" s="7" t="n">
        <v>0</v>
      </c>
    </row>
    <row r="12463" spans="1:31">
      <c r="A12463" t="s">
        <v>4</v>
      </c>
      <c r="B12463" s="4" t="s">
        <v>5</v>
      </c>
      <c r="C12463" s="4" t="s">
        <v>7</v>
      </c>
      <c r="D12463" s="10" t="s">
        <v>10</v>
      </c>
      <c r="E12463" s="4" t="s">
        <v>5</v>
      </c>
      <c r="F12463" s="4" t="s">
        <v>7</v>
      </c>
      <c r="G12463" s="4" t="s">
        <v>11</v>
      </c>
      <c r="H12463" s="10" t="s">
        <v>12</v>
      </c>
      <c r="I12463" s="4" t="s">
        <v>7</v>
      </c>
      <c r="J12463" s="4" t="s">
        <v>17</v>
      </c>
      <c r="K12463" s="4" t="s">
        <v>7</v>
      </c>
      <c r="L12463" s="4" t="s">
        <v>7</v>
      </c>
      <c r="M12463" s="4" t="s">
        <v>13</v>
      </c>
    </row>
    <row r="12464" spans="1:31">
      <c r="A12464" t="n">
        <v>97062</v>
      </c>
      <c r="B12464" s="9" t="n">
        <v>5</v>
      </c>
      <c r="C12464" s="7" t="n">
        <v>28</v>
      </c>
      <c r="D12464" s="10" t="s">
        <v>3</v>
      </c>
      <c r="E12464" s="8" t="n">
        <v>162</v>
      </c>
      <c r="F12464" s="7" t="n">
        <v>4</v>
      </c>
      <c r="G12464" s="7" t="n">
        <v>36881</v>
      </c>
      <c r="H12464" s="10" t="s">
        <v>3</v>
      </c>
      <c r="I12464" s="7" t="n">
        <v>0</v>
      </c>
      <c r="J12464" s="7" t="n">
        <v>1</v>
      </c>
      <c r="K12464" s="7" t="n">
        <v>2</v>
      </c>
      <c r="L12464" s="7" t="n">
        <v>1</v>
      </c>
      <c r="M12464" s="11" t="n">
        <f t="normal" ca="1">A12470</f>
        <v>0</v>
      </c>
    </row>
    <row r="12465" spans="1:13">
      <c r="A12465" t="s">
        <v>4</v>
      </c>
      <c r="B12465" s="4" t="s">
        <v>5</v>
      </c>
      <c r="C12465" s="4" t="s">
        <v>7</v>
      </c>
      <c r="D12465" s="4" t="s">
        <v>8</v>
      </c>
    </row>
    <row r="12466" spans="1:13">
      <c r="A12466" t="n">
        <v>97079</v>
      </c>
      <c r="B12466" s="6" t="n">
        <v>2</v>
      </c>
      <c r="C12466" s="7" t="n">
        <v>10</v>
      </c>
      <c r="D12466" s="7" t="s">
        <v>136</v>
      </c>
    </row>
    <row r="12467" spans="1:13">
      <c r="A12467" t="s">
        <v>4</v>
      </c>
      <c r="B12467" s="4" t="s">
        <v>5</v>
      </c>
      <c r="C12467" s="4" t="s">
        <v>11</v>
      </c>
    </row>
    <row r="12468" spans="1:13">
      <c r="A12468" t="n">
        <v>97096</v>
      </c>
      <c r="B12468" s="26" t="n">
        <v>16</v>
      </c>
      <c r="C12468" s="7" t="n">
        <v>0</v>
      </c>
    </row>
    <row r="12469" spans="1:13">
      <c r="A12469" t="s">
        <v>4</v>
      </c>
      <c r="B12469" s="4" t="s">
        <v>5</v>
      </c>
      <c r="C12469" s="4" t="s">
        <v>7</v>
      </c>
    </row>
    <row r="12470" spans="1:13">
      <c r="A12470" t="n">
        <v>97099</v>
      </c>
      <c r="B12470" s="56" t="n">
        <v>116</v>
      </c>
      <c r="C12470" s="7" t="n">
        <v>0</v>
      </c>
    </row>
    <row r="12471" spans="1:13">
      <c r="A12471" t="s">
        <v>4</v>
      </c>
      <c r="B12471" s="4" t="s">
        <v>5</v>
      </c>
      <c r="C12471" s="4" t="s">
        <v>7</v>
      </c>
      <c r="D12471" s="4" t="s">
        <v>11</v>
      </c>
    </row>
    <row r="12472" spans="1:13">
      <c r="A12472" t="n">
        <v>97101</v>
      </c>
      <c r="B12472" s="56" t="n">
        <v>116</v>
      </c>
      <c r="C12472" s="7" t="n">
        <v>2</v>
      </c>
      <c r="D12472" s="7" t="n">
        <v>1</v>
      </c>
    </row>
    <row r="12473" spans="1:13">
      <c r="A12473" t="s">
        <v>4</v>
      </c>
      <c r="B12473" s="4" t="s">
        <v>5</v>
      </c>
      <c r="C12473" s="4" t="s">
        <v>7</v>
      </c>
      <c r="D12473" s="4" t="s">
        <v>17</v>
      </c>
    </row>
    <row r="12474" spans="1:13">
      <c r="A12474" t="n">
        <v>97105</v>
      </c>
      <c r="B12474" s="56" t="n">
        <v>116</v>
      </c>
      <c r="C12474" s="7" t="n">
        <v>5</v>
      </c>
      <c r="D12474" s="7" t="n">
        <v>1101004800</v>
      </c>
    </row>
    <row r="12475" spans="1:13">
      <c r="A12475" t="s">
        <v>4</v>
      </c>
      <c r="B12475" s="4" t="s">
        <v>5</v>
      </c>
      <c r="C12475" s="4" t="s">
        <v>7</v>
      </c>
      <c r="D12475" s="4" t="s">
        <v>11</v>
      </c>
    </row>
    <row r="12476" spans="1:13">
      <c r="A12476" t="n">
        <v>97111</v>
      </c>
      <c r="B12476" s="56" t="n">
        <v>116</v>
      </c>
      <c r="C12476" s="7" t="n">
        <v>6</v>
      </c>
      <c r="D12476" s="7" t="n">
        <v>1</v>
      </c>
    </row>
    <row r="12477" spans="1:13">
      <c r="A12477" t="s">
        <v>4</v>
      </c>
      <c r="B12477" s="4" t="s">
        <v>5</v>
      </c>
      <c r="C12477" s="4" t="s">
        <v>11</v>
      </c>
      <c r="D12477" s="4" t="s">
        <v>8</v>
      </c>
      <c r="E12477" s="4" t="s">
        <v>8</v>
      </c>
      <c r="F12477" s="4" t="s">
        <v>8</v>
      </c>
      <c r="G12477" s="4" t="s">
        <v>7</v>
      </c>
      <c r="H12477" s="4" t="s">
        <v>17</v>
      </c>
      <c r="I12477" s="4" t="s">
        <v>15</v>
      </c>
      <c r="J12477" s="4" t="s">
        <v>15</v>
      </c>
      <c r="K12477" s="4" t="s">
        <v>15</v>
      </c>
      <c r="L12477" s="4" t="s">
        <v>15</v>
      </c>
      <c r="M12477" s="4" t="s">
        <v>15</v>
      </c>
      <c r="N12477" s="4" t="s">
        <v>15</v>
      </c>
      <c r="O12477" s="4" t="s">
        <v>15</v>
      </c>
      <c r="P12477" s="4" t="s">
        <v>8</v>
      </c>
      <c r="Q12477" s="4" t="s">
        <v>8</v>
      </c>
      <c r="R12477" s="4" t="s">
        <v>17</v>
      </c>
      <c r="S12477" s="4" t="s">
        <v>7</v>
      </c>
      <c r="T12477" s="4" t="s">
        <v>17</v>
      </c>
      <c r="U12477" s="4" t="s">
        <v>17</v>
      </c>
      <c r="V12477" s="4" t="s">
        <v>11</v>
      </c>
    </row>
    <row r="12478" spans="1:13">
      <c r="A12478" t="n">
        <v>97115</v>
      </c>
      <c r="B12478" s="59" t="n">
        <v>19</v>
      </c>
      <c r="C12478" s="7" t="n">
        <v>1</v>
      </c>
      <c r="D12478" s="7" t="s">
        <v>144</v>
      </c>
      <c r="E12478" s="7" t="s">
        <v>145</v>
      </c>
      <c r="F12478" s="7" t="s">
        <v>18</v>
      </c>
      <c r="G12478" s="7" t="n">
        <v>0</v>
      </c>
      <c r="H12478" s="7" t="n">
        <v>1</v>
      </c>
      <c r="I12478" s="7" t="n">
        <v>0</v>
      </c>
      <c r="J12478" s="7" t="n">
        <v>0</v>
      </c>
      <c r="K12478" s="7" t="n">
        <v>0</v>
      </c>
      <c r="L12478" s="7" t="n">
        <v>0</v>
      </c>
      <c r="M12478" s="7" t="n">
        <v>1</v>
      </c>
      <c r="N12478" s="7" t="n">
        <v>1.60000002384186</v>
      </c>
      <c r="O12478" s="7" t="n">
        <v>0.0900000035762787</v>
      </c>
      <c r="P12478" s="7" t="s">
        <v>18</v>
      </c>
      <c r="Q12478" s="7" t="s">
        <v>18</v>
      </c>
      <c r="R12478" s="7" t="n">
        <v>-1</v>
      </c>
      <c r="S12478" s="7" t="n">
        <v>0</v>
      </c>
      <c r="T12478" s="7" t="n">
        <v>0</v>
      </c>
      <c r="U12478" s="7" t="n">
        <v>0</v>
      </c>
      <c r="V12478" s="7" t="n">
        <v>0</v>
      </c>
    </row>
    <row r="12479" spans="1:13">
      <c r="A12479" t="s">
        <v>4</v>
      </c>
      <c r="B12479" s="4" t="s">
        <v>5</v>
      </c>
      <c r="C12479" s="4" t="s">
        <v>11</v>
      </c>
      <c r="D12479" s="4" t="s">
        <v>8</v>
      </c>
      <c r="E12479" s="4" t="s">
        <v>8</v>
      </c>
      <c r="F12479" s="4" t="s">
        <v>8</v>
      </c>
      <c r="G12479" s="4" t="s">
        <v>7</v>
      </c>
      <c r="H12479" s="4" t="s">
        <v>17</v>
      </c>
      <c r="I12479" s="4" t="s">
        <v>15</v>
      </c>
      <c r="J12479" s="4" t="s">
        <v>15</v>
      </c>
      <c r="K12479" s="4" t="s">
        <v>15</v>
      </c>
      <c r="L12479" s="4" t="s">
        <v>15</v>
      </c>
      <c r="M12479" s="4" t="s">
        <v>15</v>
      </c>
      <c r="N12479" s="4" t="s">
        <v>15</v>
      </c>
      <c r="O12479" s="4" t="s">
        <v>15</v>
      </c>
      <c r="P12479" s="4" t="s">
        <v>8</v>
      </c>
      <c r="Q12479" s="4" t="s">
        <v>8</v>
      </c>
      <c r="R12479" s="4" t="s">
        <v>17</v>
      </c>
      <c r="S12479" s="4" t="s">
        <v>7</v>
      </c>
      <c r="T12479" s="4" t="s">
        <v>17</v>
      </c>
      <c r="U12479" s="4" t="s">
        <v>17</v>
      </c>
      <c r="V12479" s="4" t="s">
        <v>11</v>
      </c>
    </row>
    <row r="12480" spans="1:13">
      <c r="A12480" t="n">
        <v>97188</v>
      </c>
      <c r="B12480" s="59" t="n">
        <v>19</v>
      </c>
      <c r="C12480" s="7" t="n">
        <v>2</v>
      </c>
      <c r="D12480" s="7" t="s">
        <v>146</v>
      </c>
      <c r="E12480" s="7" t="s">
        <v>147</v>
      </c>
      <c r="F12480" s="7" t="s">
        <v>18</v>
      </c>
      <c r="G12480" s="7" t="n">
        <v>0</v>
      </c>
      <c r="H12480" s="7" t="n">
        <v>1</v>
      </c>
      <c r="I12480" s="7" t="n">
        <v>0</v>
      </c>
      <c r="J12480" s="7" t="n">
        <v>0</v>
      </c>
      <c r="K12480" s="7" t="n">
        <v>0</v>
      </c>
      <c r="L12480" s="7" t="n">
        <v>0</v>
      </c>
      <c r="M12480" s="7" t="n">
        <v>1</v>
      </c>
      <c r="N12480" s="7" t="n">
        <v>1.60000002384186</v>
      </c>
      <c r="O12480" s="7" t="n">
        <v>0.0900000035762787</v>
      </c>
      <c r="P12480" s="7" t="s">
        <v>18</v>
      </c>
      <c r="Q12480" s="7" t="s">
        <v>18</v>
      </c>
      <c r="R12480" s="7" t="n">
        <v>-1</v>
      </c>
      <c r="S12480" s="7" t="n">
        <v>0</v>
      </c>
      <c r="T12480" s="7" t="n">
        <v>0</v>
      </c>
      <c r="U12480" s="7" t="n">
        <v>0</v>
      </c>
      <c r="V12480" s="7" t="n">
        <v>0</v>
      </c>
    </row>
    <row r="12481" spans="1:22">
      <c r="A12481" t="s">
        <v>4</v>
      </c>
      <c r="B12481" s="4" t="s">
        <v>5</v>
      </c>
      <c r="C12481" s="4" t="s">
        <v>11</v>
      </c>
      <c r="D12481" s="4" t="s">
        <v>8</v>
      </c>
      <c r="E12481" s="4" t="s">
        <v>8</v>
      </c>
      <c r="F12481" s="4" t="s">
        <v>8</v>
      </c>
      <c r="G12481" s="4" t="s">
        <v>7</v>
      </c>
      <c r="H12481" s="4" t="s">
        <v>17</v>
      </c>
      <c r="I12481" s="4" t="s">
        <v>15</v>
      </c>
      <c r="J12481" s="4" t="s">
        <v>15</v>
      </c>
      <c r="K12481" s="4" t="s">
        <v>15</v>
      </c>
      <c r="L12481" s="4" t="s">
        <v>15</v>
      </c>
      <c r="M12481" s="4" t="s">
        <v>15</v>
      </c>
      <c r="N12481" s="4" t="s">
        <v>15</v>
      </c>
      <c r="O12481" s="4" t="s">
        <v>15</v>
      </c>
      <c r="P12481" s="4" t="s">
        <v>8</v>
      </c>
      <c r="Q12481" s="4" t="s">
        <v>8</v>
      </c>
      <c r="R12481" s="4" t="s">
        <v>17</v>
      </c>
      <c r="S12481" s="4" t="s">
        <v>7</v>
      </c>
      <c r="T12481" s="4" t="s">
        <v>17</v>
      </c>
      <c r="U12481" s="4" t="s">
        <v>17</v>
      </c>
      <c r="V12481" s="4" t="s">
        <v>11</v>
      </c>
    </row>
    <row r="12482" spans="1:22">
      <c r="A12482" t="n">
        <v>97262</v>
      </c>
      <c r="B12482" s="59" t="n">
        <v>19</v>
      </c>
      <c r="C12482" s="7" t="n">
        <v>3</v>
      </c>
      <c r="D12482" s="7" t="s">
        <v>148</v>
      </c>
      <c r="E12482" s="7" t="s">
        <v>149</v>
      </c>
      <c r="F12482" s="7" t="s">
        <v>18</v>
      </c>
      <c r="G12482" s="7" t="n">
        <v>0</v>
      </c>
      <c r="H12482" s="7" t="n">
        <v>1</v>
      </c>
      <c r="I12482" s="7" t="n">
        <v>0</v>
      </c>
      <c r="J12482" s="7" t="n">
        <v>0</v>
      </c>
      <c r="K12482" s="7" t="n">
        <v>0</v>
      </c>
      <c r="L12482" s="7" t="n">
        <v>0</v>
      </c>
      <c r="M12482" s="7" t="n">
        <v>1</v>
      </c>
      <c r="N12482" s="7" t="n">
        <v>1.60000002384186</v>
      </c>
      <c r="O12482" s="7" t="n">
        <v>0.0900000035762787</v>
      </c>
      <c r="P12482" s="7" t="s">
        <v>18</v>
      </c>
      <c r="Q12482" s="7" t="s">
        <v>18</v>
      </c>
      <c r="R12482" s="7" t="n">
        <v>-1</v>
      </c>
      <c r="S12482" s="7" t="n">
        <v>0</v>
      </c>
      <c r="T12482" s="7" t="n">
        <v>0</v>
      </c>
      <c r="U12482" s="7" t="n">
        <v>0</v>
      </c>
      <c r="V12482" s="7" t="n">
        <v>0</v>
      </c>
    </row>
    <row r="12483" spans="1:22">
      <c r="A12483" t="s">
        <v>4</v>
      </c>
      <c r="B12483" s="4" t="s">
        <v>5</v>
      </c>
      <c r="C12483" s="4" t="s">
        <v>11</v>
      </c>
      <c r="D12483" s="4" t="s">
        <v>8</v>
      </c>
      <c r="E12483" s="4" t="s">
        <v>8</v>
      </c>
      <c r="F12483" s="4" t="s">
        <v>8</v>
      </c>
      <c r="G12483" s="4" t="s">
        <v>7</v>
      </c>
      <c r="H12483" s="4" t="s">
        <v>17</v>
      </c>
      <c r="I12483" s="4" t="s">
        <v>15</v>
      </c>
      <c r="J12483" s="4" t="s">
        <v>15</v>
      </c>
      <c r="K12483" s="4" t="s">
        <v>15</v>
      </c>
      <c r="L12483" s="4" t="s">
        <v>15</v>
      </c>
      <c r="M12483" s="4" t="s">
        <v>15</v>
      </c>
      <c r="N12483" s="4" t="s">
        <v>15</v>
      </c>
      <c r="O12483" s="4" t="s">
        <v>15</v>
      </c>
      <c r="P12483" s="4" t="s">
        <v>8</v>
      </c>
      <c r="Q12483" s="4" t="s">
        <v>8</v>
      </c>
      <c r="R12483" s="4" t="s">
        <v>17</v>
      </c>
      <c r="S12483" s="4" t="s">
        <v>7</v>
      </c>
      <c r="T12483" s="4" t="s">
        <v>17</v>
      </c>
      <c r="U12483" s="4" t="s">
        <v>17</v>
      </c>
      <c r="V12483" s="4" t="s">
        <v>11</v>
      </c>
    </row>
    <row r="12484" spans="1:22">
      <c r="A12484" t="n">
        <v>97335</v>
      </c>
      <c r="B12484" s="59" t="n">
        <v>19</v>
      </c>
      <c r="C12484" s="7" t="n">
        <v>4</v>
      </c>
      <c r="D12484" s="7" t="s">
        <v>150</v>
      </c>
      <c r="E12484" s="7" t="s">
        <v>151</v>
      </c>
      <c r="F12484" s="7" t="s">
        <v>18</v>
      </c>
      <c r="G12484" s="7" t="n">
        <v>0</v>
      </c>
      <c r="H12484" s="7" t="n">
        <v>1</v>
      </c>
      <c r="I12484" s="7" t="n">
        <v>0</v>
      </c>
      <c r="J12484" s="7" t="n">
        <v>0</v>
      </c>
      <c r="K12484" s="7" t="n">
        <v>0</v>
      </c>
      <c r="L12484" s="7" t="n">
        <v>0</v>
      </c>
      <c r="M12484" s="7" t="n">
        <v>1</v>
      </c>
      <c r="N12484" s="7" t="n">
        <v>1.60000002384186</v>
      </c>
      <c r="O12484" s="7" t="n">
        <v>0.0900000035762787</v>
      </c>
      <c r="P12484" s="7" t="s">
        <v>18</v>
      </c>
      <c r="Q12484" s="7" t="s">
        <v>18</v>
      </c>
      <c r="R12484" s="7" t="n">
        <v>-1</v>
      </c>
      <c r="S12484" s="7" t="n">
        <v>0</v>
      </c>
      <c r="T12484" s="7" t="n">
        <v>0</v>
      </c>
      <c r="U12484" s="7" t="n">
        <v>0</v>
      </c>
      <c r="V12484" s="7" t="n">
        <v>0</v>
      </c>
    </row>
    <row r="12485" spans="1:22">
      <c r="A12485" t="s">
        <v>4</v>
      </c>
      <c r="B12485" s="4" t="s">
        <v>5</v>
      </c>
      <c r="C12485" s="4" t="s">
        <v>11</v>
      </c>
      <c r="D12485" s="4" t="s">
        <v>8</v>
      </c>
      <c r="E12485" s="4" t="s">
        <v>8</v>
      </c>
      <c r="F12485" s="4" t="s">
        <v>8</v>
      </c>
      <c r="G12485" s="4" t="s">
        <v>7</v>
      </c>
      <c r="H12485" s="4" t="s">
        <v>17</v>
      </c>
      <c r="I12485" s="4" t="s">
        <v>15</v>
      </c>
      <c r="J12485" s="4" t="s">
        <v>15</v>
      </c>
      <c r="K12485" s="4" t="s">
        <v>15</v>
      </c>
      <c r="L12485" s="4" t="s">
        <v>15</v>
      </c>
      <c r="M12485" s="4" t="s">
        <v>15</v>
      </c>
      <c r="N12485" s="4" t="s">
        <v>15</v>
      </c>
      <c r="O12485" s="4" t="s">
        <v>15</v>
      </c>
      <c r="P12485" s="4" t="s">
        <v>8</v>
      </c>
      <c r="Q12485" s="4" t="s">
        <v>8</v>
      </c>
      <c r="R12485" s="4" t="s">
        <v>17</v>
      </c>
      <c r="S12485" s="4" t="s">
        <v>7</v>
      </c>
      <c r="T12485" s="4" t="s">
        <v>17</v>
      </c>
      <c r="U12485" s="4" t="s">
        <v>17</v>
      </c>
      <c r="V12485" s="4" t="s">
        <v>11</v>
      </c>
    </row>
    <row r="12486" spans="1:22">
      <c r="A12486" t="n">
        <v>97410</v>
      </c>
      <c r="B12486" s="59" t="n">
        <v>19</v>
      </c>
      <c r="C12486" s="7" t="n">
        <v>5</v>
      </c>
      <c r="D12486" s="7" t="s">
        <v>152</v>
      </c>
      <c r="E12486" s="7" t="s">
        <v>153</v>
      </c>
      <c r="F12486" s="7" t="s">
        <v>18</v>
      </c>
      <c r="G12486" s="7" t="n">
        <v>0</v>
      </c>
      <c r="H12486" s="7" t="n">
        <v>1</v>
      </c>
      <c r="I12486" s="7" t="n">
        <v>0</v>
      </c>
      <c r="J12486" s="7" t="n">
        <v>0</v>
      </c>
      <c r="K12486" s="7" t="n">
        <v>0</v>
      </c>
      <c r="L12486" s="7" t="n">
        <v>0</v>
      </c>
      <c r="M12486" s="7" t="n">
        <v>1</v>
      </c>
      <c r="N12486" s="7" t="n">
        <v>1.60000002384186</v>
      </c>
      <c r="O12486" s="7" t="n">
        <v>0.0900000035762787</v>
      </c>
      <c r="P12486" s="7" t="s">
        <v>18</v>
      </c>
      <c r="Q12486" s="7" t="s">
        <v>18</v>
      </c>
      <c r="R12486" s="7" t="n">
        <v>-1</v>
      </c>
      <c r="S12486" s="7" t="n">
        <v>0</v>
      </c>
      <c r="T12486" s="7" t="n">
        <v>0</v>
      </c>
      <c r="U12486" s="7" t="n">
        <v>0</v>
      </c>
      <c r="V12486" s="7" t="n">
        <v>0</v>
      </c>
    </row>
    <row r="12487" spans="1:22">
      <c r="A12487" t="s">
        <v>4</v>
      </c>
      <c r="B12487" s="4" t="s">
        <v>5</v>
      </c>
      <c r="C12487" s="4" t="s">
        <v>11</v>
      </c>
      <c r="D12487" s="4" t="s">
        <v>8</v>
      </c>
      <c r="E12487" s="4" t="s">
        <v>8</v>
      </c>
      <c r="F12487" s="4" t="s">
        <v>8</v>
      </c>
      <c r="G12487" s="4" t="s">
        <v>7</v>
      </c>
      <c r="H12487" s="4" t="s">
        <v>17</v>
      </c>
      <c r="I12487" s="4" t="s">
        <v>15</v>
      </c>
      <c r="J12487" s="4" t="s">
        <v>15</v>
      </c>
      <c r="K12487" s="4" t="s">
        <v>15</v>
      </c>
      <c r="L12487" s="4" t="s">
        <v>15</v>
      </c>
      <c r="M12487" s="4" t="s">
        <v>15</v>
      </c>
      <c r="N12487" s="4" t="s">
        <v>15</v>
      </c>
      <c r="O12487" s="4" t="s">
        <v>15</v>
      </c>
      <c r="P12487" s="4" t="s">
        <v>8</v>
      </c>
      <c r="Q12487" s="4" t="s">
        <v>8</v>
      </c>
      <c r="R12487" s="4" t="s">
        <v>17</v>
      </c>
      <c r="S12487" s="4" t="s">
        <v>7</v>
      </c>
      <c r="T12487" s="4" t="s">
        <v>17</v>
      </c>
      <c r="U12487" s="4" t="s">
        <v>17</v>
      </c>
      <c r="V12487" s="4" t="s">
        <v>11</v>
      </c>
    </row>
    <row r="12488" spans="1:22">
      <c r="A12488" t="n">
        <v>97482</v>
      </c>
      <c r="B12488" s="59" t="n">
        <v>19</v>
      </c>
      <c r="C12488" s="7" t="n">
        <v>6</v>
      </c>
      <c r="D12488" s="7" t="s">
        <v>154</v>
      </c>
      <c r="E12488" s="7" t="s">
        <v>155</v>
      </c>
      <c r="F12488" s="7" t="s">
        <v>18</v>
      </c>
      <c r="G12488" s="7" t="n">
        <v>0</v>
      </c>
      <c r="H12488" s="7" t="n">
        <v>1</v>
      </c>
      <c r="I12488" s="7" t="n">
        <v>0</v>
      </c>
      <c r="J12488" s="7" t="n">
        <v>0</v>
      </c>
      <c r="K12488" s="7" t="n">
        <v>0</v>
      </c>
      <c r="L12488" s="7" t="n">
        <v>0</v>
      </c>
      <c r="M12488" s="7" t="n">
        <v>1</v>
      </c>
      <c r="N12488" s="7" t="n">
        <v>1.60000002384186</v>
      </c>
      <c r="O12488" s="7" t="n">
        <v>0.0900000035762787</v>
      </c>
      <c r="P12488" s="7" t="s">
        <v>18</v>
      </c>
      <c r="Q12488" s="7" t="s">
        <v>18</v>
      </c>
      <c r="R12488" s="7" t="n">
        <v>-1</v>
      </c>
      <c r="S12488" s="7" t="n">
        <v>0</v>
      </c>
      <c r="T12488" s="7" t="n">
        <v>0</v>
      </c>
      <c r="U12488" s="7" t="n">
        <v>0</v>
      </c>
      <c r="V12488" s="7" t="n">
        <v>0</v>
      </c>
    </row>
    <row r="12489" spans="1:22">
      <c r="A12489" t="s">
        <v>4</v>
      </c>
      <c r="B12489" s="4" t="s">
        <v>5</v>
      </c>
      <c r="C12489" s="4" t="s">
        <v>11</v>
      </c>
      <c r="D12489" s="4" t="s">
        <v>8</v>
      </c>
      <c r="E12489" s="4" t="s">
        <v>8</v>
      </c>
      <c r="F12489" s="4" t="s">
        <v>8</v>
      </c>
      <c r="G12489" s="4" t="s">
        <v>7</v>
      </c>
      <c r="H12489" s="4" t="s">
        <v>17</v>
      </c>
      <c r="I12489" s="4" t="s">
        <v>15</v>
      </c>
      <c r="J12489" s="4" t="s">
        <v>15</v>
      </c>
      <c r="K12489" s="4" t="s">
        <v>15</v>
      </c>
      <c r="L12489" s="4" t="s">
        <v>15</v>
      </c>
      <c r="M12489" s="4" t="s">
        <v>15</v>
      </c>
      <c r="N12489" s="4" t="s">
        <v>15</v>
      </c>
      <c r="O12489" s="4" t="s">
        <v>15</v>
      </c>
      <c r="P12489" s="4" t="s">
        <v>8</v>
      </c>
      <c r="Q12489" s="4" t="s">
        <v>8</v>
      </c>
      <c r="R12489" s="4" t="s">
        <v>17</v>
      </c>
      <c r="S12489" s="4" t="s">
        <v>7</v>
      </c>
      <c r="T12489" s="4" t="s">
        <v>17</v>
      </c>
      <c r="U12489" s="4" t="s">
        <v>17</v>
      </c>
      <c r="V12489" s="4" t="s">
        <v>11</v>
      </c>
    </row>
    <row r="12490" spans="1:22">
      <c r="A12490" t="n">
        <v>97555</v>
      </c>
      <c r="B12490" s="59" t="n">
        <v>19</v>
      </c>
      <c r="C12490" s="7" t="n">
        <v>7</v>
      </c>
      <c r="D12490" s="7" t="s">
        <v>156</v>
      </c>
      <c r="E12490" s="7" t="s">
        <v>157</v>
      </c>
      <c r="F12490" s="7" t="s">
        <v>18</v>
      </c>
      <c r="G12490" s="7" t="n">
        <v>0</v>
      </c>
      <c r="H12490" s="7" t="n">
        <v>1</v>
      </c>
      <c r="I12490" s="7" t="n">
        <v>0</v>
      </c>
      <c r="J12490" s="7" t="n">
        <v>0</v>
      </c>
      <c r="K12490" s="7" t="n">
        <v>0</v>
      </c>
      <c r="L12490" s="7" t="n">
        <v>0</v>
      </c>
      <c r="M12490" s="7" t="n">
        <v>1</v>
      </c>
      <c r="N12490" s="7" t="n">
        <v>1.60000002384186</v>
      </c>
      <c r="O12490" s="7" t="n">
        <v>0.0900000035762787</v>
      </c>
      <c r="P12490" s="7" t="s">
        <v>18</v>
      </c>
      <c r="Q12490" s="7" t="s">
        <v>18</v>
      </c>
      <c r="R12490" s="7" t="n">
        <v>-1</v>
      </c>
      <c r="S12490" s="7" t="n">
        <v>0</v>
      </c>
      <c r="T12490" s="7" t="n">
        <v>0</v>
      </c>
      <c r="U12490" s="7" t="n">
        <v>0</v>
      </c>
      <c r="V12490" s="7" t="n">
        <v>0</v>
      </c>
    </row>
    <row r="12491" spans="1:22">
      <c r="A12491" t="s">
        <v>4</v>
      </c>
      <c r="B12491" s="4" t="s">
        <v>5</v>
      </c>
      <c r="C12491" s="4" t="s">
        <v>11</v>
      </c>
      <c r="D12491" s="4" t="s">
        <v>8</v>
      </c>
      <c r="E12491" s="4" t="s">
        <v>8</v>
      </c>
      <c r="F12491" s="4" t="s">
        <v>8</v>
      </c>
      <c r="G12491" s="4" t="s">
        <v>7</v>
      </c>
      <c r="H12491" s="4" t="s">
        <v>17</v>
      </c>
      <c r="I12491" s="4" t="s">
        <v>15</v>
      </c>
      <c r="J12491" s="4" t="s">
        <v>15</v>
      </c>
      <c r="K12491" s="4" t="s">
        <v>15</v>
      </c>
      <c r="L12491" s="4" t="s">
        <v>15</v>
      </c>
      <c r="M12491" s="4" t="s">
        <v>15</v>
      </c>
      <c r="N12491" s="4" t="s">
        <v>15</v>
      </c>
      <c r="O12491" s="4" t="s">
        <v>15</v>
      </c>
      <c r="P12491" s="4" t="s">
        <v>8</v>
      </c>
      <c r="Q12491" s="4" t="s">
        <v>8</v>
      </c>
      <c r="R12491" s="4" t="s">
        <v>17</v>
      </c>
      <c r="S12491" s="4" t="s">
        <v>7</v>
      </c>
      <c r="T12491" s="4" t="s">
        <v>17</v>
      </c>
      <c r="U12491" s="4" t="s">
        <v>17</v>
      </c>
      <c r="V12491" s="4" t="s">
        <v>11</v>
      </c>
    </row>
    <row r="12492" spans="1:22">
      <c r="A12492" t="n">
        <v>97626</v>
      </c>
      <c r="B12492" s="59" t="n">
        <v>19</v>
      </c>
      <c r="C12492" s="7" t="n">
        <v>8</v>
      </c>
      <c r="D12492" s="7" t="s">
        <v>158</v>
      </c>
      <c r="E12492" s="7" t="s">
        <v>159</v>
      </c>
      <c r="F12492" s="7" t="s">
        <v>18</v>
      </c>
      <c r="G12492" s="7" t="n">
        <v>0</v>
      </c>
      <c r="H12492" s="7" t="n">
        <v>1</v>
      </c>
      <c r="I12492" s="7" t="n">
        <v>0</v>
      </c>
      <c r="J12492" s="7" t="n">
        <v>0</v>
      </c>
      <c r="K12492" s="7" t="n">
        <v>0</v>
      </c>
      <c r="L12492" s="7" t="n">
        <v>0</v>
      </c>
      <c r="M12492" s="7" t="n">
        <v>1</v>
      </c>
      <c r="N12492" s="7" t="n">
        <v>1.60000002384186</v>
      </c>
      <c r="O12492" s="7" t="n">
        <v>0.0900000035762787</v>
      </c>
      <c r="P12492" s="7" t="s">
        <v>18</v>
      </c>
      <c r="Q12492" s="7" t="s">
        <v>18</v>
      </c>
      <c r="R12492" s="7" t="n">
        <v>-1</v>
      </c>
      <c r="S12492" s="7" t="n">
        <v>0</v>
      </c>
      <c r="T12492" s="7" t="n">
        <v>0</v>
      </c>
      <c r="U12492" s="7" t="n">
        <v>0</v>
      </c>
      <c r="V12492" s="7" t="n">
        <v>0</v>
      </c>
    </row>
    <row r="12493" spans="1:22">
      <c r="A12493" t="s">
        <v>4</v>
      </c>
      <c r="B12493" s="4" t="s">
        <v>5</v>
      </c>
      <c r="C12493" s="4" t="s">
        <v>11</v>
      </c>
      <c r="D12493" s="4" t="s">
        <v>8</v>
      </c>
      <c r="E12493" s="4" t="s">
        <v>8</v>
      </c>
      <c r="F12493" s="4" t="s">
        <v>8</v>
      </c>
      <c r="G12493" s="4" t="s">
        <v>7</v>
      </c>
      <c r="H12493" s="4" t="s">
        <v>17</v>
      </c>
      <c r="I12493" s="4" t="s">
        <v>15</v>
      </c>
      <c r="J12493" s="4" t="s">
        <v>15</v>
      </c>
      <c r="K12493" s="4" t="s">
        <v>15</v>
      </c>
      <c r="L12493" s="4" t="s">
        <v>15</v>
      </c>
      <c r="M12493" s="4" t="s">
        <v>15</v>
      </c>
      <c r="N12493" s="4" t="s">
        <v>15</v>
      </c>
      <c r="O12493" s="4" t="s">
        <v>15</v>
      </c>
      <c r="P12493" s="4" t="s">
        <v>8</v>
      </c>
      <c r="Q12493" s="4" t="s">
        <v>8</v>
      </c>
      <c r="R12493" s="4" t="s">
        <v>17</v>
      </c>
      <c r="S12493" s="4" t="s">
        <v>7</v>
      </c>
      <c r="T12493" s="4" t="s">
        <v>17</v>
      </c>
      <c r="U12493" s="4" t="s">
        <v>17</v>
      </c>
      <c r="V12493" s="4" t="s">
        <v>11</v>
      </c>
    </row>
    <row r="12494" spans="1:22">
      <c r="A12494" t="n">
        <v>97699</v>
      </c>
      <c r="B12494" s="59" t="n">
        <v>19</v>
      </c>
      <c r="C12494" s="7" t="n">
        <v>9</v>
      </c>
      <c r="D12494" s="7" t="s">
        <v>160</v>
      </c>
      <c r="E12494" s="7" t="s">
        <v>161</v>
      </c>
      <c r="F12494" s="7" t="s">
        <v>18</v>
      </c>
      <c r="G12494" s="7" t="n">
        <v>0</v>
      </c>
      <c r="H12494" s="7" t="n">
        <v>1</v>
      </c>
      <c r="I12494" s="7" t="n">
        <v>0</v>
      </c>
      <c r="J12494" s="7" t="n">
        <v>0</v>
      </c>
      <c r="K12494" s="7" t="n">
        <v>0</v>
      </c>
      <c r="L12494" s="7" t="n">
        <v>0</v>
      </c>
      <c r="M12494" s="7" t="n">
        <v>1</v>
      </c>
      <c r="N12494" s="7" t="n">
        <v>1.60000002384186</v>
      </c>
      <c r="O12494" s="7" t="n">
        <v>0.0900000035762787</v>
      </c>
      <c r="P12494" s="7" t="s">
        <v>18</v>
      </c>
      <c r="Q12494" s="7" t="s">
        <v>18</v>
      </c>
      <c r="R12494" s="7" t="n">
        <v>-1</v>
      </c>
      <c r="S12494" s="7" t="n">
        <v>0</v>
      </c>
      <c r="T12494" s="7" t="n">
        <v>0</v>
      </c>
      <c r="U12494" s="7" t="n">
        <v>0</v>
      </c>
      <c r="V12494" s="7" t="n">
        <v>0</v>
      </c>
    </row>
    <row r="12495" spans="1:22">
      <c r="A12495" t="s">
        <v>4</v>
      </c>
      <c r="B12495" s="4" t="s">
        <v>5</v>
      </c>
      <c r="C12495" s="4" t="s">
        <v>11</v>
      </c>
      <c r="D12495" s="4" t="s">
        <v>7</v>
      </c>
      <c r="E12495" s="4" t="s">
        <v>7</v>
      </c>
      <c r="F12495" s="4" t="s">
        <v>8</v>
      </c>
    </row>
    <row r="12496" spans="1:22">
      <c r="A12496" t="n">
        <v>97774</v>
      </c>
      <c r="B12496" s="50" t="n">
        <v>20</v>
      </c>
      <c r="C12496" s="7" t="n">
        <v>0</v>
      </c>
      <c r="D12496" s="7" t="n">
        <v>3</v>
      </c>
      <c r="E12496" s="7" t="n">
        <v>10</v>
      </c>
      <c r="F12496" s="7" t="s">
        <v>172</v>
      </c>
    </row>
    <row r="12497" spans="1:22">
      <c r="A12497" t="s">
        <v>4</v>
      </c>
      <c r="B12497" s="4" t="s">
        <v>5</v>
      </c>
      <c r="C12497" s="4" t="s">
        <v>11</v>
      </c>
    </row>
    <row r="12498" spans="1:22">
      <c r="A12498" t="n">
        <v>97792</v>
      </c>
      <c r="B12498" s="26" t="n">
        <v>16</v>
      </c>
      <c r="C12498" s="7" t="n">
        <v>0</v>
      </c>
    </row>
    <row r="12499" spans="1:22">
      <c r="A12499" t="s">
        <v>4</v>
      </c>
      <c r="B12499" s="4" t="s">
        <v>5</v>
      </c>
      <c r="C12499" s="4" t="s">
        <v>11</v>
      </c>
      <c r="D12499" s="4" t="s">
        <v>7</v>
      </c>
      <c r="E12499" s="4" t="s">
        <v>7</v>
      </c>
      <c r="F12499" s="4" t="s">
        <v>8</v>
      </c>
    </row>
    <row r="12500" spans="1:22">
      <c r="A12500" t="n">
        <v>97795</v>
      </c>
      <c r="B12500" s="50" t="n">
        <v>20</v>
      </c>
      <c r="C12500" s="7" t="n">
        <v>1</v>
      </c>
      <c r="D12500" s="7" t="n">
        <v>3</v>
      </c>
      <c r="E12500" s="7" t="n">
        <v>10</v>
      </c>
      <c r="F12500" s="7" t="s">
        <v>172</v>
      </c>
    </row>
    <row r="12501" spans="1:22">
      <c r="A12501" t="s">
        <v>4</v>
      </c>
      <c r="B12501" s="4" t="s">
        <v>5</v>
      </c>
      <c r="C12501" s="4" t="s">
        <v>11</v>
      </c>
    </row>
    <row r="12502" spans="1:22">
      <c r="A12502" t="n">
        <v>97813</v>
      </c>
      <c r="B12502" s="26" t="n">
        <v>16</v>
      </c>
      <c r="C12502" s="7" t="n">
        <v>0</v>
      </c>
    </row>
    <row r="12503" spans="1:22">
      <c r="A12503" t="s">
        <v>4</v>
      </c>
      <c r="B12503" s="4" t="s">
        <v>5</v>
      </c>
      <c r="C12503" s="4" t="s">
        <v>11</v>
      </c>
      <c r="D12503" s="4" t="s">
        <v>7</v>
      </c>
      <c r="E12503" s="4" t="s">
        <v>7</v>
      </c>
      <c r="F12503" s="4" t="s">
        <v>8</v>
      </c>
    </row>
    <row r="12504" spans="1:22">
      <c r="A12504" t="n">
        <v>97816</v>
      </c>
      <c r="B12504" s="50" t="n">
        <v>20</v>
      </c>
      <c r="C12504" s="7" t="n">
        <v>2</v>
      </c>
      <c r="D12504" s="7" t="n">
        <v>3</v>
      </c>
      <c r="E12504" s="7" t="n">
        <v>10</v>
      </c>
      <c r="F12504" s="7" t="s">
        <v>172</v>
      </c>
    </row>
    <row r="12505" spans="1:22">
      <c r="A12505" t="s">
        <v>4</v>
      </c>
      <c r="B12505" s="4" t="s">
        <v>5</v>
      </c>
      <c r="C12505" s="4" t="s">
        <v>11</v>
      </c>
    </row>
    <row r="12506" spans="1:22">
      <c r="A12506" t="n">
        <v>97834</v>
      </c>
      <c r="B12506" s="26" t="n">
        <v>16</v>
      </c>
      <c r="C12506" s="7" t="n">
        <v>0</v>
      </c>
    </row>
    <row r="12507" spans="1:22">
      <c r="A12507" t="s">
        <v>4</v>
      </c>
      <c r="B12507" s="4" t="s">
        <v>5</v>
      </c>
      <c r="C12507" s="4" t="s">
        <v>11</v>
      </c>
      <c r="D12507" s="4" t="s">
        <v>7</v>
      </c>
      <c r="E12507" s="4" t="s">
        <v>7</v>
      </c>
      <c r="F12507" s="4" t="s">
        <v>8</v>
      </c>
    </row>
    <row r="12508" spans="1:22">
      <c r="A12508" t="n">
        <v>97837</v>
      </c>
      <c r="B12508" s="50" t="n">
        <v>20</v>
      </c>
      <c r="C12508" s="7" t="n">
        <v>3</v>
      </c>
      <c r="D12508" s="7" t="n">
        <v>3</v>
      </c>
      <c r="E12508" s="7" t="n">
        <v>10</v>
      </c>
      <c r="F12508" s="7" t="s">
        <v>172</v>
      </c>
    </row>
    <row r="12509" spans="1:22">
      <c r="A12509" t="s">
        <v>4</v>
      </c>
      <c r="B12509" s="4" t="s">
        <v>5</v>
      </c>
      <c r="C12509" s="4" t="s">
        <v>11</v>
      </c>
    </row>
    <row r="12510" spans="1:22">
      <c r="A12510" t="n">
        <v>97855</v>
      </c>
      <c r="B12510" s="26" t="n">
        <v>16</v>
      </c>
      <c r="C12510" s="7" t="n">
        <v>0</v>
      </c>
    </row>
    <row r="12511" spans="1:22">
      <c r="A12511" t="s">
        <v>4</v>
      </c>
      <c r="B12511" s="4" t="s">
        <v>5</v>
      </c>
      <c r="C12511" s="4" t="s">
        <v>11</v>
      </c>
      <c r="D12511" s="4" t="s">
        <v>7</v>
      </c>
      <c r="E12511" s="4" t="s">
        <v>7</v>
      </c>
      <c r="F12511" s="4" t="s">
        <v>8</v>
      </c>
    </row>
    <row r="12512" spans="1:22">
      <c r="A12512" t="n">
        <v>97858</v>
      </c>
      <c r="B12512" s="50" t="n">
        <v>20</v>
      </c>
      <c r="C12512" s="7" t="n">
        <v>4</v>
      </c>
      <c r="D12512" s="7" t="n">
        <v>3</v>
      </c>
      <c r="E12512" s="7" t="n">
        <v>10</v>
      </c>
      <c r="F12512" s="7" t="s">
        <v>172</v>
      </c>
    </row>
    <row r="12513" spans="1:6">
      <c r="A12513" t="s">
        <v>4</v>
      </c>
      <c r="B12513" s="4" t="s">
        <v>5</v>
      </c>
      <c r="C12513" s="4" t="s">
        <v>11</v>
      </c>
    </row>
    <row r="12514" spans="1:6">
      <c r="A12514" t="n">
        <v>97876</v>
      </c>
      <c r="B12514" s="26" t="n">
        <v>16</v>
      </c>
      <c r="C12514" s="7" t="n">
        <v>0</v>
      </c>
    </row>
    <row r="12515" spans="1:6">
      <c r="A12515" t="s">
        <v>4</v>
      </c>
      <c r="B12515" s="4" t="s">
        <v>5</v>
      </c>
      <c r="C12515" s="4" t="s">
        <v>11</v>
      </c>
      <c r="D12515" s="4" t="s">
        <v>7</v>
      </c>
      <c r="E12515" s="4" t="s">
        <v>7</v>
      </c>
      <c r="F12515" s="4" t="s">
        <v>8</v>
      </c>
    </row>
    <row r="12516" spans="1:6">
      <c r="A12516" t="n">
        <v>97879</v>
      </c>
      <c r="B12516" s="50" t="n">
        <v>20</v>
      </c>
      <c r="C12516" s="7" t="n">
        <v>5</v>
      </c>
      <c r="D12516" s="7" t="n">
        <v>3</v>
      </c>
      <c r="E12516" s="7" t="n">
        <v>10</v>
      </c>
      <c r="F12516" s="7" t="s">
        <v>172</v>
      </c>
    </row>
    <row r="12517" spans="1:6">
      <c r="A12517" t="s">
        <v>4</v>
      </c>
      <c r="B12517" s="4" t="s">
        <v>5</v>
      </c>
      <c r="C12517" s="4" t="s">
        <v>11</v>
      </c>
    </row>
    <row r="12518" spans="1:6">
      <c r="A12518" t="n">
        <v>97897</v>
      </c>
      <c r="B12518" s="26" t="n">
        <v>16</v>
      </c>
      <c r="C12518" s="7" t="n">
        <v>0</v>
      </c>
    </row>
    <row r="12519" spans="1:6">
      <c r="A12519" t="s">
        <v>4</v>
      </c>
      <c r="B12519" s="4" t="s">
        <v>5</v>
      </c>
      <c r="C12519" s="4" t="s">
        <v>11</v>
      </c>
      <c r="D12519" s="4" t="s">
        <v>7</v>
      </c>
      <c r="E12519" s="4" t="s">
        <v>7</v>
      </c>
      <c r="F12519" s="4" t="s">
        <v>8</v>
      </c>
    </row>
    <row r="12520" spans="1:6">
      <c r="A12520" t="n">
        <v>97900</v>
      </c>
      <c r="B12520" s="50" t="n">
        <v>20</v>
      </c>
      <c r="C12520" s="7" t="n">
        <v>6</v>
      </c>
      <c r="D12520" s="7" t="n">
        <v>3</v>
      </c>
      <c r="E12520" s="7" t="n">
        <v>10</v>
      </c>
      <c r="F12520" s="7" t="s">
        <v>172</v>
      </c>
    </row>
    <row r="12521" spans="1:6">
      <c r="A12521" t="s">
        <v>4</v>
      </c>
      <c r="B12521" s="4" t="s">
        <v>5</v>
      </c>
      <c r="C12521" s="4" t="s">
        <v>11</v>
      </c>
    </row>
    <row r="12522" spans="1:6">
      <c r="A12522" t="n">
        <v>97918</v>
      </c>
      <c r="B12522" s="26" t="n">
        <v>16</v>
      </c>
      <c r="C12522" s="7" t="n">
        <v>0</v>
      </c>
    </row>
    <row r="12523" spans="1:6">
      <c r="A12523" t="s">
        <v>4</v>
      </c>
      <c r="B12523" s="4" t="s">
        <v>5</v>
      </c>
      <c r="C12523" s="4" t="s">
        <v>11</v>
      </c>
      <c r="D12523" s="4" t="s">
        <v>7</v>
      </c>
      <c r="E12523" s="4" t="s">
        <v>7</v>
      </c>
      <c r="F12523" s="4" t="s">
        <v>8</v>
      </c>
    </row>
    <row r="12524" spans="1:6">
      <c r="A12524" t="n">
        <v>97921</v>
      </c>
      <c r="B12524" s="50" t="n">
        <v>20</v>
      </c>
      <c r="C12524" s="7" t="n">
        <v>7</v>
      </c>
      <c r="D12524" s="7" t="n">
        <v>3</v>
      </c>
      <c r="E12524" s="7" t="n">
        <v>10</v>
      </c>
      <c r="F12524" s="7" t="s">
        <v>172</v>
      </c>
    </row>
    <row r="12525" spans="1:6">
      <c r="A12525" t="s">
        <v>4</v>
      </c>
      <c r="B12525" s="4" t="s">
        <v>5</v>
      </c>
      <c r="C12525" s="4" t="s">
        <v>11</v>
      </c>
    </row>
    <row r="12526" spans="1:6">
      <c r="A12526" t="n">
        <v>97939</v>
      </c>
      <c r="B12526" s="26" t="n">
        <v>16</v>
      </c>
      <c r="C12526" s="7" t="n">
        <v>0</v>
      </c>
    </row>
    <row r="12527" spans="1:6">
      <c r="A12527" t="s">
        <v>4</v>
      </c>
      <c r="B12527" s="4" t="s">
        <v>5</v>
      </c>
      <c r="C12527" s="4" t="s">
        <v>11</v>
      </c>
      <c r="D12527" s="4" t="s">
        <v>7</v>
      </c>
      <c r="E12527" s="4" t="s">
        <v>7</v>
      </c>
      <c r="F12527" s="4" t="s">
        <v>8</v>
      </c>
    </row>
    <row r="12528" spans="1:6">
      <c r="A12528" t="n">
        <v>97942</v>
      </c>
      <c r="B12528" s="50" t="n">
        <v>20</v>
      </c>
      <c r="C12528" s="7" t="n">
        <v>8</v>
      </c>
      <c r="D12528" s="7" t="n">
        <v>3</v>
      </c>
      <c r="E12528" s="7" t="n">
        <v>10</v>
      </c>
      <c r="F12528" s="7" t="s">
        <v>172</v>
      </c>
    </row>
    <row r="12529" spans="1:6">
      <c r="A12529" t="s">
        <v>4</v>
      </c>
      <c r="B12529" s="4" t="s">
        <v>5</v>
      </c>
      <c r="C12529" s="4" t="s">
        <v>11</v>
      </c>
    </row>
    <row r="12530" spans="1:6">
      <c r="A12530" t="n">
        <v>97960</v>
      </c>
      <c r="B12530" s="26" t="n">
        <v>16</v>
      </c>
      <c r="C12530" s="7" t="n">
        <v>0</v>
      </c>
    </row>
    <row r="12531" spans="1:6">
      <c r="A12531" t="s">
        <v>4</v>
      </c>
      <c r="B12531" s="4" t="s">
        <v>5</v>
      </c>
      <c r="C12531" s="4" t="s">
        <v>11</v>
      </c>
      <c r="D12531" s="4" t="s">
        <v>7</v>
      </c>
      <c r="E12531" s="4" t="s">
        <v>7</v>
      </c>
      <c r="F12531" s="4" t="s">
        <v>8</v>
      </c>
    </row>
    <row r="12532" spans="1:6">
      <c r="A12532" t="n">
        <v>97963</v>
      </c>
      <c r="B12532" s="50" t="n">
        <v>20</v>
      </c>
      <c r="C12532" s="7" t="n">
        <v>9</v>
      </c>
      <c r="D12532" s="7" t="n">
        <v>3</v>
      </c>
      <c r="E12532" s="7" t="n">
        <v>10</v>
      </c>
      <c r="F12532" s="7" t="s">
        <v>172</v>
      </c>
    </row>
    <row r="12533" spans="1:6">
      <c r="A12533" t="s">
        <v>4</v>
      </c>
      <c r="B12533" s="4" t="s">
        <v>5</v>
      </c>
      <c r="C12533" s="4" t="s">
        <v>11</v>
      </c>
    </row>
    <row r="12534" spans="1:6">
      <c r="A12534" t="n">
        <v>97981</v>
      </c>
      <c r="B12534" s="26" t="n">
        <v>16</v>
      </c>
      <c r="C12534" s="7" t="n">
        <v>0</v>
      </c>
    </row>
    <row r="12535" spans="1:6">
      <c r="A12535" t="s">
        <v>4</v>
      </c>
      <c r="B12535" s="4" t="s">
        <v>5</v>
      </c>
      <c r="C12535" s="4" t="s">
        <v>7</v>
      </c>
      <c r="D12535" s="4" t="s">
        <v>11</v>
      </c>
      <c r="E12535" s="4" t="s">
        <v>7</v>
      </c>
    </row>
    <row r="12536" spans="1:6">
      <c r="A12536" t="n">
        <v>97984</v>
      </c>
      <c r="B12536" s="15" t="n">
        <v>49</v>
      </c>
      <c r="C12536" s="7" t="n">
        <v>1</v>
      </c>
      <c r="D12536" s="7" t="n">
        <v>0</v>
      </c>
      <c r="E12536" s="7" t="n">
        <v>0</v>
      </c>
    </row>
    <row r="12537" spans="1:6">
      <c r="A12537" t="s">
        <v>4</v>
      </c>
      <c r="B12537" s="4" t="s">
        <v>5</v>
      </c>
      <c r="C12537" s="4" t="s">
        <v>7</v>
      </c>
      <c r="D12537" s="4" t="s">
        <v>11</v>
      </c>
      <c r="E12537" s="4" t="s">
        <v>17</v>
      </c>
      <c r="F12537" s="4" t="s">
        <v>11</v>
      </c>
      <c r="G12537" s="4" t="s">
        <v>17</v>
      </c>
      <c r="H12537" s="4" t="s">
        <v>7</v>
      </c>
    </row>
    <row r="12538" spans="1:6">
      <c r="A12538" t="n">
        <v>97989</v>
      </c>
      <c r="B12538" s="15" t="n">
        <v>49</v>
      </c>
      <c r="C12538" s="7" t="n">
        <v>0</v>
      </c>
      <c r="D12538" s="7" t="n">
        <v>509</v>
      </c>
      <c r="E12538" s="7" t="n">
        <v>1060320051</v>
      </c>
      <c r="F12538" s="7" t="n">
        <v>0</v>
      </c>
      <c r="G12538" s="7" t="n">
        <v>0</v>
      </c>
      <c r="H12538" s="7" t="n">
        <v>0</v>
      </c>
    </row>
    <row r="12539" spans="1:6">
      <c r="A12539" t="s">
        <v>4</v>
      </c>
      <c r="B12539" s="4" t="s">
        <v>5</v>
      </c>
      <c r="C12539" s="4" t="s">
        <v>7</v>
      </c>
      <c r="D12539" s="4" t="s">
        <v>11</v>
      </c>
      <c r="E12539" s="4" t="s">
        <v>7</v>
      </c>
      <c r="F12539" s="4" t="s">
        <v>8</v>
      </c>
      <c r="G12539" s="4" t="s">
        <v>8</v>
      </c>
      <c r="H12539" s="4" t="s">
        <v>8</v>
      </c>
      <c r="I12539" s="4" t="s">
        <v>8</v>
      </c>
      <c r="J12539" s="4" t="s">
        <v>8</v>
      </c>
      <c r="K12539" s="4" t="s">
        <v>8</v>
      </c>
      <c r="L12539" s="4" t="s">
        <v>8</v>
      </c>
      <c r="M12539" s="4" t="s">
        <v>8</v>
      </c>
      <c r="N12539" s="4" t="s">
        <v>8</v>
      </c>
      <c r="O12539" s="4" t="s">
        <v>8</v>
      </c>
      <c r="P12539" s="4" t="s">
        <v>8</v>
      </c>
      <c r="Q12539" s="4" t="s">
        <v>8</v>
      </c>
      <c r="R12539" s="4" t="s">
        <v>8</v>
      </c>
      <c r="S12539" s="4" t="s">
        <v>8</v>
      </c>
      <c r="T12539" s="4" t="s">
        <v>8</v>
      </c>
      <c r="U12539" s="4" t="s">
        <v>8</v>
      </c>
    </row>
    <row r="12540" spans="1:6">
      <c r="A12540" t="n">
        <v>98004</v>
      </c>
      <c r="B12540" s="38" t="n">
        <v>36</v>
      </c>
      <c r="C12540" s="7" t="n">
        <v>8</v>
      </c>
      <c r="D12540" s="7" t="n">
        <v>0</v>
      </c>
      <c r="E12540" s="7" t="n">
        <v>0</v>
      </c>
      <c r="F12540" s="7" t="s">
        <v>189</v>
      </c>
      <c r="G12540" s="7" t="s">
        <v>209</v>
      </c>
      <c r="H12540" s="7" t="s">
        <v>18</v>
      </c>
      <c r="I12540" s="7" t="s">
        <v>18</v>
      </c>
      <c r="J12540" s="7" t="s">
        <v>18</v>
      </c>
      <c r="K12540" s="7" t="s">
        <v>18</v>
      </c>
      <c r="L12540" s="7" t="s">
        <v>18</v>
      </c>
      <c r="M12540" s="7" t="s">
        <v>18</v>
      </c>
      <c r="N12540" s="7" t="s">
        <v>18</v>
      </c>
      <c r="O12540" s="7" t="s">
        <v>18</v>
      </c>
      <c r="P12540" s="7" t="s">
        <v>18</v>
      </c>
      <c r="Q12540" s="7" t="s">
        <v>18</v>
      </c>
      <c r="R12540" s="7" t="s">
        <v>18</v>
      </c>
      <c r="S12540" s="7" t="s">
        <v>18</v>
      </c>
      <c r="T12540" s="7" t="s">
        <v>18</v>
      </c>
      <c r="U12540" s="7" t="s">
        <v>18</v>
      </c>
    </row>
    <row r="12541" spans="1:6">
      <c r="A12541" t="s">
        <v>4</v>
      </c>
      <c r="B12541" s="4" t="s">
        <v>5</v>
      </c>
      <c r="C12541" s="4" t="s">
        <v>7</v>
      </c>
      <c r="D12541" s="4" t="s">
        <v>11</v>
      </c>
      <c r="E12541" s="4" t="s">
        <v>7</v>
      </c>
      <c r="F12541" s="4" t="s">
        <v>8</v>
      </c>
      <c r="G12541" s="4" t="s">
        <v>8</v>
      </c>
      <c r="H12541" s="4" t="s">
        <v>8</v>
      </c>
      <c r="I12541" s="4" t="s">
        <v>8</v>
      </c>
      <c r="J12541" s="4" t="s">
        <v>8</v>
      </c>
      <c r="K12541" s="4" t="s">
        <v>8</v>
      </c>
      <c r="L12541" s="4" t="s">
        <v>8</v>
      </c>
      <c r="M12541" s="4" t="s">
        <v>8</v>
      </c>
      <c r="N12541" s="4" t="s">
        <v>8</v>
      </c>
      <c r="O12541" s="4" t="s">
        <v>8</v>
      </c>
      <c r="P12541" s="4" t="s">
        <v>8</v>
      </c>
      <c r="Q12541" s="4" t="s">
        <v>8</v>
      </c>
      <c r="R12541" s="4" t="s">
        <v>8</v>
      </c>
      <c r="S12541" s="4" t="s">
        <v>8</v>
      </c>
      <c r="T12541" s="4" t="s">
        <v>8</v>
      </c>
      <c r="U12541" s="4" t="s">
        <v>8</v>
      </c>
    </row>
    <row r="12542" spans="1:6">
      <c r="A12542" t="n">
        <v>98045</v>
      </c>
      <c r="B12542" s="38" t="n">
        <v>36</v>
      </c>
      <c r="C12542" s="7" t="n">
        <v>8</v>
      </c>
      <c r="D12542" s="7" t="n">
        <v>6</v>
      </c>
      <c r="E12542" s="7" t="n">
        <v>0</v>
      </c>
      <c r="F12542" s="7" t="s">
        <v>195</v>
      </c>
      <c r="G12542" s="7" t="s">
        <v>209</v>
      </c>
      <c r="H12542" s="7" t="s">
        <v>18</v>
      </c>
      <c r="I12542" s="7" t="s">
        <v>18</v>
      </c>
      <c r="J12542" s="7" t="s">
        <v>18</v>
      </c>
      <c r="K12542" s="7" t="s">
        <v>18</v>
      </c>
      <c r="L12542" s="7" t="s">
        <v>18</v>
      </c>
      <c r="M12542" s="7" t="s">
        <v>18</v>
      </c>
      <c r="N12542" s="7" t="s">
        <v>18</v>
      </c>
      <c r="O12542" s="7" t="s">
        <v>18</v>
      </c>
      <c r="P12542" s="7" t="s">
        <v>18</v>
      </c>
      <c r="Q12542" s="7" t="s">
        <v>18</v>
      </c>
      <c r="R12542" s="7" t="s">
        <v>18</v>
      </c>
      <c r="S12542" s="7" t="s">
        <v>18</v>
      </c>
      <c r="T12542" s="7" t="s">
        <v>18</v>
      </c>
      <c r="U12542" s="7" t="s">
        <v>18</v>
      </c>
    </row>
    <row r="12543" spans="1:6">
      <c r="A12543" t="s">
        <v>4</v>
      </c>
      <c r="B12543" s="4" t="s">
        <v>5</v>
      </c>
      <c r="C12543" s="4" t="s">
        <v>7</v>
      </c>
      <c r="D12543" s="4" t="s">
        <v>8</v>
      </c>
      <c r="E12543" s="4" t="s">
        <v>15</v>
      </c>
      <c r="F12543" s="4" t="s">
        <v>15</v>
      </c>
      <c r="G12543" s="4" t="s">
        <v>15</v>
      </c>
    </row>
    <row r="12544" spans="1:6">
      <c r="A12544" t="n">
        <v>98087</v>
      </c>
      <c r="B12544" s="17" t="n">
        <v>94</v>
      </c>
      <c r="C12544" s="7" t="n">
        <v>2</v>
      </c>
      <c r="D12544" s="7" t="s">
        <v>215</v>
      </c>
      <c r="E12544" s="7" t="n">
        <v>-30</v>
      </c>
      <c r="F12544" s="7" t="n">
        <v>0</v>
      </c>
      <c r="G12544" s="7" t="n">
        <v>-58.0999984741211</v>
      </c>
    </row>
    <row r="12545" spans="1:21">
      <c r="A12545" t="s">
        <v>4</v>
      </c>
      <c r="B12545" s="4" t="s">
        <v>5</v>
      </c>
      <c r="C12545" s="4" t="s">
        <v>7</v>
      </c>
      <c r="D12545" s="4" t="s">
        <v>8</v>
      </c>
      <c r="E12545" s="4" t="s">
        <v>15</v>
      </c>
      <c r="F12545" s="4" t="s">
        <v>15</v>
      </c>
      <c r="G12545" s="4" t="s">
        <v>15</v>
      </c>
    </row>
    <row r="12546" spans="1:21">
      <c r="A12546" t="n">
        <v>98110</v>
      </c>
      <c r="B12546" s="17" t="n">
        <v>94</v>
      </c>
      <c r="C12546" s="7" t="n">
        <v>2</v>
      </c>
      <c r="D12546" s="7" t="s">
        <v>216</v>
      </c>
      <c r="E12546" s="7" t="n">
        <v>-28.2999992370605</v>
      </c>
      <c r="F12546" s="7" t="n">
        <v>0</v>
      </c>
      <c r="G12546" s="7" t="n">
        <v>-52.5999984741211</v>
      </c>
    </row>
    <row r="12547" spans="1:21">
      <c r="A12547" t="s">
        <v>4</v>
      </c>
      <c r="B12547" s="4" t="s">
        <v>5</v>
      </c>
      <c r="C12547" s="4" t="s">
        <v>7</v>
      </c>
      <c r="D12547" s="4" t="s">
        <v>8</v>
      </c>
      <c r="E12547" s="4" t="s">
        <v>15</v>
      </c>
      <c r="F12547" s="4" t="s">
        <v>15</v>
      </c>
      <c r="G12547" s="4" t="s">
        <v>15</v>
      </c>
    </row>
    <row r="12548" spans="1:21">
      <c r="A12548" t="n">
        <v>98133</v>
      </c>
      <c r="B12548" s="17" t="n">
        <v>94</v>
      </c>
      <c r="C12548" s="7" t="n">
        <v>2</v>
      </c>
      <c r="D12548" s="7" t="s">
        <v>217</v>
      </c>
      <c r="E12548" s="7" t="n">
        <v>-30</v>
      </c>
      <c r="F12548" s="7" t="n">
        <v>0</v>
      </c>
      <c r="G12548" s="7" t="n">
        <v>-52.5999984741211</v>
      </c>
    </row>
    <row r="12549" spans="1:21">
      <c r="A12549" t="s">
        <v>4</v>
      </c>
      <c r="B12549" s="4" t="s">
        <v>5</v>
      </c>
      <c r="C12549" s="4" t="s">
        <v>7</v>
      </c>
      <c r="D12549" s="4" t="s">
        <v>8</v>
      </c>
      <c r="E12549" s="4" t="s">
        <v>15</v>
      </c>
      <c r="F12549" s="4" t="s">
        <v>15</v>
      </c>
      <c r="G12549" s="4" t="s">
        <v>15</v>
      </c>
    </row>
    <row r="12550" spans="1:21">
      <c r="A12550" t="n">
        <v>98156</v>
      </c>
      <c r="B12550" s="17" t="n">
        <v>94</v>
      </c>
      <c r="C12550" s="7" t="n">
        <v>2</v>
      </c>
      <c r="D12550" s="7" t="s">
        <v>218</v>
      </c>
      <c r="E12550" s="7" t="n">
        <v>-26.6000003814697</v>
      </c>
      <c r="F12550" s="7" t="n">
        <v>0</v>
      </c>
      <c r="G12550" s="7" t="n">
        <v>-55</v>
      </c>
    </row>
    <row r="12551" spans="1:21">
      <c r="A12551" t="s">
        <v>4</v>
      </c>
      <c r="B12551" s="4" t="s">
        <v>5</v>
      </c>
      <c r="C12551" s="4" t="s">
        <v>7</v>
      </c>
      <c r="D12551" s="4" t="s">
        <v>8</v>
      </c>
      <c r="E12551" s="4" t="s">
        <v>15</v>
      </c>
      <c r="F12551" s="4" t="s">
        <v>15</v>
      </c>
      <c r="G12551" s="4" t="s">
        <v>15</v>
      </c>
    </row>
    <row r="12552" spans="1:21">
      <c r="A12552" t="n">
        <v>98179</v>
      </c>
      <c r="B12552" s="17" t="n">
        <v>94</v>
      </c>
      <c r="C12552" s="7" t="n">
        <v>2</v>
      </c>
      <c r="D12552" s="7" t="s">
        <v>219</v>
      </c>
      <c r="E12552" s="7" t="n">
        <v>-31.7000007629395</v>
      </c>
      <c r="F12552" s="7" t="n">
        <v>0</v>
      </c>
      <c r="G12552" s="7" t="n">
        <v>-52.5999984741211</v>
      </c>
    </row>
    <row r="12553" spans="1:21">
      <c r="A12553" t="s">
        <v>4</v>
      </c>
      <c r="B12553" s="4" t="s">
        <v>5</v>
      </c>
      <c r="C12553" s="4" t="s">
        <v>7</v>
      </c>
      <c r="D12553" s="4" t="s">
        <v>8</v>
      </c>
      <c r="E12553" s="4" t="s">
        <v>15</v>
      </c>
      <c r="F12553" s="4" t="s">
        <v>15</v>
      </c>
      <c r="G12553" s="4" t="s">
        <v>15</v>
      </c>
    </row>
    <row r="12554" spans="1:21">
      <c r="A12554" t="n">
        <v>98202</v>
      </c>
      <c r="B12554" s="17" t="n">
        <v>94</v>
      </c>
      <c r="C12554" s="7" t="n">
        <v>2</v>
      </c>
      <c r="D12554" s="7" t="s">
        <v>220</v>
      </c>
      <c r="E12554" s="7" t="n">
        <v>-33.4000015258789</v>
      </c>
      <c r="F12554" s="7" t="n">
        <v>0</v>
      </c>
      <c r="G12554" s="7" t="n">
        <v>-52.5999984741211</v>
      </c>
    </row>
    <row r="12555" spans="1:21">
      <c r="A12555" t="s">
        <v>4</v>
      </c>
      <c r="B12555" s="4" t="s">
        <v>5</v>
      </c>
      <c r="C12555" s="4" t="s">
        <v>7</v>
      </c>
      <c r="D12555" s="4" t="s">
        <v>8</v>
      </c>
      <c r="E12555" s="4" t="s">
        <v>15</v>
      </c>
      <c r="F12555" s="4" t="s">
        <v>15</v>
      </c>
      <c r="G12555" s="4" t="s">
        <v>15</v>
      </c>
    </row>
    <row r="12556" spans="1:21">
      <c r="A12556" t="n">
        <v>98225</v>
      </c>
      <c r="B12556" s="17" t="n">
        <v>94</v>
      </c>
      <c r="C12556" s="7" t="n">
        <v>2</v>
      </c>
      <c r="D12556" s="7" t="s">
        <v>221</v>
      </c>
      <c r="E12556" s="7" t="n">
        <v>-33.4000015258789</v>
      </c>
      <c r="F12556" s="7" t="n">
        <v>0</v>
      </c>
      <c r="G12556" s="7" t="n">
        <v>-50.2000007629395</v>
      </c>
    </row>
    <row r="12557" spans="1:21">
      <c r="A12557" t="s">
        <v>4</v>
      </c>
      <c r="B12557" s="4" t="s">
        <v>5</v>
      </c>
      <c r="C12557" s="4" t="s">
        <v>7</v>
      </c>
      <c r="D12557" s="4" t="s">
        <v>8</v>
      </c>
      <c r="E12557" s="4" t="s">
        <v>15</v>
      </c>
      <c r="F12557" s="4" t="s">
        <v>15</v>
      </c>
      <c r="G12557" s="4" t="s">
        <v>15</v>
      </c>
    </row>
    <row r="12558" spans="1:21">
      <c r="A12558" t="n">
        <v>98248</v>
      </c>
      <c r="B12558" s="17" t="n">
        <v>94</v>
      </c>
      <c r="C12558" s="7" t="n">
        <v>2</v>
      </c>
      <c r="D12558" s="7" t="s">
        <v>222</v>
      </c>
      <c r="E12558" s="7" t="n">
        <v>-26.6000003814697</v>
      </c>
      <c r="F12558" s="7" t="n">
        <v>0</v>
      </c>
      <c r="G12558" s="7" t="n">
        <v>-52.5999984741211</v>
      </c>
    </row>
    <row r="12559" spans="1:21">
      <c r="A12559" t="s">
        <v>4</v>
      </c>
      <c r="B12559" s="4" t="s">
        <v>5</v>
      </c>
      <c r="C12559" s="4" t="s">
        <v>7</v>
      </c>
      <c r="D12559" s="4" t="s">
        <v>8</v>
      </c>
      <c r="E12559" s="4" t="s">
        <v>15</v>
      </c>
      <c r="F12559" s="4" t="s">
        <v>15</v>
      </c>
      <c r="G12559" s="4" t="s">
        <v>15</v>
      </c>
    </row>
    <row r="12560" spans="1:21">
      <c r="A12560" t="n">
        <v>98271</v>
      </c>
      <c r="B12560" s="17" t="n">
        <v>94</v>
      </c>
      <c r="C12560" s="7" t="n">
        <v>2</v>
      </c>
      <c r="D12560" s="7" t="s">
        <v>223</v>
      </c>
      <c r="E12560" s="7" t="n">
        <v>-28.2999992370605</v>
      </c>
      <c r="F12560" s="7" t="n">
        <v>0</v>
      </c>
      <c r="G12560" s="7" t="n">
        <v>-55</v>
      </c>
    </row>
    <row r="12561" spans="1:7">
      <c r="A12561" t="s">
        <v>4</v>
      </c>
      <c r="B12561" s="4" t="s">
        <v>5</v>
      </c>
      <c r="C12561" s="4" t="s">
        <v>7</v>
      </c>
      <c r="D12561" s="4" t="s">
        <v>8</v>
      </c>
      <c r="E12561" s="4" t="s">
        <v>15</v>
      </c>
      <c r="F12561" s="4" t="s">
        <v>15</v>
      </c>
      <c r="G12561" s="4" t="s">
        <v>15</v>
      </c>
    </row>
    <row r="12562" spans="1:7">
      <c r="A12562" t="n">
        <v>98294</v>
      </c>
      <c r="B12562" s="17" t="n">
        <v>94</v>
      </c>
      <c r="C12562" s="7" t="n">
        <v>2</v>
      </c>
      <c r="D12562" s="7" t="s">
        <v>224</v>
      </c>
      <c r="E12562" s="7" t="n">
        <v>-30</v>
      </c>
      <c r="F12562" s="7" t="n">
        <v>0</v>
      </c>
      <c r="G12562" s="7" t="n">
        <v>-55</v>
      </c>
    </row>
    <row r="12563" spans="1:7">
      <c r="A12563" t="s">
        <v>4</v>
      </c>
      <c r="B12563" s="4" t="s">
        <v>5</v>
      </c>
      <c r="C12563" s="4" t="s">
        <v>7</v>
      </c>
      <c r="D12563" s="4" t="s">
        <v>8</v>
      </c>
      <c r="E12563" s="4" t="s">
        <v>15</v>
      </c>
      <c r="F12563" s="4" t="s">
        <v>15</v>
      </c>
      <c r="G12563" s="4" t="s">
        <v>15</v>
      </c>
    </row>
    <row r="12564" spans="1:7">
      <c r="A12564" t="n">
        <v>98317</v>
      </c>
      <c r="B12564" s="17" t="n">
        <v>94</v>
      </c>
      <c r="C12564" s="7" t="n">
        <v>2</v>
      </c>
      <c r="D12564" s="7" t="s">
        <v>225</v>
      </c>
      <c r="E12564" s="7" t="n">
        <v>-31.7000007629395</v>
      </c>
      <c r="F12564" s="7" t="n">
        <v>0</v>
      </c>
      <c r="G12564" s="7" t="n">
        <v>-55</v>
      </c>
    </row>
    <row r="12565" spans="1:7">
      <c r="A12565" t="s">
        <v>4</v>
      </c>
      <c r="B12565" s="4" t="s">
        <v>5</v>
      </c>
      <c r="C12565" s="4" t="s">
        <v>7</v>
      </c>
      <c r="D12565" s="4" t="s">
        <v>8</v>
      </c>
      <c r="E12565" s="4" t="s">
        <v>15</v>
      </c>
      <c r="F12565" s="4" t="s">
        <v>15</v>
      </c>
      <c r="G12565" s="4" t="s">
        <v>15</v>
      </c>
    </row>
    <row r="12566" spans="1:7">
      <c r="A12566" t="n">
        <v>98340</v>
      </c>
      <c r="B12566" s="17" t="n">
        <v>94</v>
      </c>
      <c r="C12566" s="7" t="n">
        <v>2</v>
      </c>
      <c r="D12566" s="7" t="s">
        <v>226</v>
      </c>
      <c r="E12566" s="7" t="n">
        <v>-33.4000015258789</v>
      </c>
      <c r="F12566" s="7" t="n">
        <v>0</v>
      </c>
      <c r="G12566" s="7" t="n">
        <v>-55</v>
      </c>
    </row>
    <row r="12567" spans="1:7">
      <c r="A12567" t="s">
        <v>4</v>
      </c>
      <c r="B12567" s="4" t="s">
        <v>5</v>
      </c>
      <c r="C12567" s="4" t="s">
        <v>7</v>
      </c>
      <c r="D12567" s="4" t="s">
        <v>8</v>
      </c>
      <c r="E12567" s="4" t="s">
        <v>15</v>
      </c>
      <c r="F12567" s="4" t="s">
        <v>15</v>
      </c>
      <c r="G12567" s="4" t="s">
        <v>15</v>
      </c>
    </row>
    <row r="12568" spans="1:7">
      <c r="A12568" t="n">
        <v>98363</v>
      </c>
      <c r="B12568" s="17" t="n">
        <v>94</v>
      </c>
      <c r="C12568" s="7" t="n">
        <v>2</v>
      </c>
      <c r="D12568" s="7" t="s">
        <v>227</v>
      </c>
      <c r="E12568" s="7" t="n">
        <v>-28.2999992370605</v>
      </c>
      <c r="F12568" s="7" t="n">
        <v>0</v>
      </c>
      <c r="G12568" s="7" t="n">
        <v>-51.9500007629395</v>
      </c>
    </row>
    <row r="12569" spans="1:7">
      <c r="A12569" t="s">
        <v>4</v>
      </c>
      <c r="B12569" s="4" t="s">
        <v>5</v>
      </c>
      <c r="C12569" s="4" t="s">
        <v>7</v>
      </c>
      <c r="D12569" s="4" t="s">
        <v>8</v>
      </c>
      <c r="E12569" s="4" t="s">
        <v>15</v>
      </c>
      <c r="F12569" s="4" t="s">
        <v>15</v>
      </c>
      <c r="G12569" s="4" t="s">
        <v>15</v>
      </c>
    </row>
    <row r="12570" spans="1:7">
      <c r="A12570" t="n">
        <v>98387</v>
      </c>
      <c r="B12570" s="17" t="n">
        <v>94</v>
      </c>
      <c r="C12570" s="7" t="n">
        <v>2</v>
      </c>
      <c r="D12570" s="7" t="s">
        <v>228</v>
      </c>
      <c r="E12570" s="7" t="n">
        <v>-30</v>
      </c>
      <c r="F12570" s="7" t="n">
        <v>0</v>
      </c>
      <c r="G12570" s="7" t="n">
        <v>-51.9500007629395</v>
      </c>
    </row>
    <row r="12571" spans="1:7">
      <c r="A12571" t="s">
        <v>4</v>
      </c>
      <c r="B12571" s="4" t="s">
        <v>5</v>
      </c>
      <c r="C12571" s="4" t="s">
        <v>7</v>
      </c>
      <c r="D12571" s="4" t="s">
        <v>8</v>
      </c>
      <c r="E12571" s="4" t="s">
        <v>15</v>
      </c>
      <c r="F12571" s="4" t="s">
        <v>15</v>
      </c>
      <c r="G12571" s="4" t="s">
        <v>15</v>
      </c>
    </row>
    <row r="12572" spans="1:7">
      <c r="A12572" t="n">
        <v>98411</v>
      </c>
      <c r="B12572" s="17" t="n">
        <v>94</v>
      </c>
      <c r="C12572" s="7" t="n">
        <v>2</v>
      </c>
      <c r="D12572" s="7" t="s">
        <v>229</v>
      </c>
      <c r="E12572" s="7" t="n">
        <v>-26.6000003814697</v>
      </c>
      <c r="F12572" s="7" t="n">
        <v>0</v>
      </c>
      <c r="G12572" s="7" t="n">
        <v>-54.3499984741211</v>
      </c>
    </row>
    <row r="12573" spans="1:7">
      <c r="A12573" t="s">
        <v>4</v>
      </c>
      <c r="B12573" s="4" t="s">
        <v>5</v>
      </c>
      <c r="C12573" s="4" t="s">
        <v>7</v>
      </c>
      <c r="D12573" s="4" t="s">
        <v>8</v>
      </c>
      <c r="E12573" s="4" t="s">
        <v>15</v>
      </c>
      <c r="F12573" s="4" t="s">
        <v>15</v>
      </c>
      <c r="G12573" s="4" t="s">
        <v>15</v>
      </c>
    </row>
    <row r="12574" spans="1:7">
      <c r="A12574" t="n">
        <v>98435</v>
      </c>
      <c r="B12574" s="17" t="n">
        <v>94</v>
      </c>
      <c r="C12574" s="7" t="n">
        <v>2</v>
      </c>
      <c r="D12574" s="7" t="s">
        <v>230</v>
      </c>
      <c r="E12574" s="7" t="n">
        <v>-31.7000007629395</v>
      </c>
      <c r="F12574" s="7" t="n">
        <v>0</v>
      </c>
      <c r="G12574" s="7" t="n">
        <v>-51.9500007629395</v>
      </c>
    </row>
    <row r="12575" spans="1:7">
      <c r="A12575" t="s">
        <v>4</v>
      </c>
      <c r="B12575" s="4" t="s">
        <v>5</v>
      </c>
      <c r="C12575" s="4" t="s">
        <v>7</v>
      </c>
      <c r="D12575" s="4" t="s">
        <v>8</v>
      </c>
      <c r="E12575" s="4" t="s">
        <v>15</v>
      </c>
      <c r="F12575" s="4" t="s">
        <v>15</v>
      </c>
      <c r="G12575" s="4" t="s">
        <v>15</v>
      </c>
    </row>
    <row r="12576" spans="1:7">
      <c r="A12576" t="n">
        <v>98459</v>
      </c>
      <c r="B12576" s="17" t="n">
        <v>94</v>
      </c>
      <c r="C12576" s="7" t="n">
        <v>2</v>
      </c>
      <c r="D12576" s="7" t="s">
        <v>231</v>
      </c>
      <c r="E12576" s="7" t="n">
        <v>-33.4000015258789</v>
      </c>
      <c r="F12576" s="7" t="n">
        <v>0</v>
      </c>
      <c r="G12576" s="7" t="n">
        <v>-51.9500007629395</v>
      </c>
    </row>
    <row r="12577" spans="1:7">
      <c r="A12577" t="s">
        <v>4</v>
      </c>
      <c r="B12577" s="4" t="s">
        <v>5</v>
      </c>
      <c r="C12577" s="4" t="s">
        <v>7</v>
      </c>
      <c r="D12577" s="4" t="s">
        <v>8</v>
      </c>
      <c r="E12577" s="4" t="s">
        <v>15</v>
      </c>
      <c r="F12577" s="4" t="s">
        <v>15</v>
      </c>
      <c r="G12577" s="4" t="s">
        <v>15</v>
      </c>
    </row>
    <row r="12578" spans="1:7">
      <c r="A12578" t="n">
        <v>98483</v>
      </c>
      <c r="B12578" s="17" t="n">
        <v>94</v>
      </c>
      <c r="C12578" s="7" t="n">
        <v>2</v>
      </c>
      <c r="D12578" s="7" t="s">
        <v>232</v>
      </c>
      <c r="E12578" s="7" t="n">
        <v>-33.4000015258789</v>
      </c>
      <c r="F12578" s="7" t="n">
        <v>0</v>
      </c>
      <c r="G12578" s="7" t="n">
        <v>-49.5499992370605</v>
      </c>
    </row>
    <row r="12579" spans="1:7">
      <c r="A12579" t="s">
        <v>4</v>
      </c>
      <c r="B12579" s="4" t="s">
        <v>5</v>
      </c>
      <c r="C12579" s="4" t="s">
        <v>7</v>
      </c>
      <c r="D12579" s="4" t="s">
        <v>8</v>
      </c>
      <c r="E12579" s="4" t="s">
        <v>15</v>
      </c>
      <c r="F12579" s="4" t="s">
        <v>15</v>
      </c>
      <c r="G12579" s="4" t="s">
        <v>15</v>
      </c>
    </row>
    <row r="12580" spans="1:7">
      <c r="A12580" t="n">
        <v>98507</v>
      </c>
      <c r="B12580" s="17" t="n">
        <v>94</v>
      </c>
      <c r="C12580" s="7" t="n">
        <v>2</v>
      </c>
      <c r="D12580" s="7" t="s">
        <v>233</v>
      </c>
      <c r="E12580" s="7" t="n">
        <v>-26.6000003814697</v>
      </c>
      <c r="F12580" s="7" t="n">
        <v>0</v>
      </c>
      <c r="G12580" s="7" t="n">
        <v>-51.9500007629395</v>
      </c>
    </row>
    <row r="12581" spans="1:7">
      <c r="A12581" t="s">
        <v>4</v>
      </c>
      <c r="B12581" s="4" t="s">
        <v>5</v>
      </c>
      <c r="C12581" s="4" t="s">
        <v>7</v>
      </c>
      <c r="D12581" s="4" t="s">
        <v>8</v>
      </c>
      <c r="E12581" s="4" t="s">
        <v>15</v>
      </c>
      <c r="F12581" s="4" t="s">
        <v>15</v>
      </c>
      <c r="G12581" s="4" t="s">
        <v>15</v>
      </c>
    </row>
    <row r="12582" spans="1:7">
      <c r="A12582" t="n">
        <v>98531</v>
      </c>
      <c r="B12582" s="17" t="n">
        <v>94</v>
      </c>
      <c r="C12582" s="7" t="n">
        <v>2</v>
      </c>
      <c r="D12582" s="7" t="s">
        <v>234</v>
      </c>
      <c r="E12582" s="7" t="n">
        <v>-28.2999992370605</v>
      </c>
      <c r="F12582" s="7" t="n">
        <v>0</v>
      </c>
      <c r="G12582" s="7" t="n">
        <v>-54.3499984741211</v>
      </c>
    </row>
    <row r="12583" spans="1:7">
      <c r="A12583" t="s">
        <v>4</v>
      </c>
      <c r="B12583" s="4" t="s">
        <v>5</v>
      </c>
      <c r="C12583" s="4" t="s">
        <v>7</v>
      </c>
      <c r="D12583" s="4" t="s">
        <v>8</v>
      </c>
      <c r="E12583" s="4" t="s">
        <v>15</v>
      </c>
      <c r="F12583" s="4" t="s">
        <v>15</v>
      </c>
      <c r="G12583" s="4" t="s">
        <v>15</v>
      </c>
    </row>
    <row r="12584" spans="1:7">
      <c r="A12584" t="n">
        <v>98555</v>
      </c>
      <c r="B12584" s="17" t="n">
        <v>94</v>
      </c>
      <c r="C12584" s="7" t="n">
        <v>2</v>
      </c>
      <c r="D12584" s="7" t="s">
        <v>235</v>
      </c>
      <c r="E12584" s="7" t="n">
        <v>-30</v>
      </c>
      <c r="F12584" s="7" t="n">
        <v>0</v>
      </c>
      <c r="G12584" s="7" t="n">
        <v>-54.3499984741211</v>
      </c>
    </row>
    <row r="12585" spans="1:7">
      <c r="A12585" t="s">
        <v>4</v>
      </c>
      <c r="B12585" s="4" t="s">
        <v>5</v>
      </c>
      <c r="C12585" s="4" t="s">
        <v>7</v>
      </c>
      <c r="D12585" s="4" t="s">
        <v>8</v>
      </c>
      <c r="E12585" s="4" t="s">
        <v>15</v>
      </c>
      <c r="F12585" s="4" t="s">
        <v>15</v>
      </c>
      <c r="G12585" s="4" t="s">
        <v>15</v>
      </c>
    </row>
    <row r="12586" spans="1:7">
      <c r="A12586" t="n">
        <v>98579</v>
      </c>
      <c r="B12586" s="17" t="n">
        <v>94</v>
      </c>
      <c r="C12586" s="7" t="n">
        <v>2</v>
      </c>
      <c r="D12586" s="7" t="s">
        <v>236</v>
      </c>
      <c r="E12586" s="7" t="n">
        <v>-31.7000007629395</v>
      </c>
      <c r="F12586" s="7" t="n">
        <v>0</v>
      </c>
      <c r="G12586" s="7" t="n">
        <v>-54.3499984741211</v>
      </c>
    </row>
    <row r="12587" spans="1:7">
      <c r="A12587" t="s">
        <v>4</v>
      </c>
      <c r="B12587" s="4" t="s">
        <v>5</v>
      </c>
      <c r="C12587" s="4" t="s">
        <v>7</v>
      </c>
      <c r="D12587" s="4" t="s">
        <v>8</v>
      </c>
      <c r="E12587" s="4" t="s">
        <v>15</v>
      </c>
      <c r="F12587" s="4" t="s">
        <v>15</v>
      </c>
      <c r="G12587" s="4" t="s">
        <v>15</v>
      </c>
    </row>
    <row r="12588" spans="1:7">
      <c r="A12588" t="n">
        <v>98603</v>
      </c>
      <c r="B12588" s="17" t="n">
        <v>94</v>
      </c>
      <c r="C12588" s="7" t="n">
        <v>2</v>
      </c>
      <c r="D12588" s="7" t="s">
        <v>237</v>
      </c>
      <c r="E12588" s="7" t="n">
        <v>-33.4000015258789</v>
      </c>
      <c r="F12588" s="7" t="n">
        <v>0</v>
      </c>
      <c r="G12588" s="7" t="n">
        <v>-54.3499984741211</v>
      </c>
    </row>
    <row r="12589" spans="1:7">
      <c r="A12589" t="s">
        <v>4</v>
      </c>
      <c r="B12589" s="4" t="s">
        <v>5</v>
      </c>
      <c r="C12589" s="4" t="s">
        <v>7</v>
      </c>
      <c r="D12589" s="4" t="s">
        <v>8</v>
      </c>
      <c r="E12589" s="4" t="s">
        <v>15</v>
      </c>
      <c r="F12589" s="4" t="s">
        <v>15</v>
      </c>
      <c r="G12589" s="4" t="s">
        <v>15</v>
      </c>
    </row>
    <row r="12590" spans="1:7">
      <c r="A12590" t="n">
        <v>98627</v>
      </c>
      <c r="B12590" s="17" t="n">
        <v>94</v>
      </c>
      <c r="C12590" s="7" t="n">
        <v>3</v>
      </c>
      <c r="D12590" s="7" t="s">
        <v>227</v>
      </c>
      <c r="E12590" s="7" t="n">
        <v>0</v>
      </c>
      <c r="F12590" s="7" t="n">
        <v>180</v>
      </c>
      <c r="G12590" s="7" t="n">
        <v>0</v>
      </c>
    </row>
    <row r="12591" spans="1:7">
      <c r="A12591" t="s">
        <v>4</v>
      </c>
      <c r="B12591" s="4" t="s">
        <v>5</v>
      </c>
      <c r="C12591" s="4" t="s">
        <v>7</v>
      </c>
      <c r="D12591" s="4" t="s">
        <v>8</v>
      </c>
      <c r="E12591" s="4" t="s">
        <v>15</v>
      </c>
      <c r="F12591" s="4" t="s">
        <v>15</v>
      </c>
      <c r="G12591" s="4" t="s">
        <v>15</v>
      </c>
    </row>
    <row r="12592" spans="1:7">
      <c r="A12592" t="n">
        <v>98651</v>
      </c>
      <c r="B12592" s="17" t="n">
        <v>94</v>
      </c>
      <c r="C12592" s="7" t="n">
        <v>3</v>
      </c>
      <c r="D12592" s="7" t="s">
        <v>228</v>
      </c>
      <c r="E12592" s="7" t="n">
        <v>0</v>
      </c>
      <c r="F12592" s="7" t="n">
        <v>180</v>
      </c>
      <c r="G12592" s="7" t="n">
        <v>0</v>
      </c>
    </row>
    <row r="12593" spans="1:7">
      <c r="A12593" t="s">
        <v>4</v>
      </c>
      <c r="B12593" s="4" t="s">
        <v>5</v>
      </c>
      <c r="C12593" s="4" t="s">
        <v>7</v>
      </c>
      <c r="D12593" s="4" t="s">
        <v>8</v>
      </c>
      <c r="E12593" s="4" t="s">
        <v>15</v>
      </c>
      <c r="F12593" s="4" t="s">
        <v>15</v>
      </c>
      <c r="G12593" s="4" t="s">
        <v>15</v>
      </c>
    </row>
    <row r="12594" spans="1:7">
      <c r="A12594" t="n">
        <v>98675</v>
      </c>
      <c r="B12594" s="17" t="n">
        <v>94</v>
      </c>
      <c r="C12594" s="7" t="n">
        <v>3</v>
      </c>
      <c r="D12594" s="7" t="s">
        <v>229</v>
      </c>
      <c r="E12594" s="7" t="n">
        <v>0</v>
      </c>
      <c r="F12594" s="7" t="n">
        <v>180</v>
      </c>
      <c r="G12594" s="7" t="n">
        <v>0</v>
      </c>
    </row>
    <row r="12595" spans="1:7">
      <c r="A12595" t="s">
        <v>4</v>
      </c>
      <c r="B12595" s="4" t="s">
        <v>5</v>
      </c>
      <c r="C12595" s="4" t="s">
        <v>7</v>
      </c>
      <c r="D12595" s="4" t="s">
        <v>8</v>
      </c>
      <c r="E12595" s="4" t="s">
        <v>15</v>
      </c>
      <c r="F12595" s="4" t="s">
        <v>15</v>
      </c>
      <c r="G12595" s="4" t="s">
        <v>15</v>
      </c>
    </row>
    <row r="12596" spans="1:7">
      <c r="A12596" t="n">
        <v>98699</v>
      </c>
      <c r="B12596" s="17" t="n">
        <v>94</v>
      </c>
      <c r="C12596" s="7" t="n">
        <v>3</v>
      </c>
      <c r="D12596" s="7" t="s">
        <v>230</v>
      </c>
      <c r="E12596" s="7" t="n">
        <v>0</v>
      </c>
      <c r="F12596" s="7" t="n">
        <v>180</v>
      </c>
      <c r="G12596" s="7" t="n">
        <v>0</v>
      </c>
    </row>
    <row r="12597" spans="1:7">
      <c r="A12597" t="s">
        <v>4</v>
      </c>
      <c r="B12597" s="4" t="s">
        <v>5</v>
      </c>
      <c r="C12597" s="4" t="s">
        <v>7</v>
      </c>
      <c r="D12597" s="4" t="s">
        <v>8</v>
      </c>
      <c r="E12597" s="4" t="s">
        <v>15</v>
      </c>
      <c r="F12597" s="4" t="s">
        <v>15</v>
      </c>
      <c r="G12597" s="4" t="s">
        <v>15</v>
      </c>
    </row>
    <row r="12598" spans="1:7">
      <c r="A12598" t="n">
        <v>98723</v>
      </c>
      <c r="B12598" s="17" t="n">
        <v>94</v>
      </c>
      <c r="C12598" s="7" t="n">
        <v>3</v>
      </c>
      <c r="D12598" s="7" t="s">
        <v>231</v>
      </c>
      <c r="E12598" s="7" t="n">
        <v>0</v>
      </c>
      <c r="F12598" s="7" t="n">
        <v>180</v>
      </c>
      <c r="G12598" s="7" t="n">
        <v>0</v>
      </c>
    </row>
    <row r="12599" spans="1:7">
      <c r="A12599" t="s">
        <v>4</v>
      </c>
      <c r="B12599" s="4" t="s">
        <v>5</v>
      </c>
      <c r="C12599" s="4" t="s">
        <v>7</v>
      </c>
      <c r="D12599" s="4" t="s">
        <v>8</v>
      </c>
      <c r="E12599" s="4" t="s">
        <v>15</v>
      </c>
      <c r="F12599" s="4" t="s">
        <v>15</v>
      </c>
      <c r="G12599" s="4" t="s">
        <v>15</v>
      </c>
    </row>
    <row r="12600" spans="1:7">
      <c r="A12600" t="n">
        <v>98747</v>
      </c>
      <c r="B12600" s="17" t="n">
        <v>94</v>
      </c>
      <c r="C12600" s="7" t="n">
        <v>3</v>
      </c>
      <c r="D12600" s="7" t="s">
        <v>232</v>
      </c>
      <c r="E12600" s="7" t="n">
        <v>0</v>
      </c>
      <c r="F12600" s="7" t="n">
        <v>180</v>
      </c>
      <c r="G12600" s="7" t="n">
        <v>0</v>
      </c>
    </row>
    <row r="12601" spans="1:7">
      <c r="A12601" t="s">
        <v>4</v>
      </c>
      <c r="B12601" s="4" t="s">
        <v>5</v>
      </c>
      <c r="C12601" s="4" t="s">
        <v>7</v>
      </c>
      <c r="D12601" s="4" t="s">
        <v>8</v>
      </c>
      <c r="E12601" s="4" t="s">
        <v>15</v>
      </c>
      <c r="F12601" s="4" t="s">
        <v>15</v>
      </c>
      <c r="G12601" s="4" t="s">
        <v>15</v>
      </c>
    </row>
    <row r="12602" spans="1:7">
      <c r="A12602" t="n">
        <v>98771</v>
      </c>
      <c r="B12602" s="17" t="n">
        <v>94</v>
      </c>
      <c r="C12602" s="7" t="n">
        <v>3</v>
      </c>
      <c r="D12602" s="7" t="s">
        <v>233</v>
      </c>
      <c r="E12602" s="7" t="n">
        <v>0</v>
      </c>
      <c r="F12602" s="7" t="n">
        <v>180</v>
      </c>
      <c r="G12602" s="7" t="n">
        <v>0</v>
      </c>
    </row>
    <row r="12603" spans="1:7">
      <c r="A12603" t="s">
        <v>4</v>
      </c>
      <c r="B12603" s="4" t="s">
        <v>5</v>
      </c>
      <c r="C12603" s="4" t="s">
        <v>7</v>
      </c>
      <c r="D12603" s="4" t="s">
        <v>8</v>
      </c>
      <c r="E12603" s="4" t="s">
        <v>15</v>
      </c>
      <c r="F12603" s="4" t="s">
        <v>15</v>
      </c>
      <c r="G12603" s="4" t="s">
        <v>15</v>
      </c>
    </row>
    <row r="12604" spans="1:7">
      <c r="A12604" t="n">
        <v>98795</v>
      </c>
      <c r="B12604" s="17" t="n">
        <v>94</v>
      </c>
      <c r="C12604" s="7" t="n">
        <v>3</v>
      </c>
      <c r="D12604" s="7" t="s">
        <v>234</v>
      </c>
      <c r="E12604" s="7" t="n">
        <v>0</v>
      </c>
      <c r="F12604" s="7" t="n">
        <v>180</v>
      </c>
      <c r="G12604" s="7" t="n">
        <v>0</v>
      </c>
    </row>
    <row r="12605" spans="1:7">
      <c r="A12605" t="s">
        <v>4</v>
      </c>
      <c r="B12605" s="4" t="s">
        <v>5</v>
      </c>
      <c r="C12605" s="4" t="s">
        <v>7</v>
      </c>
      <c r="D12605" s="4" t="s">
        <v>8</v>
      </c>
      <c r="E12605" s="4" t="s">
        <v>15</v>
      </c>
      <c r="F12605" s="4" t="s">
        <v>15</v>
      </c>
      <c r="G12605" s="4" t="s">
        <v>15</v>
      </c>
    </row>
    <row r="12606" spans="1:7">
      <c r="A12606" t="n">
        <v>98819</v>
      </c>
      <c r="B12606" s="17" t="n">
        <v>94</v>
      </c>
      <c r="C12606" s="7" t="n">
        <v>3</v>
      </c>
      <c r="D12606" s="7" t="s">
        <v>235</v>
      </c>
      <c r="E12606" s="7" t="n">
        <v>0</v>
      </c>
      <c r="F12606" s="7" t="n">
        <v>180</v>
      </c>
      <c r="G12606" s="7" t="n">
        <v>0</v>
      </c>
    </row>
    <row r="12607" spans="1:7">
      <c r="A12607" t="s">
        <v>4</v>
      </c>
      <c r="B12607" s="4" t="s">
        <v>5</v>
      </c>
      <c r="C12607" s="4" t="s">
        <v>7</v>
      </c>
      <c r="D12607" s="4" t="s">
        <v>8</v>
      </c>
      <c r="E12607" s="4" t="s">
        <v>15</v>
      </c>
      <c r="F12607" s="4" t="s">
        <v>15</v>
      </c>
      <c r="G12607" s="4" t="s">
        <v>15</v>
      </c>
    </row>
    <row r="12608" spans="1:7">
      <c r="A12608" t="n">
        <v>98843</v>
      </c>
      <c r="B12608" s="17" t="n">
        <v>94</v>
      </c>
      <c r="C12608" s="7" t="n">
        <v>3</v>
      </c>
      <c r="D12608" s="7" t="s">
        <v>236</v>
      </c>
      <c r="E12608" s="7" t="n">
        <v>0</v>
      </c>
      <c r="F12608" s="7" t="n">
        <v>180</v>
      </c>
      <c r="G12608" s="7" t="n">
        <v>0</v>
      </c>
    </row>
    <row r="12609" spans="1:7">
      <c r="A12609" t="s">
        <v>4</v>
      </c>
      <c r="B12609" s="4" t="s">
        <v>5</v>
      </c>
      <c r="C12609" s="4" t="s">
        <v>7</v>
      </c>
      <c r="D12609" s="4" t="s">
        <v>8</v>
      </c>
      <c r="E12609" s="4" t="s">
        <v>15</v>
      </c>
      <c r="F12609" s="4" t="s">
        <v>15</v>
      </c>
      <c r="G12609" s="4" t="s">
        <v>15</v>
      </c>
    </row>
    <row r="12610" spans="1:7">
      <c r="A12610" t="n">
        <v>98867</v>
      </c>
      <c r="B12610" s="17" t="n">
        <v>94</v>
      </c>
      <c r="C12610" s="7" t="n">
        <v>3</v>
      </c>
      <c r="D12610" s="7" t="s">
        <v>237</v>
      </c>
      <c r="E12610" s="7" t="n">
        <v>0</v>
      </c>
      <c r="F12610" s="7" t="n">
        <v>180</v>
      </c>
      <c r="G12610" s="7" t="n">
        <v>0</v>
      </c>
    </row>
    <row r="12611" spans="1:7">
      <c r="A12611" t="s">
        <v>4</v>
      </c>
      <c r="B12611" s="4" t="s">
        <v>5</v>
      </c>
      <c r="C12611" s="4" t="s">
        <v>11</v>
      </c>
      <c r="D12611" s="4" t="s">
        <v>11</v>
      </c>
      <c r="E12611" s="4" t="s">
        <v>11</v>
      </c>
    </row>
    <row r="12612" spans="1:7">
      <c r="A12612" t="n">
        <v>98891</v>
      </c>
      <c r="B12612" s="42" t="n">
        <v>61</v>
      </c>
      <c r="C12612" s="7" t="n">
        <v>0</v>
      </c>
      <c r="D12612" s="7" t="n">
        <v>65533</v>
      </c>
      <c r="E12612" s="7" t="n">
        <v>0</v>
      </c>
    </row>
    <row r="12613" spans="1:7">
      <c r="A12613" t="s">
        <v>4</v>
      </c>
      <c r="B12613" s="4" t="s">
        <v>5</v>
      </c>
      <c r="C12613" s="4" t="s">
        <v>11</v>
      </c>
      <c r="D12613" s="4" t="s">
        <v>11</v>
      </c>
      <c r="E12613" s="4" t="s">
        <v>11</v>
      </c>
    </row>
    <row r="12614" spans="1:7">
      <c r="A12614" t="n">
        <v>98898</v>
      </c>
      <c r="B12614" s="42" t="n">
        <v>61</v>
      </c>
      <c r="C12614" s="7" t="n">
        <v>1</v>
      </c>
      <c r="D12614" s="7" t="n">
        <v>65533</v>
      </c>
      <c r="E12614" s="7" t="n">
        <v>0</v>
      </c>
    </row>
    <row r="12615" spans="1:7">
      <c r="A12615" t="s">
        <v>4</v>
      </c>
      <c r="B12615" s="4" t="s">
        <v>5</v>
      </c>
      <c r="C12615" s="4" t="s">
        <v>11</v>
      </c>
      <c r="D12615" s="4" t="s">
        <v>11</v>
      </c>
      <c r="E12615" s="4" t="s">
        <v>11</v>
      </c>
    </row>
    <row r="12616" spans="1:7">
      <c r="A12616" t="n">
        <v>98905</v>
      </c>
      <c r="B12616" s="42" t="n">
        <v>61</v>
      </c>
      <c r="C12616" s="7" t="n">
        <v>2</v>
      </c>
      <c r="D12616" s="7" t="n">
        <v>65533</v>
      </c>
      <c r="E12616" s="7" t="n">
        <v>0</v>
      </c>
    </row>
    <row r="12617" spans="1:7">
      <c r="A12617" t="s">
        <v>4</v>
      </c>
      <c r="B12617" s="4" t="s">
        <v>5</v>
      </c>
      <c r="C12617" s="4" t="s">
        <v>11</v>
      </c>
      <c r="D12617" s="4" t="s">
        <v>11</v>
      </c>
      <c r="E12617" s="4" t="s">
        <v>11</v>
      </c>
    </row>
    <row r="12618" spans="1:7">
      <c r="A12618" t="n">
        <v>98912</v>
      </c>
      <c r="B12618" s="42" t="n">
        <v>61</v>
      </c>
      <c r="C12618" s="7" t="n">
        <v>3</v>
      </c>
      <c r="D12618" s="7" t="n">
        <v>65533</v>
      </c>
      <c r="E12618" s="7" t="n">
        <v>0</v>
      </c>
    </row>
    <row r="12619" spans="1:7">
      <c r="A12619" t="s">
        <v>4</v>
      </c>
      <c r="B12619" s="4" t="s">
        <v>5</v>
      </c>
      <c r="C12619" s="4" t="s">
        <v>11</v>
      </c>
      <c r="D12619" s="4" t="s">
        <v>11</v>
      </c>
      <c r="E12619" s="4" t="s">
        <v>11</v>
      </c>
    </row>
    <row r="12620" spans="1:7">
      <c r="A12620" t="n">
        <v>98919</v>
      </c>
      <c r="B12620" s="42" t="n">
        <v>61</v>
      </c>
      <c r="C12620" s="7" t="n">
        <v>4</v>
      </c>
      <c r="D12620" s="7" t="n">
        <v>65533</v>
      </c>
      <c r="E12620" s="7" t="n">
        <v>0</v>
      </c>
    </row>
    <row r="12621" spans="1:7">
      <c r="A12621" t="s">
        <v>4</v>
      </c>
      <c r="B12621" s="4" t="s">
        <v>5</v>
      </c>
      <c r="C12621" s="4" t="s">
        <v>11</v>
      </c>
      <c r="D12621" s="4" t="s">
        <v>11</v>
      </c>
      <c r="E12621" s="4" t="s">
        <v>11</v>
      </c>
    </row>
    <row r="12622" spans="1:7">
      <c r="A12622" t="n">
        <v>98926</v>
      </c>
      <c r="B12622" s="42" t="n">
        <v>61</v>
      </c>
      <c r="C12622" s="7" t="n">
        <v>5</v>
      </c>
      <c r="D12622" s="7" t="n">
        <v>65533</v>
      </c>
      <c r="E12622" s="7" t="n">
        <v>0</v>
      </c>
    </row>
    <row r="12623" spans="1:7">
      <c r="A12623" t="s">
        <v>4</v>
      </c>
      <c r="B12623" s="4" t="s">
        <v>5</v>
      </c>
      <c r="C12623" s="4" t="s">
        <v>11</v>
      </c>
      <c r="D12623" s="4" t="s">
        <v>11</v>
      </c>
      <c r="E12623" s="4" t="s">
        <v>11</v>
      </c>
    </row>
    <row r="12624" spans="1:7">
      <c r="A12624" t="n">
        <v>98933</v>
      </c>
      <c r="B12624" s="42" t="n">
        <v>61</v>
      </c>
      <c r="C12624" s="7" t="n">
        <v>6</v>
      </c>
      <c r="D12624" s="7" t="n">
        <v>65533</v>
      </c>
      <c r="E12624" s="7" t="n">
        <v>0</v>
      </c>
    </row>
    <row r="12625" spans="1:7">
      <c r="A12625" t="s">
        <v>4</v>
      </c>
      <c r="B12625" s="4" t="s">
        <v>5</v>
      </c>
      <c r="C12625" s="4" t="s">
        <v>11</v>
      </c>
      <c r="D12625" s="4" t="s">
        <v>11</v>
      </c>
      <c r="E12625" s="4" t="s">
        <v>11</v>
      </c>
    </row>
    <row r="12626" spans="1:7">
      <c r="A12626" t="n">
        <v>98940</v>
      </c>
      <c r="B12626" s="42" t="n">
        <v>61</v>
      </c>
      <c r="C12626" s="7" t="n">
        <v>7</v>
      </c>
      <c r="D12626" s="7" t="n">
        <v>65533</v>
      </c>
      <c r="E12626" s="7" t="n">
        <v>0</v>
      </c>
    </row>
    <row r="12627" spans="1:7">
      <c r="A12627" t="s">
        <v>4</v>
      </c>
      <c r="B12627" s="4" t="s">
        <v>5</v>
      </c>
      <c r="C12627" s="4" t="s">
        <v>11</v>
      </c>
      <c r="D12627" s="4" t="s">
        <v>11</v>
      </c>
      <c r="E12627" s="4" t="s">
        <v>11</v>
      </c>
    </row>
    <row r="12628" spans="1:7">
      <c r="A12628" t="n">
        <v>98947</v>
      </c>
      <c r="B12628" s="42" t="n">
        <v>61</v>
      </c>
      <c r="C12628" s="7" t="n">
        <v>8</v>
      </c>
      <c r="D12628" s="7" t="n">
        <v>65533</v>
      </c>
      <c r="E12628" s="7" t="n">
        <v>0</v>
      </c>
    </row>
    <row r="12629" spans="1:7">
      <c r="A12629" t="s">
        <v>4</v>
      </c>
      <c r="B12629" s="4" t="s">
        <v>5</v>
      </c>
      <c r="C12629" s="4" t="s">
        <v>11</v>
      </c>
      <c r="D12629" s="4" t="s">
        <v>11</v>
      </c>
      <c r="E12629" s="4" t="s">
        <v>11</v>
      </c>
    </row>
    <row r="12630" spans="1:7">
      <c r="A12630" t="n">
        <v>98954</v>
      </c>
      <c r="B12630" s="42" t="n">
        <v>61</v>
      </c>
      <c r="C12630" s="7" t="n">
        <v>9</v>
      </c>
      <c r="D12630" s="7" t="n">
        <v>65533</v>
      </c>
      <c r="E12630" s="7" t="n">
        <v>0</v>
      </c>
    </row>
    <row r="12631" spans="1:7">
      <c r="A12631" t="s">
        <v>4</v>
      </c>
      <c r="B12631" s="4" t="s">
        <v>5</v>
      </c>
      <c r="C12631" s="4" t="s">
        <v>11</v>
      </c>
      <c r="D12631" s="4" t="s">
        <v>17</v>
      </c>
    </row>
    <row r="12632" spans="1:7">
      <c r="A12632" t="n">
        <v>98961</v>
      </c>
      <c r="B12632" s="41" t="n">
        <v>43</v>
      </c>
      <c r="C12632" s="7" t="n">
        <v>1</v>
      </c>
      <c r="D12632" s="7" t="n">
        <v>128</v>
      </c>
    </row>
    <row r="12633" spans="1:7">
      <c r="A12633" t="s">
        <v>4</v>
      </c>
      <c r="B12633" s="4" t="s">
        <v>5</v>
      </c>
      <c r="C12633" s="4" t="s">
        <v>11</v>
      </c>
      <c r="D12633" s="4" t="s">
        <v>17</v>
      </c>
    </row>
    <row r="12634" spans="1:7">
      <c r="A12634" t="n">
        <v>98968</v>
      </c>
      <c r="B12634" s="41" t="n">
        <v>43</v>
      </c>
      <c r="C12634" s="7" t="n">
        <v>1</v>
      </c>
      <c r="D12634" s="7" t="n">
        <v>32</v>
      </c>
    </row>
    <row r="12635" spans="1:7">
      <c r="A12635" t="s">
        <v>4</v>
      </c>
      <c r="B12635" s="4" t="s">
        <v>5</v>
      </c>
      <c r="C12635" s="4" t="s">
        <v>11</v>
      </c>
      <c r="D12635" s="4" t="s">
        <v>17</v>
      </c>
    </row>
    <row r="12636" spans="1:7">
      <c r="A12636" t="n">
        <v>98975</v>
      </c>
      <c r="B12636" s="41" t="n">
        <v>43</v>
      </c>
      <c r="C12636" s="7" t="n">
        <v>2</v>
      </c>
      <c r="D12636" s="7" t="n">
        <v>128</v>
      </c>
    </row>
    <row r="12637" spans="1:7">
      <c r="A12637" t="s">
        <v>4</v>
      </c>
      <c r="B12637" s="4" t="s">
        <v>5</v>
      </c>
      <c r="C12637" s="4" t="s">
        <v>11</v>
      </c>
      <c r="D12637" s="4" t="s">
        <v>17</v>
      </c>
    </row>
    <row r="12638" spans="1:7">
      <c r="A12638" t="n">
        <v>98982</v>
      </c>
      <c r="B12638" s="41" t="n">
        <v>43</v>
      </c>
      <c r="C12638" s="7" t="n">
        <v>2</v>
      </c>
      <c r="D12638" s="7" t="n">
        <v>32</v>
      </c>
    </row>
    <row r="12639" spans="1:7">
      <c r="A12639" t="s">
        <v>4</v>
      </c>
      <c r="B12639" s="4" t="s">
        <v>5</v>
      </c>
      <c r="C12639" s="4" t="s">
        <v>11</v>
      </c>
      <c r="D12639" s="4" t="s">
        <v>17</v>
      </c>
    </row>
    <row r="12640" spans="1:7">
      <c r="A12640" t="n">
        <v>98989</v>
      </c>
      <c r="B12640" s="41" t="n">
        <v>43</v>
      </c>
      <c r="C12640" s="7" t="n">
        <v>3</v>
      </c>
      <c r="D12640" s="7" t="n">
        <v>128</v>
      </c>
    </row>
    <row r="12641" spans="1:5">
      <c r="A12641" t="s">
        <v>4</v>
      </c>
      <c r="B12641" s="4" t="s">
        <v>5</v>
      </c>
      <c r="C12641" s="4" t="s">
        <v>11</v>
      </c>
      <c r="D12641" s="4" t="s">
        <v>17</v>
      </c>
    </row>
    <row r="12642" spans="1:5">
      <c r="A12642" t="n">
        <v>98996</v>
      </c>
      <c r="B12642" s="41" t="n">
        <v>43</v>
      </c>
      <c r="C12642" s="7" t="n">
        <v>3</v>
      </c>
      <c r="D12642" s="7" t="n">
        <v>32</v>
      </c>
    </row>
    <row r="12643" spans="1:5">
      <c r="A12643" t="s">
        <v>4</v>
      </c>
      <c r="B12643" s="4" t="s">
        <v>5</v>
      </c>
      <c r="C12643" s="4" t="s">
        <v>11</v>
      </c>
      <c r="D12643" s="4" t="s">
        <v>17</v>
      </c>
    </row>
    <row r="12644" spans="1:5">
      <c r="A12644" t="n">
        <v>99003</v>
      </c>
      <c r="B12644" s="41" t="n">
        <v>43</v>
      </c>
      <c r="C12644" s="7" t="n">
        <v>4</v>
      </c>
      <c r="D12644" s="7" t="n">
        <v>128</v>
      </c>
    </row>
    <row r="12645" spans="1:5">
      <c r="A12645" t="s">
        <v>4</v>
      </c>
      <c r="B12645" s="4" t="s">
        <v>5</v>
      </c>
      <c r="C12645" s="4" t="s">
        <v>11</v>
      </c>
      <c r="D12645" s="4" t="s">
        <v>17</v>
      </c>
    </row>
    <row r="12646" spans="1:5">
      <c r="A12646" t="n">
        <v>99010</v>
      </c>
      <c r="B12646" s="41" t="n">
        <v>43</v>
      </c>
      <c r="C12646" s="7" t="n">
        <v>4</v>
      </c>
      <c r="D12646" s="7" t="n">
        <v>32</v>
      </c>
    </row>
    <row r="12647" spans="1:5">
      <c r="A12647" t="s">
        <v>4</v>
      </c>
      <c r="B12647" s="4" t="s">
        <v>5</v>
      </c>
      <c r="C12647" s="4" t="s">
        <v>7</v>
      </c>
      <c r="D12647" s="4" t="s">
        <v>11</v>
      </c>
      <c r="E12647" s="4" t="s">
        <v>8</v>
      </c>
      <c r="F12647" s="4" t="s">
        <v>8</v>
      </c>
      <c r="G12647" s="4" t="s">
        <v>8</v>
      </c>
      <c r="H12647" s="4" t="s">
        <v>8</v>
      </c>
    </row>
    <row r="12648" spans="1:5">
      <c r="A12648" t="n">
        <v>99017</v>
      </c>
      <c r="B12648" s="30" t="n">
        <v>51</v>
      </c>
      <c r="C12648" s="7" t="n">
        <v>3</v>
      </c>
      <c r="D12648" s="7" t="n">
        <v>0</v>
      </c>
      <c r="E12648" s="7" t="s">
        <v>62</v>
      </c>
      <c r="F12648" s="7" t="s">
        <v>62</v>
      </c>
      <c r="G12648" s="7" t="s">
        <v>61</v>
      </c>
      <c r="H12648" s="7" t="s">
        <v>62</v>
      </c>
    </row>
    <row r="12649" spans="1:5">
      <c r="A12649" t="s">
        <v>4</v>
      </c>
      <c r="B12649" s="4" t="s">
        <v>5</v>
      </c>
      <c r="C12649" s="4" t="s">
        <v>7</v>
      </c>
      <c r="D12649" s="4" t="s">
        <v>11</v>
      </c>
      <c r="E12649" s="4" t="s">
        <v>8</v>
      </c>
      <c r="F12649" s="4" t="s">
        <v>8</v>
      </c>
      <c r="G12649" s="4" t="s">
        <v>8</v>
      </c>
      <c r="H12649" s="4" t="s">
        <v>8</v>
      </c>
    </row>
    <row r="12650" spans="1:5">
      <c r="A12650" t="n">
        <v>99030</v>
      </c>
      <c r="B12650" s="30" t="n">
        <v>51</v>
      </c>
      <c r="C12650" s="7" t="n">
        <v>3</v>
      </c>
      <c r="D12650" s="7" t="n">
        <v>1</v>
      </c>
      <c r="E12650" s="7" t="s">
        <v>62</v>
      </c>
      <c r="F12650" s="7" t="s">
        <v>62</v>
      </c>
      <c r="G12650" s="7" t="s">
        <v>61</v>
      </c>
      <c r="H12650" s="7" t="s">
        <v>62</v>
      </c>
    </row>
    <row r="12651" spans="1:5">
      <c r="A12651" t="s">
        <v>4</v>
      </c>
      <c r="B12651" s="4" t="s">
        <v>5</v>
      </c>
      <c r="C12651" s="4" t="s">
        <v>7</v>
      </c>
      <c r="D12651" s="4" t="s">
        <v>11</v>
      </c>
      <c r="E12651" s="4" t="s">
        <v>8</v>
      </c>
      <c r="F12651" s="4" t="s">
        <v>8</v>
      </c>
      <c r="G12651" s="4" t="s">
        <v>8</v>
      </c>
      <c r="H12651" s="4" t="s">
        <v>8</v>
      </c>
    </row>
    <row r="12652" spans="1:5">
      <c r="A12652" t="n">
        <v>99043</v>
      </c>
      <c r="B12652" s="30" t="n">
        <v>51</v>
      </c>
      <c r="C12652" s="7" t="n">
        <v>3</v>
      </c>
      <c r="D12652" s="7" t="n">
        <v>2</v>
      </c>
      <c r="E12652" s="7" t="s">
        <v>62</v>
      </c>
      <c r="F12652" s="7" t="s">
        <v>62</v>
      </c>
      <c r="G12652" s="7" t="s">
        <v>61</v>
      </c>
      <c r="H12652" s="7" t="s">
        <v>62</v>
      </c>
    </row>
    <row r="12653" spans="1:5">
      <c r="A12653" t="s">
        <v>4</v>
      </c>
      <c r="B12653" s="4" t="s">
        <v>5</v>
      </c>
      <c r="C12653" s="4" t="s">
        <v>7</v>
      </c>
      <c r="D12653" s="4" t="s">
        <v>11</v>
      </c>
      <c r="E12653" s="4" t="s">
        <v>8</v>
      </c>
      <c r="F12653" s="4" t="s">
        <v>8</v>
      </c>
      <c r="G12653" s="4" t="s">
        <v>8</v>
      </c>
      <c r="H12653" s="4" t="s">
        <v>8</v>
      </c>
    </row>
    <row r="12654" spans="1:5">
      <c r="A12654" t="n">
        <v>99056</v>
      </c>
      <c r="B12654" s="30" t="n">
        <v>51</v>
      </c>
      <c r="C12654" s="7" t="n">
        <v>3</v>
      </c>
      <c r="D12654" s="7" t="n">
        <v>3</v>
      </c>
      <c r="E12654" s="7" t="s">
        <v>62</v>
      </c>
      <c r="F12654" s="7" t="s">
        <v>62</v>
      </c>
      <c r="G12654" s="7" t="s">
        <v>61</v>
      </c>
      <c r="H12654" s="7" t="s">
        <v>62</v>
      </c>
    </row>
    <row r="12655" spans="1:5">
      <c r="A12655" t="s">
        <v>4</v>
      </c>
      <c r="B12655" s="4" t="s">
        <v>5</v>
      </c>
      <c r="C12655" s="4" t="s">
        <v>7</v>
      </c>
      <c r="D12655" s="4" t="s">
        <v>11</v>
      </c>
      <c r="E12655" s="4" t="s">
        <v>8</v>
      </c>
      <c r="F12655" s="4" t="s">
        <v>8</v>
      </c>
      <c r="G12655" s="4" t="s">
        <v>8</v>
      </c>
      <c r="H12655" s="4" t="s">
        <v>8</v>
      </c>
    </row>
    <row r="12656" spans="1:5">
      <c r="A12656" t="n">
        <v>99069</v>
      </c>
      <c r="B12656" s="30" t="n">
        <v>51</v>
      </c>
      <c r="C12656" s="7" t="n">
        <v>3</v>
      </c>
      <c r="D12656" s="7" t="n">
        <v>4</v>
      </c>
      <c r="E12656" s="7" t="s">
        <v>62</v>
      </c>
      <c r="F12656" s="7" t="s">
        <v>62</v>
      </c>
      <c r="G12656" s="7" t="s">
        <v>61</v>
      </c>
      <c r="H12656" s="7" t="s">
        <v>62</v>
      </c>
    </row>
    <row r="12657" spans="1:8">
      <c r="A12657" t="s">
        <v>4</v>
      </c>
      <c r="B12657" s="4" t="s">
        <v>5</v>
      </c>
      <c r="C12657" s="4" t="s">
        <v>7</v>
      </c>
      <c r="D12657" s="4" t="s">
        <v>11</v>
      </c>
      <c r="E12657" s="4" t="s">
        <v>8</v>
      </c>
      <c r="F12657" s="4" t="s">
        <v>8</v>
      </c>
      <c r="G12657" s="4" t="s">
        <v>8</v>
      </c>
      <c r="H12657" s="4" t="s">
        <v>8</v>
      </c>
    </row>
    <row r="12658" spans="1:8">
      <c r="A12658" t="n">
        <v>99082</v>
      </c>
      <c r="B12658" s="30" t="n">
        <v>51</v>
      </c>
      <c r="C12658" s="7" t="n">
        <v>3</v>
      </c>
      <c r="D12658" s="7" t="n">
        <v>5</v>
      </c>
      <c r="E12658" s="7" t="s">
        <v>62</v>
      </c>
      <c r="F12658" s="7" t="s">
        <v>62</v>
      </c>
      <c r="G12658" s="7" t="s">
        <v>61</v>
      </c>
      <c r="H12658" s="7" t="s">
        <v>62</v>
      </c>
    </row>
    <row r="12659" spans="1:8">
      <c r="A12659" t="s">
        <v>4</v>
      </c>
      <c r="B12659" s="4" t="s">
        <v>5</v>
      </c>
      <c r="C12659" s="4" t="s">
        <v>7</v>
      </c>
      <c r="D12659" s="4" t="s">
        <v>11</v>
      </c>
      <c r="E12659" s="4" t="s">
        <v>8</v>
      </c>
      <c r="F12659" s="4" t="s">
        <v>8</v>
      </c>
      <c r="G12659" s="4" t="s">
        <v>8</v>
      </c>
      <c r="H12659" s="4" t="s">
        <v>8</v>
      </c>
    </row>
    <row r="12660" spans="1:8">
      <c r="A12660" t="n">
        <v>99095</v>
      </c>
      <c r="B12660" s="30" t="n">
        <v>51</v>
      </c>
      <c r="C12660" s="7" t="n">
        <v>3</v>
      </c>
      <c r="D12660" s="7" t="n">
        <v>6</v>
      </c>
      <c r="E12660" s="7" t="s">
        <v>62</v>
      </c>
      <c r="F12660" s="7" t="s">
        <v>62</v>
      </c>
      <c r="G12660" s="7" t="s">
        <v>61</v>
      </c>
      <c r="H12660" s="7" t="s">
        <v>62</v>
      </c>
    </row>
    <row r="12661" spans="1:8">
      <c r="A12661" t="s">
        <v>4</v>
      </c>
      <c r="B12661" s="4" t="s">
        <v>5</v>
      </c>
      <c r="C12661" s="4" t="s">
        <v>7</v>
      </c>
      <c r="D12661" s="4" t="s">
        <v>11</v>
      </c>
      <c r="E12661" s="4" t="s">
        <v>8</v>
      </c>
      <c r="F12661" s="4" t="s">
        <v>8</v>
      </c>
      <c r="G12661" s="4" t="s">
        <v>8</v>
      </c>
      <c r="H12661" s="4" t="s">
        <v>8</v>
      </c>
    </row>
    <row r="12662" spans="1:8">
      <c r="A12662" t="n">
        <v>99108</v>
      </c>
      <c r="B12662" s="30" t="n">
        <v>51</v>
      </c>
      <c r="C12662" s="7" t="n">
        <v>3</v>
      </c>
      <c r="D12662" s="7" t="n">
        <v>7</v>
      </c>
      <c r="E12662" s="7" t="s">
        <v>62</v>
      </c>
      <c r="F12662" s="7" t="s">
        <v>62</v>
      </c>
      <c r="G12662" s="7" t="s">
        <v>61</v>
      </c>
      <c r="H12662" s="7" t="s">
        <v>62</v>
      </c>
    </row>
    <row r="12663" spans="1:8">
      <c r="A12663" t="s">
        <v>4</v>
      </c>
      <c r="B12663" s="4" t="s">
        <v>5</v>
      </c>
      <c r="C12663" s="4" t="s">
        <v>7</v>
      </c>
      <c r="D12663" s="4" t="s">
        <v>11</v>
      </c>
      <c r="E12663" s="4" t="s">
        <v>8</v>
      </c>
      <c r="F12663" s="4" t="s">
        <v>8</v>
      </c>
      <c r="G12663" s="4" t="s">
        <v>8</v>
      </c>
      <c r="H12663" s="4" t="s">
        <v>8</v>
      </c>
    </row>
    <row r="12664" spans="1:8">
      <c r="A12664" t="n">
        <v>99121</v>
      </c>
      <c r="B12664" s="30" t="n">
        <v>51</v>
      </c>
      <c r="C12664" s="7" t="n">
        <v>3</v>
      </c>
      <c r="D12664" s="7" t="n">
        <v>8</v>
      </c>
      <c r="E12664" s="7" t="s">
        <v>62</v>
      </c>
      <c r="F12664" s="7" t="s">
        <v>62</v>
      </c>
      <c r="G12664" s="7" t="s">
        <v>61</v>
      </c>
      <c r="H12664" s="7" t="s">
        <v>62</v>
      </c>
    </row>
    <row r="12665" spans="1:8">
      <c r="A12665" t="s">
        <v>4</v>
      </c>
      <c r="B12665" s="4" t="s">
        <v>5</v>
      </c>
      <c r="C12665" s="4" t="s">
        <v>7</v>
      </c>
      <c r="D12665" s="4" t="s">
        <v>11</v>
      </c>
      <c r="E12665" s="4" t="s">
        <v>8</v>
      </c>
      <c r="F12665" s="4" t="s">
        <v>8</v>
      </c>
      <c r="G12665" s="4" t="s">
        <v>8</v>
      </c>
      <c r="H12665" s="4" t="s">
        <v>8</v>
      </c>
    </row>
    <row r="12666" spans="1:8">
      <c r="A12666" t="n">
        <v>99134</v>
      </c>
      <c r="B12666" s="30" t="n">
        <v>51</v>
      </c>
      <c r="C12666" s="7" t="n">
        <v>3</v>
      </c>
      <c r="D12666" s="7" t="n">
        <v>9</v>
      </c>
      <c r="E12666" s="7" t="s">
        <v>62</v>
      </c>
      <c r="F12666" s="7" t="s">
        <v>62</v>
      </c>
      <c r="G12666" s="7" t="s">
        <v>61</v>
      </c>
      <c r="H12666" s="7" t="s">
        <v>62</v>
      </c>
    </row>
    <row r="12667" spans="1:8">
      <c r="A12667" t="s">
        <v>4</v>
      </c>
      <c r="B12667" s="4" t="s">
        <v>5</v>
      </c>
      <c r="C12667" s="4" t="s">
        <v>8</v>
      </c>
      <c r="D12667" s="4" t="s">
        <v>8</v>
      </c>
    </row>
    <row r="12668" spans="1:8">
      <c r="A12668" t="n">
        <v>99147</v>
      </c>
      <c r="B12668" s="69" t="n">
        <v>70</v>
      </c>
      <c r="C12668" s="7" t="s">
        <v>27</v>
      </c>
      <c r="D12668" s="7" t="s">
        <v>412</v>
      </c>
    </row>
    <row r="12669" spans="1:8">
      <c r="A12669" t="s">
        <v>4</v>
      </c>
      <c r="B12669" s="4" t="s">
        <v>5</v>
      </c>
      <c r="C12669" s="4" t="s">
        <v>11</v>
      </c>
      <c r="D12669" s="4" t="s">
        <v>17</v>
      </c>
    </row>
    <row r="12670" spans="1:8">
      <c r="A12670" t="n">
        <v>99161</v>
      </c>
      <c r="B12670" s="41" t="n">
        <v>43</v>
      </c>
      <c r="C12670" s="7" t="n">
        <v>0</v>
      </c>
      <c r="D12670" s="7" t="n">
        <v>512</v>
      </c>
    </row>
    <row r="12671" spans="1:8">
      <c r="A12671" t="s">
        <v>4</v>
      </c>
      <c r="B12671" s="4" t="s">
        <v>5</v>
      </c>
      <c r="C12671" s="4" t="s">
        <v>11</v>
      </c>
      <c r="D12671" s="4" t="s">
        <v>17</v>
      </c>
    </row>
    <row r="12672" spans="1:8">
      <c r="A12672" t="n">
        <v>99168</v>
      </c>
      <c r="B12672" s="41" t="n">
        <v>43</v>
      </c>
      <c r="C12672" s="7" t="n">
        <v>1</v>
      </c>
      <c r="D12672" s="7" t="n">
        <v>512</v>
      </c>
    </row>
    <row r="12673" spans="1:8">
      <c r="A12673" t="s">
        <v>4</v>
      </c>
      <c r="B12673" s="4" t="s">
        <v>5</v>
      </c>
      <c r="C12673" s="4" t="s">
        <v>11</v>
      </c>
      <c r="D12673" s="4" t="s">
        <v>17</v>
      </c>
    </row>
    <row r="12674" spans="1:8">
      <c r="A12674" t="n">
        <v>99175</v>
      </c>
      <c r="B12674" s="41" t="n">
        <v>43</v>
      </c>
      <c r="C12674" s="7" t="n">
        <v>2</v>
      </c>
      <c r="D12674" s="7" t="n">
        <v>512</v>
      </c>
    </row>
    <row r="12675" spans="1:8">
      <c r="A12675" t="s">
        <v>4</v>
      </c>
      <c r="B12675" s="4" t="s">
        <v>5</v>
      </c>
      <c r="C12675" s="4" t="s">
        <v>11</v>
      </c>
      <c r="D12675" s="4" t="s">
        <v>17</v>
      </c>
    </row>
    <row r="12676" spans="1:8">
      <c r="A12676" t="n">
        <v>99182</v>
      </c>
      <c r="B12676" s="41" t="n">
        <v>43</v>
      </c>
      <c r="C12676" s="7" t="n">
        <v>3</v>
      </c>
      <c r="D12676" s="7" t="n">
        <v>512</v>
      </c>
    </row>
    <row r="12677" spans="1:8">
      <c r="A12677" t="s">
        <v>4</v>
      </c>
      <c r="B12677" s="4" t="s">
        <v>5</v>
      </c>
      <c r="C12677" s="4" t="s">
        <v>11</v>
      </c>
      <c r="D12677" s="4" t="s">
        <v>17</v>
      </c>
    </row>
    <row r="12678" spans="1:8">
      <c r="A12678" t="n">
        <v>99189</v>
      </c>
      <c r="B12678" s="41" t="n">
        <v>43</v>
      </c>
      <c r="C12678" s="7" t="n">
        <v>4</v>
      </c>
      <c r="D12678" s="7" t="n">
        <v>512</v>
      </c>
    </row>
    <row r="12679" spans="1:8">
      <c r="A12679" t="s">
        <v>4</v>
      </c>
      <c r="B12679" s="4" t="s">
        <v>5</v>
      </c>
      <c r="C12679" s="4" t="s">
        <v>11</v>
      </c>
      <c r="D12679" s="4" t="s">
        <v>17</v>
      </c>
    </row>
    <row r="12680" spans="1:8">
      <c r="A12680" t="n">
        <v>99196</v>
      </c>
      <c r="B12680" s="41" t="n">
        <v>43</v>
      </c>
      <c r="C12680" s="7" t="n">
        <v>5</v>
      </c>
      <c r="D12680" s="7" t="n">
        <v>512</v>
      </c>
    </row>
    <row r="12681" spans="1:8">
      <c r="A12681" t="s">
        <v>4</v>
      </c>
      <c r="B12681" s="4" t="s">
        <v>5</v>
      </c>
      <c r="C12681" s="4" t="s">
        <v>11</v>
      </c>
      <c r="D12681" s="4" t="s">
        <v>17</v>
      </c>
    </row>
    <row r="12682" spans="1:8">
      <c r="A12682" t="n">
        <v>99203</v>
      </c>
      <c r="B12682" s="41" t="n">
        <v>43</v>
      </c>
      <c r="C12682" s="7" t="n">
        <v>6</v>
      </c>
      <c r="D12682" s="7" t="n">
        <v>512</v>
      </c>
    </row>
    <row r="12683" spans="1:8">
      <c r="A12683" t="s">
        <v>4</v>
      </c>
      <c r="B12683" s="4" t="s">
        <v>5</v>
      </c>
      <c r="C12683" s="4" t="s">
        <v>11</v>
      </c>
      <c r="D12683" s="4" t="s">
        <v>17</v>
      </c>
    </row>
    <row r="12684" spans="1:8">
      <c r="A12684" t="n">
        <v>99210</v>
      </c>
      <c r="B12684" s="41" t="n">
        <v>43</v>
      </c>
      <c r="C12684" s="7" t="n">
        <v>7</v>
      </c>
      <c r="D12684" s="7" t="n">
        <v>512</v>
      </c>
    </row>
    <row r="12685" spans="1:8">
      <c r="A12685" t="s">
        <v>4</v>
      </c>
      <c r="B12685" s="4" t="s">
        <v>5</v>
      </c>
      <c r="C12685" s="4" t="s">
        <v>11</v>
      </c>
      <c r="D12685" s="4" t="s">
        <v>17</v>
      </c>
    </row>
    <row r="12686" spans="1:8">
      <c r="A12686" t="n">
        <v>99217</v>
      </c>
      <c r="B12686" s="41" t="n">
        <v>43</v>
      </c>
      <c r="C12686" s="7" t="n">
        <v>8</v>
      </c>
      <c r="D12686" s="7" t="n">
        <v>512</v>
      </c>
    </row>
    <row r="12687" spans="1:8">
      <c r="A12687" t="s">
        <v>4</v>
      </c>
      <c r="B12687" s="4" t="s">
        <v>5</v>
      </c>
      <c r="C12687" s="4" t="s">
        <v>11</v>
      </c>
      <c r="D12687" s="4" t="s">
        <v>17</v>
      </c>
    </row>
    <row r="12688" spans="1:8">
      <c r="A12688" t="n">
        <v>99224</v>
      </c>
      <c r="B12688" s="41" t="n">
        <v>43</v>
      </c>
      <c r="C12688" s="7" t="n">
        <v>9</v>
      </c>
      <c r="D12688" s="7" t="n">
        <v>512</v>
      </c>
    </row>
    <row r="12689" spans="1:4">
      <c r="A12689" t="s">
        <v>4</v>
      </c>
      <c r="B12689" s="4" t="s">
        <v>5</v>
      </c>
      <c r="C12689" s="4" t="s">
        <v>11</v>
      </c>
      <c r="D12689" s="4" t="s">
        <v>15</v>
      </c>
      <c r="E12689" s="4" t="s">
        <v>15</v>
      </c>
      <c r="F12689" s="4" t="s">
        <v>15</v>
      </c>
      <c r="G12689" s="4" t="s">
        <v>15</v>
      </c>
    </row>
    <row r="12690" spans="1:4">
      <c r="A12690" t="n">
        <v>99231</v>
      </c>
      <c r="B12690" s="37" t="n">
        <v>46</v>
      </c>
      <c r="C12690" s="7" t="n">
        <v>7</v>
      </c>
      <c r="D12690" s="7" t="n">
        <v>-25.2399997711182</v>
      </c>
      <c r="E12690" s="7" t="n">
        <v>0</v>
      </c>
      <c r="F12690" s="7" t="n">
        <v>-56.560001373291</v>
      </c>
      <c r="G12690" s="7" t="n">
        <v>89.5999984741211</v>
      </c>
    </row>
    <row r="12691" spans="1:4">
      <c r="A12691" t="s">
        <v>4</v>
      </c>
      <c r="B12691" s="4" t="s">
        <v>5</v>
      </c>
      <c r="C12691" s="4" t="s">
        <v>11</v>
      </c>
      <c r="D12691" s="4" t="s">
        <v>15</v>
      </c>
      <c r="E12691" s="4" t="s">
        <v>15</v>
      </c>
      <c r="F12691" s="4" t="s">
        <v>15</v>
      </c>
      <c r="G12691" s="4" t="s">
        <v>15</v>
      </c>
    </row>
    <row r="12692" spans="1:4">
      <c r="A12692" t="n">
        <v>99250</v>
      </c>
      <c r="B12692" s="37" t="n">
        <v>46</v>
      </c>
      <c r="C12692" s="7" t="n">
        <v>5</v>
      </c>
      <c r="D12692" s="7" t="n">
        <v>-25.8999996185303</v>
      </c>
      <c r="E12692" s="7" t="n">
        <v>0</v>
      </c>
      <c r="F12692" s="7" t="n">
        <v>-57.5</v>
      </c>
      <c r="G12692" s="7" t="n">
        <v>93.5999984741211</v>
      </c>
    </row>
    <row r="12693" spans="1:4">
      <c r="A12693" t="s">
        <v>4</v>
      </c>
      <c r="B12693" s="4" t="s">
        <v>5</v>
      </c>
      <c r="C12693" s="4" t="s">
        <v>11</v>
      </c>
      <c r="D12693" s="4" t="s">
        <v>15</v>
      </c>
      <c r="E12693" s="4" t="s">
        <v>15</v>
      </c>
      <c r="F12693" s="4" t="s">
        <v>15</v>
      </c>
      <c r="G12693" s="4" t="s">
        <v>15</v>
      </c>
    </row>
    <row r="12694" spans="1:4">
      <c r="A12694" t="n">
        <v>99269</v>
      </c>
      <c r="B12694" s="37" t="n">
        <v>46</v>
      </c>
      <c r="C12694" s="7" t="n">
        <v>8</v>
      </c>
      <c r="D12694" s="7" t="n">
        <v>-27.0599994659424</v>
      </c>
      <c r="E12694" s="7" t="n">
        <v>0</v>
      </c>
      <c r="F12694" s="7" t="n">
        <v>-57.0099983215332</v>
      </c>
      <c r="G12694" s="7" t="n">
        <v>89.5999984741211</v>
      </c>
    </row>
    <row r="12695" spans="1:4">
      <c r="A12695" t="s">
        <v>4</v>
      </c>
      <c r="B12695" s="4" t="s">
        <v>5</v>
      </c>
      <c r="C12695" s="4" t="s">
        <v>11</v>
      </c>
      <c r="D12695" s="4" t="s">
        <v>15</v>
      </c>
      <c r="E12695" s="4" t="s">
        <v>15</v>
      </c>
      <c r="F12695" s="4" t="s">
        <v>15</v>
      </c>
      <c r="G12695" s="4" t="s">
        <v>15</v>
      </c>
    </row>
    <row r="12696" spans="1:4">
      <c r="A12696" t="n">
        <v>99288</v>
      </c>
      <c r="B12696" s="37" t="n">
        <v>46</v>
      </c>
      <c r="C12696" s="7" t="n">
        <v>6</v>
      </c>
      <c r="D12696" s="7" t="n">
        <v>-27.8999996185303</v>
      </c>
      <c r="E12696" s="7" t="n">
        <v>0</v>
      </c>
      <c r="F12696" s="7" t="n">
        <v>-57.6699981689453</v>
      </c>
      <c r="G12696" s="7" t="n">
        <v>82.6999969482422</v>
      </c>
    </row>
    <row r="12697" spans="1:4">
      <c r="A12697" t="s">
        <v>4</v>
      </c>
      <c r="B12697" s="4" t="s">
        <v>5</v>
      </c>
      <c r="C12697" s="4" t="s">
        <v>11</v>
      </c>
      <c r="D12697" s="4" t="s">
        <v>15</v>
      </c>
      <c r="E12697" s="4" t="s">
        <v>15</v>
      </c>
      <c r="F12697" s="4" t="s">
        <v>15</v>
      </c>
      <c r="G12697" s="4" t="s">
        <v>15</v>
      </c>
    </row>
    <row r="12698" spans="1:4">
      <c r="A12698" t="n">
        <v>99307</v>
      </c>
      <c r="B12698" s="37" t="n">
        <v>46</v>
      </c>
      <c r="C12698" s="7" t="n">
        <v>9</v>
      </c>
      <c r="D12698" s="7" t="n">
        <v>-28.4500007629395</v>
      </c>
      <c r="E12698" s="7" t="n">
        <v>0</v>
      </c>
      <c r="F12698" s="7" t="n">
        <v>-56.3600006103516</v>
      </c>
      <c r="G12698" s="7" t="n">
        <v>93.9000015258789</v>
      </c>
    </row>
    <row r="12699" spans="1:4">
      <c r="A12699" t="s">
        <v>4</v>
      </c>
      <c r="B12699" s="4" t="s">
        <v>5</v>
      </c>
      <c r="C12699" s="4" t="s">
        <v>11</v>
      </c>
      <c r="D12699" s="4" t="s">
        <v>11</v>
      </c>
      <c r="E12699" s="4" t="s">
        <v>15</v>
      </c>
      <c r="F12699" s="4" t="s">
        <v>15</v>
      </c>
      <c r="G12699" s="4" t="s">
        <v>15</v>
      </c>
      <c r="H12699" s="4" t="s">
        <v>15</v>
      </c>
      <c r="I12699" s="4" t="s">
        <v>7</v>
      </c>
      <c r="J12699" s="4" t="s">
        <v>11</v>
      </c>
    </row>
    <row r="12700" spans="1:4">
      <c r="A12700" t="n">
        <v>99326</v>
      </c>
      <c r="B12700" s="44" t="n">
        <v>55</v>
      </c>
      <c r="C12700" s="7" t="n">
        <v>7</v>
      </c>
      <c r="D12700" s="7" t="n">
        <v>65533</v>
      </c>
      <c r="E12700" s="7" t="n">
        <v>-22.0699996948242</v>
      </c>
      <c r="F12700" s="7" t="n">
        <v>0</v>
      </c>
      <c r="G12700" s="7" t="n">
        <v>-56.9799995422363</v>
      </c>
      <c r="H12700" s="7" t="n">
        <v>1.20000004768372</v>
      </c>
      <c r="I12700" s="7" t="n">
        <v>1</v>
      </c>
      <c r="J12700" s="7" t="n">
        <v>0</v>
      </c>
    </row>
    <row r="12701" spans="1:4">
      <c r="A12701" t="s">
        <v>4</v>
      </c>
      <c r="B12701" s="4" t="s">
        <v>5</v>
      </c>
      <c r="C12701" s="4" t="s">
        <v>11</v>
      </c>
    </row>
    <row r="12702" spans="1:4">
      <c r="A12702" t="n">
        <v>99350</v>
      </c>
      <c r="B12702" s="26" t="n">
        <v>16</v>
      </c>
      <c r="C12702" s="7" t="n">
        <v>50</v>
      </c>
    </row>
    <row r="12703" spans="1:4">
      <c r="A12703" t="s">
        <v>4</v>
      </c>
      <c r="B12703" s="4" t="s">
        <v>5</v>
      </c>
      <c r="C12703" s="4" t="s">
        <v>11</v>
      </c>
      <c r="D12703" s="4" t="s">
        <v>11</v>
      </c>
      <c r="E12703" s="4" t="s">
        <v>15</v>
      </c>
      <c r="F12703" s="4" t="s">
        <v>15</v>
      </c>
      <c r="G12703" s="4" t="s">
        <v>15</v>
      </c>
      <c r="H12703" s="4" t="s">
        <v>15</v>
      </c>
      <c r="I12703" s="4" t="s">
        <v>7</v>
      </c>
      <c r="J12703" s="4" t="s">
        <v>11</v>
      </c>
    </row>
    <row r="12704" spans="1:4">
      <c r="A12704" t="n">
        <v>99353</v>
      </c>
      <c r="B12704" s="44" t="n">
        <v>55</v>
      </c>
      <c r="C12704" s="7" t="n">
        <v>5</v>
      </c>
      <c r="D12704" s="7" t="n">
        <v>65533</v>
      </c>
      <c r="E12704" s="7" t="n">
        <v>-22.0699996948242</v>
      </c>
      <c r="F12704" s="7" t="n">
        <v>0</v>
      </c>
      <c r="G12704" s="7" t="n">
        <v>-56.9799995422363</v>
      </c>
      <c r="H12704" s="7" t="n">
        <v>1.20000004768372</v>
      </c>
      <c r="I12704" s="7" t="n">
        <v>1</v>
      </c>
      <c r="J12704" s="7" t="n">
        <v>0</v>
      </c>
    </row>
    <row r="12705" spans="1:10">
      <c r="A12705" t="s">
        <v>4</v>
      </c>
      <c r="B12705" s="4" t="s">
        <v>5</v>
      </c>
      <c r="C12705" s="4" t="s">
        <v>11</v>
      </c>
    </row>
    <row r="12706" spans="1:10">
      <c r="A12706" t="n">
        <v>99377</v>
      </c>
      <c r="B12706" s="26" t="n">
        <v>16</v>
      </c>
      <c r="C12706" s="7" t="n">
        <v>50</v>
      </c>
    </row>
    <row r="12707" spans="1:10">
      <c r="A12707" t="s">
        <v>4</v>
      </c>
      <c r="B12707" s="4" t="s">
        <v>5</v>
      </c>
      <c r="C12707" s="4" t="s">
        <v>11</v>
      </c>
      <c r="D12707" s="4" t="s">
        <v>11</v>
      </c>
      <c r="E12707" s="4" t="s">
        <v>15</v>
      </c>
      <c r="F12707" s="4" t="s">
        <v>15</v>
      </c>
      <c r="G12707" s="4" t="s">
        <v>15</v>
      </c>
      <c r="H12707" s="4" t="s">
        <v>15</v>
      </c>
      <c r="I12707" s="4" t="s">
        <v>7</v>
      </c>
      <c r="J12707" s="4" t="s">
        <v>11</v>
      </c>
    </row>
    <row r="12708" spans="1:10">
      <c r="A12708" t="n">
        <v>99380</v>
      </c>
      <c r="B12708" s="44" t="n">
        <v>55</v>
      </c>
      <c r="C12708" s="7" t="n">
        <v>8</v>
      </c>
      <c r="D12708" s="7" t="n">
        <v>65533</v>
      </c>
      <c r="E12708" s="7" t="n">
        <v>-22.0699996948242</v>
      </c>
      <c r="F12708" s="7" t="n">
        <v>0</v>
      </c>
      <c r="G12708" s="7" t="n">
        <v>-56.9799995422363</v>
      </c>
      <c r="H12708" s="7" t="n">
        <v>1.20000004768372</v>
      </c>
      <c r="I12708" s="7" t="n">
        <v>1</v>
      </c>
      <c r="J12708" s="7" t="n">
        <v>0</v>
      </c>
    </row>
    <row r="12709" spans="1:10">
      <c r="A12709" t="s">
        <v>4</v>
      </c>
      <c r="B12709" s="4" t="s">
        <v>5</v>
      </c>
      <c r="C12709" s="4" t="s">
        <v>11</v>
      </c>
    </row>
    <row r="12710" spans="1:10">
      <c r="A12710" t="n">
        <v>99404</v>
      </c>
      <c r="B12710" s="26" t="n">
        <v>16</v>
      </c>
      <c r="C12710" s="7" t="n">
        <v>50</v>
      </c>
    </row>
    <row r="12711" spans="1:10">
      <c r="A12711" t="s">
        <v>4</v>
      </c>
      <c r="B12711" s="4" t="s">
        <v>5</v>
      </c>
      <c r="C12711" s="4" t="s">
        <v>11</v>
      </c>
      <c r="D12711" s="4" t="s">
        <v>11</v>
      </c>
      <c r="E12711" s="4" t="s">
        <v>15</v>
      </c>
      <c r="F12711" s="4" t="s">
        <v>15</v>
      </c>
      <c r="G12711" s="4" t="s">
        <v>15</v>
      </c>
      <c r="H12711" s="4" t="s">
        <v>15</v>
      </c>
      <c r="I12711" s="4" t="s">
        <v>7</v>
      </c>
      <c r="J12711" s="4" t="s">
        <v>11</v>
      </c>
    </row>
    <row r="12712" spans="1:10">
      <c r="A12712" t="n">
        <v>99407</v>
      </c>
      <c r="B12712" s="44" t="n">
        <v>55</v>
      </c>
      <c r="C12712" s="7" t="n">
        <v>6</v>
      </c>
      <c r="D12712" s="7" t="n">
        <v>65533</v>
      </c>
      <c r="E12712" s="7" t="n">
        <v>-22.0699996948242</v>
      </c>
      <c r="F12712" s="7" t="n">
        <v>0</v>
      </c>
      <c r="G12712" s="7" t="n">
        <v>-56.9799995422363</v>
      </c>
      <c r="H12712" s="7" t="n">
        <v>1.20000004768372</v>
      </c>
      <c r="I12712" s="7" t="n">
        <v>1</v>
      </c>
      <c r="J12712" s="7" t="n">
        <v>0</v>
      </c>
    </row>
    <row r="12713" spans="1:10">
      <c r="A12713" t="s">
        <v>4</v>
      </c>
      <c r="B12713" s="4" t="s">
        <v>5</v>
      </c>
      <c r="C12713" s="4" t="s">
        <v>11</v>
      </c>
    </row>
    <row r="12714" spans="1:10">
      <c r="A12714" t="n">
        <v>99431</v>
      </c>
      <c r="B12714" s="26" t="n">
        <v>16</v>
      </c>
      <c r="C12714" s="7" t="n">
        <v>100</v>
      </c>
    </row>
    <row r="12715" spans="1:10">
      <c r="A12715" t="s">
        <v>4</v>
      </c>
      <c r="B12715" s="4" t="s">
        <v>5</v>
      </c>
      <c r="C12715" s="4" t="s">
        <v>11</v>
      </c>
      <c r="D12715" s="4" t="s">
        <v>11</v>
      </c>
      <c r="E12715" s="4" t="s">
        <v>15</v>
      </c>
      <c r="F12715" s="4" t="s">
        <v>15</v>
      </c>
      <c r="G12715" s="4" t="s">
        <v>15</v>
      </c>
      <c r="H12715" s="4" t="s">
        <v>15</v>
      </c>
      <c r="I12715" s="4" t="s">
        <v>7</v>
      </c>
      <c r="J12715" s="4" t="s">
        <v>11</v>
      </c>
    </row>
    <row r="12716" spans="1:10">
      <c r="A12716" t="n">
        <v>99434</v>
      </c>
      <c r="B12716" s="44" t="n">
        <v>55</v>
      </c>
      <c r="C12716" s="7" t="n">
        <v>9</v>
      </c>
      <c r="D12716" s="7" t="n">
        <v>65533</v>
      </c>
      <c r="E12716" s="7" t="n">
        <v>-22.0699996948242</v>
      </c>
      <c r="F12716" s="7" t="n">
        <v>0</v>
      </c>
      <c r="G12716" s="7" t="n">
        <v>-56.9799995422363</v>
      </c>
      <c r="H12716" s="7" t="n">
        <v>1.20000004768372</v>
      </c>
      <c r="I12716" s="7" t="n">
        <v>1</v>
      </c>
      <c r="J12716" s="7" t="n">
        <v>0</v>
      </c>
    </row>
    <row r="12717" spans="1:10">
      <c r="A12717" t="s">
        <v>4</v>
      </c>
      <c r="B12717" s="4" t="s">
        <v>5</v>
      </c>
      <c r="C12717" s="4" t="s">
        <v>11</v>
      </c>
    </row>
    <row r="12718" spans="1:10">
      <c r="A12718" t="n">
        <v>99458</v>
      </c>
      <c r="B12718" s="26" t="n">
        <v>16</v>
      </c>
      <c r="C12718" s="7" t="n">
        <v>1000</v>
      </c>
    </row>
    <row r="12719" spans="1:10">
      <c r="A12719" t="s">
        <v>4</v>
      </c>
      <c r="B12719" s="4" t="s">
        <v>5</v>
      </c>
      <c r="C12719" s="4" t="s">
        <v>7</v>
      </c>
      <c r="D12719" s="4" t="s">
        <v>7</v>
      </c>
      <c r="E12719" s="4" t="s">
        <v>15</v>
      </c>
      <c r="F12719" s="4" t="s">
        <v>15</v>
      </c>
      <c r="G12719" s="4" t="s">
        <v>15</v>
      </c>
      <c r="H12719" s="4" t="s">
        <v>11</v>
      </c>
    </row>
    <row r="12720" spans="1:10">
      <c r="A12720" t="n">
        <v>99461</v>
      </c>
      <c r="B12720" s="61" t="n">
        <v>45</v>
      </c>
      <c r="C12720" s="7" t="n">
        <v>2</v>
      </c>
      <c r="D12720" s="7" t="n">
        <v>3</v>
      </c>
      <c r="E12720" s="7" t="n">
        <v>-26.5499992370605</v>
      </c>
      <c r="F12720" s="7" t="n">
        <v>1.20000004768372</v>
      </c>
      <c r="G12720" s="7" t="n">
        <v>-56.5299987792969</v>
      </c>
      <c r="H12720" s="7" t="n">
        <v>0</v>
      </c>
    </row>
    <row r="12721" spans="1:10">
      <c r="A12721" t="s">
        <v>4</v>
      </c>
      <c r="B12721" s="4" t="s">
        <v>5</v>
      </c>
      <c r="C12721" s="4" t="s">
        <v>7</v>
      </c>
      <c r="D12721" s="4" t="s">
        <v>7</v>
      </c>
      <c r="E12721" s="4" t="s">
        <v>15</v>
      </c>
      <c r="F12721" s="4" t="s">
        <v>15</v>
      </c>
      <c r="G12721" s="4" t="s">
        <v>15</v>
      </c>
      <c r="H12721" s="4" t="s">
        <v>11</v>
      </c>
      <c r="I12721" s="4" t="s">
        <v>7</v>
      </c>
    </row>
    <row r="12722" spans="1:10">
      <c r="A12722" t="n">
        <v>99478</v>
      </c>
      <c r="B12722" s="61" t="n">
        <v>45</v>
      </c>
      <c r="C12722" s="7" t="n">
        <v>4</v>
      </c>
      <c r="D12722" s="7" t="n">
        <v>3</v>
      </c>
      <c r="E12722" s="7" t="n">
        <v>8.38000011444092</v>
      </c>
      <c r="F12722" s="7" t="n">
        <v>349.859985351563</v>
      </c>
      <c r="G12722" s="7" t="n">
        <v>0</v>
      </c>
      <c r="H12722" s="7" t="n">
        <v>0</v>
      </c>
      <c r="I12722" s="7" t="n">
        <v>1</v>
      </c>
    </row>
    <row r="12723" spans="1:10">
      <c r="A12723" t="s">
        <v>4</v>
      </c>
      <c r="B12723" s="4" t="s">
        <v>5</v>
      </c>
      <c r="C12723" s="4" t="s">
        <v>7</v>
      </c>
      <c r="D12723" s="4" t="s">
        <v>7</v>
      </c>
      <c r="E12723" s="4" t="s">
        <v>15</v>
      </c>
      <c r="F12723" s="4" t="s">
        <v>11</v>
      </c>
    </row>
    <row r="12724" spans="1:10">
      <c r="A12724" t="n">
        <v>99496</v>
      </c>
      <c r="B12724" s="61" t="n">
        <v>45</v>
      </c>
      <c r="C12724" s="7" t="n">
        <v>5</v>
      </c>
      <c r="D12724" s="7" t="n">
        <v>3</v>
      </c>
      <c r="E12724" s="7" t="n">
        <v>5.19999980926514</v>
      </c>
      <c r="F12724" s="7" t="n">
        <v>0</v>
      </c>
    </row>
    <row r="12725" spans="1:10">
      <c r="A12725" t="s">
        <v>4</v>
      </c>
      <c r="B12725" s="4" t="s">
        <v>5</v>
      </c>
      <c r="C12725" s="4" t="s">
        <v>7</v>
      </c>
      <c r="D12725" s="4" t="s">
        <v>7</v>
      </c>
      <c r="E12725" s="4" t="s">
        <v>15</v>
      </c>
      <c r="F12725" s="4" t="s">
        <v>11</v>
      </c>
    </row>
    <row r="12726" spans="1:10">
      <c r="A12726" t="n">
        <v>99505</v>
      </c>
      <c r="B12726" s="61" t="n">
        <v>45</v>
      </c>
      <c r="C12726" s="7" t="n">
        <v>11</v>
      </c>
      <c r="D12726" s="7" t="n">
        <v>3</v>
      </c>
      <c r="E12726" s="7" t="n">
        <v>32.7000007629395</v>
      </c>
      <c r="F12726" s="7" t="n">
        <v>0</v>
      </c>
    </row>
    <row r="12727" spans="1:10">
      <c r="A12727" t="s">
        <v>4</v>
      </c>
      <c r="B12727" s="4" t="s">
        <v>5</v>
      </c>
      <c r="C12727" s="4" t="s">
        <v>7</v>
      </c>
      <c r="D12727" s="4" t="s">
        <v>7</v>
      </c>
      <c r="E12727" s="4" t="s">
        <v>15</v>
      </c>
      <c r="F12727" s="4" t="s">
        <v>15</v>
      </c>
      <c r="G12727" s="4" t="s">
        <v>15</v>
      </c>
      <c r="H12727" s="4" t="s">
        <v>11</v>
      </c>
    </row>
    <row r="12728" spans="1:10">
      <c r="A12728" t="n">
        <v>99514</v>
      </c>
      <c r="B12728" s="61" t="n">
        <v>45</v>
      </c>
      <c r="C12728" s="7" t="n">
        <v>2</v>
      </c>
      <c r="D12728" s="7" t="n">
        <v>3</v>
      </c>
      <c r="E12728" s="7" t="n">
        <v>-24.5</v>
      </c>
      <c r="F12728" s="7" t="n">
        <v>1.20000004768372</v>
      </c>
      <c r="G12728" s="7" t="n">
        <v>-56.6100006103516</v>
      </c>
      <c r="H12728" s="7" t="n">
        <v>5000</v>
      </c>
    </row>
    <row r="12729" spans="1:10">
      <c r="A12729" t="s">
        <v>4</v>
      </c>
      <c r="B12729" s="4" t="s">
        <v>5</v>
      </c>
      <c r="C12729" s="4" t="s">
        <v>7</v>
      </c>
      <c r="D12729" s="4" t="s">
        <v>7</v>
      </c>
      <c r="E12729" s="4" t="s">
        <v>15</v>
      </c>
      <c r="F12729" s="4" t="s">
        <v>15</v>
      </c>
      <c r="G12729" s="4" t="s">
        <v>15</v>
      </c>
      <c r="H12729" s="4" t="s">
        <v>11</v>
      </c>
      <c r="I12729" s="4" t="s">
        <v>7</v>
      </c>
    </row>
    <row r="12730" spans="1:10">
      <c r="A12730" t="n">
        <v>99531</v>
      </c>
      <c r="B12730" s="61" t="n">
        <v>45</v>
      </c>
      <c r="C12730" s="7" t="n">
        <v>4</v>
      </c>
      <c r="D12730" s="7" t="n">
        <v>3</v>
      </c>
      <c r="E12730" s="7" t="n">
        <v>8.10000038146973</v>
      </c>
      <c r="F12730" s="7" t="n">
        <v>322.920013427734</v>
      </c>
      <c r="G12730" s="7" t="n">
        <v>0</v>
      </c>
      <c r="H12730" s="7" t="n">
        <v>5000</v>
      </c>
      <c r="I12730" s="7" t="n">
        <v>1</v>
      </c>
    </row>
    <row r="12731" spans="1:10">
      <c r="A12731" t="s">
        <v>4</v>
      </c>
      <c r="B12731" s="4" t="s">
        <v>5</v>
      </c>
      <c r="C12731" s="4" t="s">
        <v>7</v>
      </c>
      <c r="D12731" s="4" t="s">
        <v>7</v>
      </c>
      <c r="E12731" s="4" t="s">
        <v>15</v>
      </c>
      <c r="F12731" s="4" t="s">
        <v>11</v>
      </c>
    </row>
    <row r="12732" spans="1:10">
      <c r="A12732" t="n">
        <v>99549</v>
      </c>
      <c r="B12732" s="61" t="n">
        <v>45</v>
      </c>
      <c r="C12732" s="7" t="n">
        <v>5</v>
      </c>
      <c r="D12732" s="7" t="n">
        <v>3</v>
      </c>
      <c r="E12732" s="7" t="n">
        <v>5.19999980926514</v>
      </c>
      <c r="F12732" s="7" t="n">
        <v>5000</v>
      </c>
    </row>
    <row r="12733" spans="1:10">
      <c r="A12733" t="s">
        <v>4</v>
      </c>
      <c r="B12733" s="4" t="s">
        <v>5</v>
      </c>
      <c r="C12733" s="4" t="s">
        <v>7</v>
      </c>
      <c r="D12733" s="4" t="s">
        <v>7</v>
      </c>
      <c r="E12733" s="4" t="s">
        <v>15</v>
      </c>
      <c r="F12733" s="4" t="s">
        <v>11</v>
      </c>
    </row>
    <row r="12734" spans="1:10">
      <c r="A12734" t="n">
        <v>99558</v>
      </c>
      <c r="B12734" s="61" t="n">
        <v>45</v>
      </c>
      <c r="C12734" s="7" t="n">
        <v>11</v>
      </c>
      <c r="D12734" s="7" t="n">
        <v>3</v>
      </c>
      <c r="E12734" s="7" t="n">
        <v>32.7000007629395</v>
      </c>
      <c r="F12734" s="7" t="n">
        <v>5000</v>
      </c>
    </row>
    <row r="12735" spans="1:10">
      <c r="A12735" t="s">
        <v>4</v>
      </c>
      <c r="B12735" s="4" t="s">
        <v>5</v>
      </c>
      <c r="C12735" s="4" t="s">
        <v>11</v>
      </c>
      <c r="D12735" s="4" t="s">
        <v>7</v>
      </c>
      <c r="E12735" s="4" t="s">
        <v>8</v>
      </c>
      <c r="F12735" s="4" t="s">
        <v>15</v>
      </c>
      <c r="G12735" s="4" t="s">
        <v>15</v>
      </c>
      <c r="H12735" s="4" t="s">
        <v>15</v>
      </c>
    </row>
    <row r="12736" spans="1:10">
      <c r="A12736" t="n">
        <v>99567</v>
      </c>
      <c r="B12736" s="40" t="n">
        <v>48</v>
      </c>
      <c r="C12736" s="7" t="n">
        <v>0</v>
      </c>
      <c r="D12736" s="7" t="n">
        <v>0</v>
      </c>
      <c r="E12736" s="7" t="s">
        <v>135</v>
      </c>
      <c r="F12736" s="7" t="n">
        <v>-1</v>
      </c>
      <c r="G12736" s="7" t="n">
        <v>1</v>
      </c>
      <c r="H12736" s="7" t="n">
        <v>0</v>
      </c>
    </row>
    <row r="12737" spans="1:9">
      <c r="A12737" t="s">
        <v>4</v>
      </c>
      <c r="B12737" s="4" t="s">
        <v>5</v>
      </c>
      <c r="C12737" s="4" t="s">
        <v>11</v>
      </c>
      <c r="D12737" s="4" t="s">
        <v>15</v>
      </c>
      <c r="E12737" s="4" t="s">
        <v>15</v>
      </c>
      <c r="F12737" s="4" t="s">
        <v>15</v>
      </c>
      <c r="G12737" s="4" t="s">
        <v>15</v>
      </c>
    </row>
    <row r="12738" spans="1:9">
      <c r="A12738" t="n">
        <v>99591</v>
      </c>
      <c r="B12738" s="37" t="n">
        <v>46</v>
      </c>
      <c r="C12738" s="7" t="n">
        <v>0</v>
      </c>
      <c r="D12738" s="7" t="n">
        <v>-29.8700008392334</v>
      </c>
      <c r="E12738" s="7" t="n">
        <v>0</v>
      </c>
      <c r="F12738" s="7" t="n">
        <v>-57.0299987792969</v>
      </c>
      <c r="G12738" s="7" t="n">
        <v>89.0999984741211</v>
      </c>
    </row>
    <row r="12739" spans="1:9">
      <c r="A12739" t="s">
        <v>4</v>
      </c>
      <c r="B12739" s="4" t="s">
        <v>5</v>
      </c>
      <c r="C12739" s="4" t="s">
        <v>7</v>
      </c>
      <c r="D12739" s="4" t="s">
        <v>11</v>
      </c>
      <c r="E12739" s="4" t="s">
        <v>15</v>
      </c>
    </row>
    <row r="12740" spans="1:9">
      <c r="A12740" t="n">
        <v>99610</v>
      </c>
      <c r="B12740" s="28" t="n">
        <v>58</v>
      </c>
      <c r="C12740" s="7" t="n">
        <v>100</v>
      </c>
      <c r="D12740" s="7" t="n">
        <v>1000</v>
      </c>
      <c r="E12740" s="7" t="n">
        <v>1</v>
      </c>
    </row>
    <row r="12741" spans="1:9">
      <c r="A12741" t="s">
        <v>4</v>
      </c>
      <c r="B12741" s="4" t="s">
        <v>5</v>
      </c>
      <c r="C12741" s="4" t="s">
        <v>7</v>
      </c>
      <c r="D12741" s="4" t="s">
        <v>11</v>
      </c>
    </row>
    <row r="12742" spans="1:9">
      <c r="A12742" t="n">
        <v>99618</v>
      </c>
      <c r="B12742" s="28" t="n">
        <v>58</v>
      </c>
      <c r="C12742" s="7" t="n">
        <v>255</v>
      </c>
      <c r="D12742" s="7" t="n">
        <v>0</v>
      </c>
    </row>
    <row r="12743" spans="1:9">
      <c r="A12743" t="s">
        <v>4</v>
      </c>
      <c r="B12743" s="4" t="s">
        <v>5</v>
      </c>
      <c r="C12743" s="4" t="s">
        <v>11</v>
      </c>
      <c r="D12743" s="4" t="s">
        <v>7</v>
      </c>
    </row>
    <row r="12744" spans="1:9">
      <c r="A12744" t="n">
        <v>99622</v>
      </c>
      <c r="B12744" s="45" t="n">
        <v>56</v>
      </c>
      <c r="C12744" s="7" t="n">
        <v>7</v>
      </c>
      <c r="D12744" s="7" t="n">
        <v>0</v>
      </c>
    </row>
    <row r="12745" spans="1:9">
      <c r="A12745" t="s">
        <v>4</v>
      </c>
      <c r="B12745" s="4" t="s">
        <v>5</v>
      </c>
      <c r="C12745" s="4" t="s">
        <v>11</v>
      </c>
      <c r="D12745" s="4" t="s">
        <v>7</v>
      </c>
    </row>
    <row r="12746" spans="1:9">
      <c r="A12746" t="n">
        <v>99626</v>
      </c>
      <c r="B12746" s="45" t="n">
        <v>56</v>
      </c>
      <c r="C12746" s="7" t="n">
        <v>5</v>
      </c>
      <c r="D12746" s="7" t="n">
        <v>0</v>
      </c>
    </row>
    <row r="12747" spans="1:9">
      <c r="A12747" t="s">
        <v>4</v>
      </c>
      <c r="B12747" s="4" t="s">
        <v>5</v>
      </c>
      <c r="C12747" s="4" t="s">
        <v>11</v>
      </c>
      <c r="D12747" s="4" t="s">
        <v>7</v>
      </c>
    </row>
    <row r="12748" spans="1:9">
      <c r="A12748" t="n">
        <v>99630</v>
      </c>
      <c r="B12748" s="45" t="n">
        <v>56</v>
      </c>
      <c r="C12748" s="7" t="n">
        <v>8</v>
      </c>
      <c r="D12748" s="7" t="n">
        <v>0</v>
      </c>
    </row>
    <row r="12749" spans="1:9">
      <c r="A12749" t="s">
        <v>4</v>
      </c>
      <c r="B12749" s="4" t="s">
        <v>5</v>
      </c>
      <c r="C12749" s="4" t="s">
        <v>11</v>
      </c>
      <c r="D12749" s="4" t="s">
        <v>7</v>
      </c>
    </row>
    <row r="12750" spans="1:9">
      <c r="A12750" t="n">
        <v>99634</v>
      </c>
      <c r="B12750" s="45" t="n">
        <v>56</v>
      </c>
      <c r="C12750" s="7" t="n">
        <v>6</v>
      </c>
      <c r="D12750" s="7" t="n">
        <v>0</v>
      </c>
    </row>
    <row r="12751" spans="1:9">
      <c r="A12751" t="s">
        <v>4</v>
      </c>
      <c r="B12751" s="4" t="s">
        <v>5</v>
      </c>
      <c r="C12751" s="4" t="s">
        <v>7</v>
      </c>
      <c r="D12751" s="4" t="s">
        <v>11</v>
      </c>
      <c r="E12751" s="4" t="s">
        <v>15</v>
      </c>
    </row>
    <row r="12752" spans="1:9">
      <c r="A12752" t="n">
        <v>99638</v>
      </c>
      <c r="B12752" s="28" t="n">
        <v>58</v>
      </c>
      <c r="C12752" s="7" t="n">
        <v>101</v>
      </c>
      <c r="D12752" s="7" t="n">
        <v>500</v>
      </c>
      <c r="E12752" s="7" t="n">
        <v>1</v>
      </c>
    </row>
    <row r="12753" spans="1:7">
      <c r="A12753" t="s">
        <v>4</v>
      </c>
      <c r="B12753" s="4" t="s">
        <v>5</v>
      </c>
      <c r="C12753" s="4" t="s">
        <v>7</v>
      </c>
      <c r="D12753" s="4" t="s">
        <v>11</v>
      </c>
    </row>
    <row r="12754" spans="1:7">
      <c r="A12754" t="n">
        <v>99646</v>
      </c>
      <c r="B12754" s="28" t="n">
        <v>58</v>
      </c>
      <c r="C12754" s="7" t="n">
        <v>254</v>
      </c>
      <c r="D12754" s="7" t="n">
        <v>0</v>
      </c>
    </row>
    <row r="12755" spans="1:7">
      <c r="A12755" t="s">
        <v>4</v>
      </c>
      <c r="B12755" s="4" t="s">
        <v>5</v>
      </c>
      <c r="C12755" s="4" t="s">
        <v>11</v>
      </c>
      <c r="D12755" s="4" t="s">
        <v>7</v>
      </c>
    </row>
    <row r="12756" spans="1:7">
      <c r="A12756" t="n">
        <v>99650</v>
      </c>
      <c r="B12756" s="45" t="n">
        <v>56</v>
      </c>
      <c r="C12756" s="7" t="n">
        <v>6</v>
      </c>
      <c r="D12756" s="7" t="n">
        <v>1</v>
      </c>
    </row>
    <row r="12757" spans="1:7">
      <c r="A12757" t="s">
        <v>4</v>
      </c>
      <c r="B12757" s="4" t="s">
        <v>5</v>
      </c>
      <c r="C12757" s="4" t="s">
        <v>11</v>
      </c>
      <c r="D12757" s="4" t="s">
        <v>7</v>
      </c>
    </row>
    <row r="12758" spans="1:7">
      <c r="A12758" t="n">
        <v>99654</v>
      </c>
      <c r="B12758" s="45" t="n">
        <v>56</v>
      </c>
      <c r="C12758" s="7" t="n">
        <v>9</v>
      </c>
      <c r="D12758" s="7" t="n">
        <v>1</v>
      </c>
    </row>
    <row r="12759" spans="1:7">
      <c r="A12759" t="s">
        <v>4</v>
      </c>
      <c r="B12759" s="4" t="s">
        <v>5</v>
      </c>
      <c r="C12759" s="4" t="s">
        <v>11</v>
      </c>
      <c r="D12759" s="4" t="s">
        <v>17</v>
      </c>
    </row>
    <row r="12760" spans="1:7">
      <c r="A12760" t="n">
        <v>99658</v>
      </c>
      <c r="B12760" s="41" t="n">
        <v>43</v>
      </c>
      <c r="C12760" s="7" t="n">
        <v>5</v>
      </c>
      <c r="D12760" s="7" t="n">
        <v>128</v>
      </c>
    </row>
    <row r="12761" spans="1:7">
      <c r="A12761" t="s">
        <v>4</v>
      </c>
      <c r="B12761" s="4" t="s">
        <v>5</v>
      </c>
      <c r="C12761" s="4" t="s">
        <v>11</v>
      </c>
      <c r="D12761" s="4" t="s">
        <v>17</v>
      </c>
    </row>
    <row r="12762" spans="1:7">
      <c r="A12762" t="n">
        <v>99665</v>
      </c>
      <c r="B12762" s="41" t="n">
        <v>43</v>
      </c>
      <c r="C12762" s="7" t="n">
        <v>5</v>
      </c>
      <c r="D12762" s="7" t="n">
        <v>32</v>
      </c>
    </row>
    <row r="12763" spans="1:7">
      <c r="A12763" t="s">
        <v>4</v>
      </c>
      <c r="B12763" s="4" t="s">
        <v>5</v>
      </c>
      <c r="C12763" s="4" t="s">
        <v>11</v>
      </c>
      <c r="D12763" s="4" t="s">
        <v>17</v>
      </c>
    </row>
    <row r="12764" spans="1:7">
      <c r="A12764" t="n">
        <v>99672</v>
      </c>
      <c r="B12764" s="41" t="n">
        <v>43</v>
      </c>
      <c r="C12764" s="7" t="n">
        <v>6</v>
      </c>
      <c r="D12764" s="7" t="n">
        <v>128</v>
      </c>
    </row>
    <row r="12765" spans="1:7">
      <c r="A12765" t="s">
        <v>4</v>
      </c>
      <c r="B12765" s="4" t="s">
        <v>5</v>
      </c>
      <c r="C12765" s="4" t="s">
        <v>11</v>
      </c>
      <c r="D12765" s="4" t="s">
        <v>17</v>
      </c>
    </row>
    <row r="12766" spans="1:7">
      <c r="A12766" t="n">
        <v>99679</v>
      </c>
      <c r="B12766" s="41" t="n">
        <v>43</v>
      </c>
      <c r="C12766" s="7" t="n">
        <v>6</v>
      </c>
      <c r="D12766" s="7" t="n">
        <v>32</v>
      </c>
    </row>
    <row r="12767" spans="1:7">
      <c r="A12767" t="s">
        <v>4</v>
      </c>
      <c r="B12767" s="4" t="s">
        <v>5</v>
      </c>
      <c r="C12767" s="4" t="s">
        <v>11</v>
      </c>
      <c r="D12767" s="4" t="s">
        <v>17</v>
      </c>
    </row>
    <row r="12768" spans="1:7">
      <c r="A12768" t="n">
        <v>99686</v>
      </c>
      <c r="B12768" s="41" t="n">
        <v>43</v>
      </c>
      <c r="C12768" s="7" t="n">
        <v>7</v>
      </c>
      <c r="D12768" s="7" t="n">
        <v>128</v>
      </c>
    </row>
    <row r="12769" spans="1:4">
      <c r="A12769" t="s">
        <v>4</v>
      </c>
      <c r="B12769" s="4" t="s">
        <v>5</v>
      </c>
      <c r="C12769" s="4" t="s">
        <v>11</v>
      </c>
      <c r="D12769" s="4" t="s">
        <v>17</v>
      </c>
    </row>
    <row r="12770" spans="1:4">
      <c r="A12770" t="n">
        <v>99693</v>
      </c>
      <c r="B12770" s="41" t="n">
        <v>43</v>
      </c>
      <c r="C12770" s="7" t="n">
        <v>7</v>
      </c>
      <c r="D12770" s="7" t="n">
        <v>32</v>
      </c>
    </row>
    <row r="12771" spans="1:4">
      <c r="A12771" t="s">
        <v>4</v>
      </c>
      <c r="B12771" s="4" t="s">
        <v>5</v>
      </c>
      <c r="C12771" s="4" t="s">
        <v>11</v>
      </c>
      <c r="D12771" s="4" t="s">
        <v>17</v>
      </c>
    </row>
    <row r="12772" spans="1:4">
      <c r="A12772" t="n">
        <v>99700</v>
      </c>
      <c r="B12772" s="41" t="n">
        <v>43</v>
      </c>
      <c r="C12772" s="7" t="n">
        <v>8</v>
      </c>
      <c r="D12772" s="7" t="n">
        <v>128</v>
      </c>
    </row>
    <row r="12773" spans="1:4">
      <c r="A12773" t="s">
        <v>4</v>
      </c>
      <c r="B12773" s="4" t="s">
        <v>5</v>
      </c>
      <c r="C12773" s="4" t="s">
        <v>11</v>
      </c>
      <c r="D12773" s="4" t="s">
        <v>17</v>
      </c>
    </row>
    <row r="12774" spans="1:4">
      <c r="A12774" t="n">
        <v>99707</v>
      </c>
      <c r="B12774" s="41" t="n">
        <v>43</v>
      </c>
      <c r="C12774" s="7" t="n">
        <v>8</v>
      </c>
      <c r="D12774" s="7" t="n">
        <v>32</v>
      </c>
    </row>
    <row r="12775" spans="1:4">
      <c r="A12775" t="s">
        <v>4</v>
      </c>
      <c r="B12775" s="4" t="s">
        <v>5</v>
      </c>
      <c r="C12775" s="4" t="s">
        <v>11</v>
      </c>
      <c r="D12775" s="4" t="s">
        <v>17</v>
      </c>
    </row>
    <row r="12776" spans="1:4">
      <c r="A12776" t="n">
        <v>99714</v>
      </c>
      <c r="B12776" s="41" t="n">
        <v>43</v>
      </c>
      <c r="C12776" s="7" t="n">
        <v>9</v>
      </c>
      <c r="D12776" s="7" t="n">
        <v>128</v>
      </c>
    </row>
    <row r="12777" spans="1:4">
      <c r="A12777" t="s">
        <v>4</v>
      </c>
      <c r="B12777" s="4" t="s">
        <v>5</v>
      </c>
      <c r="C12777" s="4" t="s">
        <v>11</v>
      </c>
      <c r="D12777" s="4" t="s">
        <v>17</v>
      </c>
    </row>
    <row r="12778" spans="1:4">
      <c r="A12778" t="n">
        <v>99721</v>
      </c>
      <c r="B12778" s="41" t="n">
        <v>43</v>
      </c>
      <c r="C12778" s="7" t="n">
        <v>9</v>
      </c>
      <c r="D12778" s="7" t="n">
        <v>32</v>
      </c>
    </row>
    <row r="12779" spans="1:4">
      <c r="A12779" t="s">
        <v>4</v>
      </c>
      <c r="B12779" s="4" t="s">
        <v>5</v>
      </c>
      <c r="C12779" s="4" t="s">
        <v>11</v>
      </c>
      <c r="D12779" s="4" t="s">
        <v>7</v>
      </c>
      <c r="E12779" s="4" t="s">
        <v>8</v>
      </c>
      <c r="F12779" s="4" t="s">
        <v>15</v>
      </c>
      <c r="G12779" s="4" t="s">
        <v>15</v>
      </c>
      <c r="H12779" s="4" t="s">
        <v>15</v>
      </c>
    </row>
    <row r="12780" spans="1:4">
      <c r="A12780" t="n">
        <v>99728</v>
      </c>
      <c r="B12780" s="40" t="n">
        <v>48</v>
      </c>
      <c r="C12780" s="7" t="n">
        <v>1</v>
      </c>
      <c r="D12780" s="7" t="n">
        <v>0</v>
      </c>
      <c r="E12780" s="7" t="s">
        <v>135</v>
      </c>
      <c r="F12780" s="7" t="n">
        <v>-1</v>
      </c>
      <c r="G12780" s="7" t="n">
        <v>1</v>
      </c>
      <c r="H12780" s="7" t="n">
        <v>0</v>
      </c>
    </row>
    <row r="12781" spans="1:4">
      <c r="A12781" t="s">
        <v>4</v>
      </c>
      <c r="B12781" s="4" t="s">
        <v>5</v>
      </c>
      <c r="C12781" s="4" t="s">
        <v>11</v>
      </c>
      <c r="D12781" s="4" t="s">
        <v>7</v>
      </c>
      <c r="E12781" s="4" t="s">
        <v>8</v>
      </c>
      <c r="F12781" s="4" t="s">
        <v>15</v>
      </c>
      <c r="G12781" s="4" t="s">
        <v>15</v>
      </c>
      <c r="H12781" s="4" t="s">
        <v>15</v>
      </c>
    </row>
    <row r="12782" spans="1:4">
      <c r="A12782" t="n">
        <v>99752</v>
      </c>
      <c r="B12782" s="40" t="n">
        <v>48</v>
      </c>
      <c r="C12782" s="7" t="n">
        <v>2</v>
      </c>
      <c r="D12782" s="7" t="n">
        <v>0</v>
      </c>
      <c r="E12782" s="7" t="s">
        <v>135</v>
      </c>
      <c r="F12782" s="7" t="n">
        <v>-1</v>
      </c>
      <c r="G12782" s="7" t="n">
        <v>1</v>
      </c>
      <c r="H12782" s="7" t="n">
        <v>0</v>
      </c>
    </row>
    <row r="12783" spans="1:4">
      <c r="A12783" t="s">
        <v>4</v>
      </c>
      <c r="B12783" s="4" t="s">
        <v>5</v>
      </c>
      <c r="C12783" s="4" t="s">
        <v>11</v>
      </c>
      <c r="D12783" s="4" t="s">
        <v>7</v>
      </c>
      <c r="E12783" s="4" t="s">
        <v>8</v>
      </c>
      <c r="F12783" s="4" t="s">
        <v>15</v>
      </c>
      <c r="G12783" s="4" t="s">
        <v>15</v>
      </c>
      <c r="H12783" s="4" t="s">
        <v>15</v>
      </c>
    </row>
    <row r="12784" spans="1:4">
      <c r="A12784" t="n">
        <v>99776</v>
      </c>
      <c r="B12784" s="40" t="n">
        <v>48</v>
      </c>
      <c r="C12784" s="7" t="n">
        <v>3</v>
      </c>
      <c r="D12784" s="7" t="n">
        <v>0</v>
      </c>
      <c r="E12784" s="7" t="s">
        <v>135</v>
      </c>
      <c r="F12784" s="7" t="n">
        <v>-1</v>
      </c>
      <c r="G12784" s="7" t="n">
        <v>1</v>
      </c>
      <c r="H12784" s="7" t="n">
        <v>0</v>
      </c>
    </row>
    <row r="12785" spans="1:8">
      <c r="A12785" t="s">
        <v>4</v>
      </c>
      <c r="B12785" s="4" t="s">
        <v>5</v>
      </c>
      <c r="C12785" s="4" t="s">
        <v>11</v>
      </c>
      <c r="D12785" s="4" t="s">
        <v>7</v>
      </c>
      <c r="E12785" s="4" t="s">
        <v>8</v>
      </c>
      <c r="F12785" s="4" t="s">
        <v>15</v>
      </c>
      <c r="G12785" s="4" t="s">
        <v>15</v>
      </c>
      <c r="H12785" s="4" t="s">
        <v>15</v>
      </c>
    </row>
    <row r="12786" spans="1:8">
      <c r="A12786" t="n">
        <v>99800</v>
      </c>
      <c r="B12786" s="40" t="n">
        <v>48</v>
      </c>
      <c r="C12786" s="7" t="n">
        <v>4</v>
      </c>
      <c r="D12786" s="7" t="n">
        <v>0</v>
      </c>
      <c r="E12786" s="7" t="s">
        <v>135</v>
      </c>
      <c r="F12786" s="7" t="n">
        <v>-1</v>
      </c>
      <c r="G12786" s="7" t="n">
        <v>1</v>
      </c>
      <c r="H12786" s="7" t="n">
        <v>0</v>
      </c>
    </row>
    <row r="12787" spans="1:8">
      <c r="A12787" t="s">
        <v>4</v>
      </c>
      <c r="B12787" s="4" t="s">
        <v>5</v>
      </c>
      <c r="C12787" s="4" t="s">
        <v>11</v>
      </c>
      <c r="D12787" s="4" t="s">
        <v>7</v>
      </c>
      <c r="E12787" s="4" t="s">
        <v>8</v>
      </c>
      <c r="F12787" s="4" t="s">
        <v>15</v>
      </c>
      <c r="G12787" s="4" t="s">
        <v>15</v>
      </c>
      <c r="H12787" s="4" t="s">
        <v>15</v>
      </c>
    </row>
    <row r="12788" spans="1:8">
      <c r="A12788" t="n">
        <v>99824</v>
      </c>
      <c r="B12788" s="40" t="n">
        <v>48</v>
      </c>
      <c r="C12788" s="7" t="n">
        <v>5</v>
      </c>
      <c r="D12788" s="7" t="n">
        <v>0</v>
      </c>
      <c r="E12788" s="7" t="s">
        <v>135</v>
      </c>
      <c r="F12788" s="7" t="n">
        <v>-1</v>
      </c>
      <c r="G12788" s="7" t="n">
        <v>1</v>
      </c>
      <c r="H12788" s="7" t="n">
        <v>0</v>
      </c>
    </row>
    <row r="12789" spans="1:8">
      <c r="A12789" t="s">
        <v>4</v>
      </c>
      <c r="B12789" s="4" t="s">
        <v>5</v>
      </c>
      <c r="C12789" s="4" t="s">
        <v>11</v>
      </c>
      <c r="D12789" s="4" t="s">
        <v>7</v>
      </c>
      <c r="E12789" s="4" t="s">
        <v>8</v>
      </c>
      <c r="F12789" s="4" t="s">
        <v>15</v>
      </c>
      <c r="G12789" s="4" t="s">
        <v>15</v>
      </c>
      <c r="H12789" s="4" t="s">
        <v>15</v>
      </c>
    </row>
    <row r="12790" spans="1:8">
      <c r="A12790" t="n">
        <v>99848</v>
      </c>
      <c r="B12790" s="40" t="n">
        <v>48</v>
      </c>
      <c r="C12790" s="7" t="n">
        <v>6</v>
      </c>
      <c r="D12790" s="7" t="n">
        <v>0</v>
      </c>
      <c r="E12790" s="7" t="s">
        <v>135</v>
      </c>
      <c r="F12790" s="7" t="n">
        <v>-1</v>
      </c>
      <c r="G12790" s="7" t="n">
        <v>1</v>
      </c>
      <c r="H12790" s="7" t="n">
        <v>0</v>
      </c>
    </row>
    <row r="12791" spans="1:8">
      <c r="A12791" t="s">
        <v>4</v>
      </c>
      <c r="B12791" s="4" t="s">
        <v>5</v>
      </c>
      <c r="C12791" s="4" t="s">
        <v>11</v>
      </c>
      <c r="D12791" s="4" t="s">
        <v>7</v>
      </c>
      <c r="E12791" s="4" t="s">
        <v>8</v>
      </c>
      <c r="F12791" s="4" t="s">
        <v>15</v>
      </c>
      <c r="G12791" s="4" t="s">
        <v>15</v>
      </c>
      <c r="H12791" s="4" t="s">
        <v>15</v>
      </c>
    </row>
    <row r="12792" spans="1:8">
      <c r="A12792" t="n">
        <v>99872</v>
      </c>
      <c r="B12792" s="40" t="n">
        <v>48</v>
      </c>
      <c r="C12792" s="7" t="n">
        <v>7</v>
      </c>
      <c r="D12792" s="7" t="n">
        <v>0</v>
      </c>
      <c r="E12792" s="7" t="s">
        <v>135</v>
      </c>
      <c r="F12792" s="7" t="n">
        <v>-1</v>
      </c>
      <c r="G12792" s="7" t="n">
        <v>1</v>
      </c>
      <c r="H12792" s="7" t="n">
        <v>0</v>
      </c>
    </row>
    <row r="12793" spans="1:8">
      <c r="A12793" t="s">
        <v>4</v>
      </c>
      <c r="B12793" s="4" t="s">
        <v>5</v>
      </c>
      <c r="C12793" s="4" t="s">
        <v>11</v>
      </c>
      <c r="D12793" s="4" t="s">
        <v>7</v>
      </c>
      <c r="E12793" s="4" t="s">
        <v>8</v>
      </c>
      <c r="F12793" s="4" t="s">
        <v>15</v>
      </c>
      <c r="G12793" s="4" t="s">
        <v>15</v>
      </c>
      <c r="H12793" s="4" t="s">
        <v>15</v>
      </c>
    </row>
    <row r="12794" spans="1:8">
      <c r="A12794" t="n">
        <v>99896</v>
      </c>
      <c r="B12794" s="40" t="n">
        <v>48</v>
      </c>
      <c r="C12794" s="7" t="n">
        <v>8</v>
      </c>
      <c r="D12794" s="7" t="n">
        <v>0</v>
      </c>
      <c r="E12794" s="7" t="s">
        <v>135</v>
      </c>
      <c r="F12794" s="7" t="n">
        <v>-1</v>
      </c>
      <c r="G12794" s="7" t="n">
        <v>1</v>
      </c>
      <c r="H12794" s="7" t="n">
        <v>0</v>
      </c>
    </row>
    <row r="12795" spans="1:8">
      <c r="A12795" t="s">
        <v>4</v>
      </c>
      <c r="B12795" s="4" t="s">
        <v>5</v>
      </c>
      <c r="C12795" s="4" t="s">
        <v>11</v>
      </c>
      <c r="D12795" s="4" t="s">
        <v>7</v>
      </c>
      <c r="E12795" s="4" t="s">
        <v>8</v>
      </c>
      <c r="F12795" s="4" t="s">
        <v>15</v>
      </c>
      <c r="G12795" s="4" t="s">
        <v>15</v>
      </c>
      <c r="H12795" s="4" t="s">
        <v>15</v>
      </c>
    </row>
    <row r="12796" spans="1:8">
      <c r="A12796" t="n">
        <v>99920</v>
      </c>
      <c r="B12796" s="40" t="n">
        <v>48</v>
      </c>
      <c r="C12796" s="7" t="n">
        <v>9</v>
      </c>
      <c r="D12796" s="7" t="n">
        <v>0</v>
      </c>
      <c r="E12796" s="7" t="s">
        <v>135</v>
      </c>
      <c r="F12796" s="7" t="n">
        <v>-1</v>
      </c>
      <c r="G12796" s="7" t="n">
        <v>1</v>
      </c>
      <c r="H12796" s="7" t="n">
        <v>0</v>
      </c>
    </row>
    <row r="12797" spans="1:8">
      <c r="A12797" t="s">
        <v>4</v>
      </c>
      <c r="B12797" s="4" t="s">
        <v>5</v>
      </c>
      <c r="C12797" s="4" t="s">
        <v>11</v>
      </c>
      <c r="D12797" s="4" t="s">
        <v>15</v>
      </c>
      <c r="E12797" s="4" t="s">
        <v>15</v>
      </c>
      <c r="F12797" s="4" t="s">
        <v>15</v>
      </c>
      <c r="G12797" s="4" t="s">
        <v>15</v>
      </c>
    </row>
    <row r="12798" spans="1:8">
      <c r="A12798" t="n">
        <v>99944</v>
      </c>
      <c r="B12798" s="37" t="n">
        <v>46</v>
      </c>
      <c r="C12798" s="7" t="n">
        <v>1</v>
      </c>
      <c r="D12798" s="7" t="n">
        <v>-22.8099994659424</v>
      </c>
      <c r="E12798" s="7" t="n">
        <v>0</v>
      </c>
      <c r="F12798" s="7" t="n">
        <v>-57</v>
      </c>
      <c r="G12798" s="7" t="n">
        <v>270</v>
      </c>
    </row>
    <row r="12799" spans="1:8">
      <c r="A12799" t="s">
        <v>4</v>
      </c>
      <c r="B12799" s="4" t="s">
        <v>5</v>
      </c>
      <c r="C12799" s="4" t="s">
        <v>11</v>
      </c>
      <c r="D12799" s="4" t="s">
        <v>15</v>
      </c>
      <c r="E12799" s="4" t="s">
        <v>15</v>
      </c>
      <c r="F12799" s="4" t="s">
        <v>15</v>
      </c>
      <c r="G12799" s="4" t="s">
        <v>15</v>
      </c>
    </row>
    <row r="12800" spans="1:8">
      <c r="A12800" t="n">
        <v>99963</v>
      </c>
      <c r="B12800" s="37" t="n">
        <v>46</v>
      </c>
      <c r="C12800" s="7" t="n">
        <v>2</v>
      </c>
      <c r="D12800" s="7" t="n">
        <v>-22.8099994659424</v>
      </c>
      <c r="E12800" s="7" t="n">
        <v>0</v>
      </c>
      <c r="F12800" s="7" t="n">
        <v>-57</v>
      </c>
      <c r="G12800" s="7" t="n">
        <v>270</v>
      </c>
    </row>
    <row r="12801" spans="1:8">
      <c r="A12801" t="s">
        <v>4</v>
      </c>
      <c r="B12801" s="4" t="s">
        <v>5</v>
      </c>
      <c r="C12801" s="4" t="s">
        <v>11</v>
      </c>
      <c r="D12801" s="4" t="s">
        <v>15</v>
      </c>
      <c r="E12801" s="4" t="s">
        <v>15</v>
      </c>
      <c r="F12801" s="4" t="s">
        <v>15</v>
      </c>
      <c r="G12801" s="4" t="s">
        <v>15</v>
      </c>
    </row>
    <row r="12802" spans="1:8">
      <c r="A12802" t="n">
        <v>99982</v>
      </c>
      <c r="B12802" s="37" t="n">
        <v>46</v>
      </c>
      <c r="C12802" s="7" t="n">
        <v>3</v>
      </c>
      <c r="D12802" s="7" t="n">
        <v>-22.8099994659424</v>
      </c>
      <c r="E12802" s="7" t="n">
        <v>0</v>
      </c>
      <c r="F12802" s="7" t="n">
        <v>-57</v>
      </c>
      <c r="G12802" s="7" t="n">
        <v>270</v>
      </c>
    </row>
    <row r="12803" spans="1:8">
      <c r="A12803" t="s">
        <v>4</v>
      </c>
      <c r="B12803" s="4" t="s">
        <v>5</v>
      </c>
      <c r="C12803" s="4" t="s">
        <v>11</v>
      </c>
      <c r="D12803" s="4" t="s">
        <v>15</v>
      </c>
      <c r="E12803" s="4" t="s">
        <v>15</v>
      </c>
      <c r="F12803" s="4" t="s">
        <v>15</v>
      </c>
      <c r="G12803" s="4" t="s">
        <v>15</v>
      </c>
    </row>
    <row r="12804" spans="1:8">
      <c r="A12804" t="n">
        <v>100001</v>
      </c>
      <c r="B12804" s="37" t="n">
        <v>46</v>
      </c>
      <c r="C12804" s="7" t="n">
        <v>4</v>
      </c>
      <c r="D12804" s="7" t="n">
        <v>-22.8099994659424</v>
      </c>
      <c r="E12804" s="7" t="n">
        <v>0</v>
      </c>
      <c r="F12804" s="7" t="n">
        <v>-57</v>
      </c>
      <c r="G12804" s="7" t="n">
        <v>270</v>
      </c>
    </row>
    <row r="12805" spans="1:8">
      <c r="A12805" t="s">
        <v>4</v>
      </c>
      <c r="B12805" s="4" t="s">
        <v>5</v>
      </c>
      <c r="C12805" s="4" t="s">
        <v>11</v>
      </c>
      <c r="D12805" s="4" t="s">
        <v>15</v>
      </c>
      <c r="E12805" s="4" t="s">
        <v>15</v>
      </c>
      <c r="F12805" s="4" t="s">
        <v>15</v>
      </c>
      <c r="G12805" s="4" t="s">
        <v>15</v>
      </c>
    </row>
    <row r="12806" spans="1:8">
      <c r="A12806" t="n">
        <v>100020</v>
      </c>
      <c r="B12806" s="37" t="n">
        <v>46</v>
      </c>
      <c r="C12806" s="7" t="n">
        <v>5</v>
      </c>
      <c r="D12806" s="7" t="n">
        <v>-22.8099994659424</v>
      </c>
      <c r="E12806" s="7" t="n">
        <v>0</v>
      </c>
      <c r="F12806" s="7" t="n">
        <v>-57</v>
      </c>
      <c r="G12806" s="7" t="n">
        <v>270</v>
      </c>
    </row>
    <row r="12807" spans="1:8">
      <c r="A12807" t="s">
        <v>4</v>
      </c>
      <c r="B12807" s="4" t="s">
        <v>5</v>
      </c>
      <c r="C12807" s="4" t="s">
        <v>11</v>
      </c>
      <c r="D12807" s="4" t="s">
        <v>15</v>
      </c>
      <c r="E12807" s="4" t="s">
        <v>15</v>
      </c>
      <c r="F12807" s="4" t="s">
        <v>15</v>
      </c>
      <c r="G12807" s="4" t="s">
        <v>15</v>
      </c>
    </row>
    <row r="12808" spans="1:8">
      <c r="A12808" t="n">
        <v>100039</v>
      </c>
      <c r="B12808" s="37" t="n">
        <v>46</v>
      </c>
      <c r="C12808" s="7" t="n">
        <v>6</v>
      </c>
      <c r="D12808" s="7" t="n">
        <v>-22.8099994659424</v>
      </c>
      <c r="E12808" s="7" t="n">
        <v>0</v>
      </c>
      <c r="F12808" s="7" t="n">
        <v>-57</v>
      </c>
      <c r="G12808" s="7" t="n">
        <v>270</v>
      </c>
    </row>
    <row r="12809" spans="1:8">
      <c r="A12809" t="s">
        <v>4</v>
      </c>
      <c r="B12809" s="4" t="s">
        <v>5</v>
      </c>
      <c r="C12809" s="4" t="s">
        <v>11</v>
      </c>
      <c r="D12809" s="4" t="s">
        <v>15</v>
      </c>
      <c r="E12809" s="4" t="s">
        <v>15</v>
      </c>
      <c r="F12809" s="4" t="s">
        <v>15</v>
      </c>
      <c r="G12809" s="4" t="s">
        <v>15</v>
      </c>
    </row>
    <row r="12810" spans="1:8">
      <c r="A12810" t="n">
        <v>100058</v>
      </c>
      <c r="B12810" s="37" t="n">
        <v>46</v>
      </c>
      <c r="C12810" s="7" t="n">
        <v>7</v>
      </c>
      <c r="D12810" s="7" t="n">
        <v>-22.8099994659424</v>
      </c>
      <c r="E12810" s="7" t="n">
        <v>0</v>
      </c>
      <c r="F12810" s="7" t="n">
        <v>-57</v>
      </c>
      <c r="G12810" s="7" t="n">
        <v>270</v>
      </c>
    </row>
    <row r="12811" spans="1:8">
      <c r="A12811" t="s">
        <v>4</v>
      </c>
      <c r="B12811" s="4" t="s">
        <v>5</v>
      </c>
      <c r="C12811" s="4" t="s">
        <v>11</v>
      </c>
      <c r="D12811" s="4" t="s">
        <v>15</v>
      </c>
      <c r="E12811" s="4" t="s">
        <v>15</v>
      </c>
      <c r="F12811" s="4" t="s">
        <v>15</v>
      </c>
      <c r="G12811" s="4" t="s">
        <v>15</v>
      </c>
    </row>
    <row r="12812" spans="1:8">
      <c r="A12812" t="n">
        <v>100077</v>
      </c>
      <c r="B12812" s="37" t="n">
        <v>46</v>
      </c>
      <c r="C12812" s="7" t="n">
        <v>8</v>
      </c>
      <c r="D12812" s="7" t="n">
        <v>-22.8099994659424</v>
      </c>
      <c r="E12812" s="7" t="n">
        <v>0</v>
      </c>
      <c r="F12812" s="7" t="n">
        <v>-57</v>
      </c>
      <c r="G12812" s="7" t="n">
        <v>270</v>
      </c>
    </row>
    <row r="12813" spans="1:8">
      <c r="A12813" t="s">
        <v>4</v>
      </c>
      <c r="B12813" s="4" t="s">
        <v>5</v>
      </c>
      <c r="C12813" s="4" t="s">
        <v>11</v>
      </c>
      <c r="D12813" s="4" t="s">
        <v>15</v>
      </c>
      <c r="E12813" s="4" t="s">
        <v>15</v>
      </c>
      <c r="F12813" s="4" t="s">
        <v>15</v>
      </c>
      <c r="G12813" s="4" t="s">
        <v>15</v>
      </c>
    </row>
    <row r="12814" spans="1:8">
      <c r="A12814" t="n">
        <v>100096</v>
      </c>
      <c r="B12814" s="37" t="n">
        <v>46</v>
      </c>
      <c r="C12814" s="7" t="n">
        <v>9</v>
      </c>
      <c r="D12814" s="7" t="n">
        <v>-22.8099994659424</v>
      </c>
      <c r="E12814" s="7" t="n">
        <v>0</v>
      </c>
      <c r="F12814" s="7" t="n">
        <v>-57</v>
      </c>
      <c r="G12814" s="7" t="n">
        <v>270</v>
      </c>
    </row>
    <row r="12815" spans="1:8">
      <c r="A12815" t="s">
        <v>4</v>
      </c>
      <c r="B12815" s="4" t="s">
        <v>5</v>
      </c>
      <c r="C12815" s="4" t="s">
        <v>11</v>
      </c>
      <c r="D12815" s="4" t="s">
        <v>15</v>
      </c>
      <c r="E12815" s="4" t="s">
        <v>15</v>
      </c>
      <c r="F12815" s="4" t="s">
        <v>15</v>
      </c>
      <c r="G12815" s="4" t="s">
        <v>15</v>
      </c>
    </row>
    <row r="12816" spans="1:8">
      <c r="A12816" t="n">
        <v>100115</v>
      </c>
      <c r="B12816" s="37" t="n">
        <v>46</v>
      </c>
      <c r="C12816" s="7" t="n">
        <v>0</v>
      </c>
      <c r="D12816" s="7" t="n">
        <v>-33</v>
      </c>
      <c r="E12816" s="7" t="n">
        <v>0</v>
      </c>
      <c r="F12816" s="7" t="n">
        <v>-57</v>
      </c>
      <c r="G12816" s="7" t="n">
        <v>90</v>
      </c>
    </row>
    <row r="12817" spans="1:7">
      <c r="A12817" t="s">
        <v>4</v>
      </c>
      <c r="B12817" s="4" t="s">
        <v>5</v>
      </c>
      <c r="C12817" s="4" t="s">
        <v>7</v>
      </c>
      <c r="D12817" s="4" t="s">
        <v>7</v>
      </c>
      <c r="E12817" s="4" t="s">
        <v>15</v>
      </c>
      <c r="F12817" s="4" t="s">
        <v>15</v>
      </c>
      <c r="G12817" s="4" t="s">
        <v>15</v>
      </c>
      <c r="H12817" s="4" t="s">
        <v>11</v>
      </c>
    </row>
    <row r="12818" spans="1:7">
      <c r="A12818" t="n">
        <v>100134</v>
      </c>
      <c r="B12818" s="61" t="n">
        <v>45</v>
      </c>
      <c r="C12818" s="7" t="n">
        <v>2</v>
      </c>
      <c r="D12818" s="7" t="n">
        <v>3</v>
      </c>
      <c r="E12818" s="7" t="n">
        <v>-32.9700012207031</v>
      </c>
      <c r="F12818" s="7" t="n">
        <v>1.47000002861023</v>
      </c>
      <c r="G12818" s="7" t="n">
        <v>-56.9500007629395</v>
      </c>
      <c r="H12818" s="7" t="n">
        <v>0</v>
      </c>
    </row>
    <row r="12819" spans="1:7">
      <c r="A12819" t="s">
        <v>4</v>
      </c>
      <c r="B12819" s="4" t="s">
        <v>5</v>
      </c>
      <c r="C12819" s="4" t="s">
        <v>7</v>
      </c>
      <c r="D12819" s="4" t="s">
        <v>7</v>
      </c>
      <c r="E12819" s="4" t="s">
        <v>15</v>
      </c>
      <c r="F12819" s="4" t="s">
        <v>15</v>
      </c>
      <c r="G12819" s="4" t="s">
        <v>15</v>
      </c>
      <c r="H12819" s="4" t="s">
        <v>11</v>
      </c>
      <c r="I12819" s="4" t="s">
        <v>7</v>
      </c>
    </row>
    <row r="12820" spans="1:7">
      <c r="A12820" t="n">
        <v>100151</v>
      </c>
      <c r="B12820" s="61" t="n">
        <v>45</v>
      </c>
      <c r="C12820" s="7" t="n">
        <v>4</v>
      </c>
      <c r="D12820" s="7" t="n">
        <v>3</v>
      </c>
      <c r="E12820" s="7" t="n">
        <v>357.179992675781</v>
      </c>
      <c r="F12820" s="7" t="n">
        <v>56.9199981689453</v>
      </c>
      <c r="G12820" s="7" t="n">
        <v>0</v>
      </c>
      <c r="H12820" s="7" t="n">
        <v>0</v>
      </c>
      <c r="I12820" s="7" t="n">
        <v>0</v>
      </c>
    </row>
    <row r="12821" spans="1:7">
      <c r="A12821" t="s">
        <v>4</v>
      </c>
      <c r="B12821" s="4" t="s">
        <v>5</v>
      </c>
      <c r="C12821" s="4" t="s">
        <v>7</v>
      </c>
      <c r="D12821" s="4" t="s">
        <v>7</v>
      </c>
      <c r="E12821" s="4" t="s">
        <v>15</v>
      </c>
      <c r="F12821" s="4" t="s">
        <v>11</v>
      </c>
    </row>
    <row r="12822" spans="1:7">
      <c r="A12822" t="n">
        <v>100169</v>
      </c>
      <c r="B12822" s="61" t="n">
        <v>45</v>
      </c>
      <c r="C12822" s="7" t="n">
        <v>5</v>
      </c>
      <c r="D12822" s="7" t="n">
        <v>3</v>
      </c>
      <c r="E12822" s="7" t="n">
        <v>1.39999997615814</v>
      </c>
      <c r="F12822" s="7" t="n">
        <v>0</v>
      </c>
    </row>
    <row r="12823" spans="1:7">
      <c r="A12823" t="s">
        <v>4</v>
      </c>
      <c r="B12823" s="4" t="s">
        <v>5</v>
      </c>
      <c r="C12823" s="4" t="s">
        <v>7</v>
      </c>
      <c r="D12823" s="4" t="s">
        <v>7</v>
      </c>
      <c r="E12823" s="4" t="s">
        <v>15</v>
      </c>
      <c r="F12823" s="4" t="s">
        <v>11</v>
      </c>
    </row>
    <row r="12824" spans="1:7">
      <c r="A12824" t="n">
        <v>100178</v>
      </c>
      <c r="B12824" s="61" t="n">
        <v>45</v>
      </c>
      <c r="C12824" s="7" t="n">
        <v>5</v>
      </c>
      <c r="D12824" s="7" t="n">
        <v>3</v>
      </c>
      <c r="E12824" s="7" t="n">
        <v>1.29999995231628</v>
      </c>
      <c r="F12824" s="7" t="n">
        <v>1500</v>
      </c>
    </row>
    <row r="12825" spans="1:7">
      <c r="A12825" t="s">
        <v>4</v>
      </c>
      <c r="B12825" s="4" t="s">
        <v>5</v>
      </c>
      <c r="C12825" s="4" t="s">
        <v>7</v>
      </c>
      <c r="D12825" s="4" t="s">
        <v>7</v>
      </c>
      <c r="E12825" s="4" t="s">
        <v>15</v>
      </c>
      <c r="F12825" s="4" t="s">
        <v>11</v>
      </c>
    </row>
    <row r="12826" spans="1:7">
      <c r="A12826" t="n">
        <v>100187</v>
      </c>
      <c r="B12826" s="61" t="n">
        <v>45</v>
      </c>
      <c r="C12826" s="7" t="n">
        <v>11</v>
      </c>
      <c r="D12826" s="7" t="n">
        <v>3</v>
      </c>
      <c r="E12826" s="7" t="n">
        <v>32.7000007629395</v>
      </c>
      <c r="F12826" s="7" t="n">
        <v>0</v>
      </c>
    </row>
    <row r="12827" spans="1:7">
      <c r="A12827" t="s">
        <v>4</v>
      </c>
      <c r="B12827" s="4" t="s">
        <v>5</v>
      </c>
      <c r="C12827" s="4" t="s">
        <v>7</v>
      </c>
      <c r="D12827" s="4" t="s">
        <v>11</v>
      </c>
      <c r="E12827" s="4" t="s">
        <v>8</v>
      </c>
      <c r="F12827" s="4" t="s">
        <v>8</v>
      </c>
      <c r="G12827" s="4" t="s">
        <v>8</v>
      </c>
      <c r="H12827" s="4" t="s">
        <v>8</v>
      </c>
    </row>
    <row r="12828" spans="1:7">
      <c r="A12828" t="n">
        <v>100196</v>
      </c>
      <c r="B12828" s="30" t="n">
        <v>51</v>
      </c>
      <c r="C12828" s="7" t="n">
        <v>3</v>
      </c>
      <c r="D12828" s="7" t="n">
        <v>0</v>
      </c>
      <c r="E12828" s="7" t="s">
        <v>286</v>
      </c>
      <c r="F12828" s="7" t="s">
        <v>287</v>
      </c>
      <c r="G12828" s="7" t="s">
        <v>61</v>
      </c>
      <c r="H12828" s="7" t="s">
        <v>62</v>
      </c>
    </row>
    <row r="12829" spans="1:7">
      <c r="A12829" t="s">
        <v>4</v>
      </c>
      <c r="B12829" s="4" t="s">
        <v>5</v>
      </c>
      <c r="C12829" s="4" t="s">
        <v>7</v>
      </c>
      <c r="D12829" s="4" t="s">
        <v>11</v>
      </c>
    </row>
    <row r="12830" spans="1:7">
      <c r="A12830" t="n">
        <v>100209</v>
      </c>
      <c r="B12830" s="28" t="n">
        <v>58</v>
      </c>
      <c r="C12830" s="7" t="n">
        <v>255</v>
      </c>
      <c r="D12830" s="7" t="n">
        <v>0</v>
      </c>
    </row>
    <row r="12831" spans="1:7">
      <c r="A12831" t="s">
        <v>4</v>
      </c>
      <c r="B12831" s="4" t="s">
        <v>5</v>
      </c>
      <c r="C12831" s="4" t="s">
        <v>7</v>
      </c>
      <c r="D12831" s="4" t="s">
        <v>11</v>
      </c>
    </row>
    <row r="12832" spans="1:7">
      <c r="A12832" t="n">
        <v>100213</v>
      </c>
      <c r="B12832" s="61" t="n">
        <v>45</v>
      </c>
      <c r="C12832" s="7" t="n">
        <v>7</v>
      </c>
      <c r="D12832" s="7" t="n">
        <v>255</v>
      </c>
    </row>
    <row r="12833" spans="1:9">
      <c r="A12833" t="s">
        <v>4</v>
      </c>
      <c r="B12833" s="4" t="s">
        <v>5</v>
      </c>
      <c r="C12833" s="4" t="s">
        <v>7</v>
      </c>
      <c r="D12833" s="4" t="s">
        <v>11</v>
      </c>
      <c r="E12833" s="4" t="s">
        <v>8</v>
      </c>
    </row>
    <row r="12834" spans="1:9">
      <c r="A12834" t="n">
        <v>100217</v>
      </c>
      <c r="B12834" s="30" t="n">
        <v>51</v>
      </c>
      <c r="C12834" s="7" t="n">
        <v>4</v>
      </c>
      <c r="D12834" s="7" t="n">
        <v>0</v>
      </c>
      <c r="E12834" s="7" t="s">
        <v>413</v>
      </c>
    </row>
    <row r="12835" spans="1:9">
      <c r="A12835" t="s">
        <v>4</v>
      </c>
      <c r="B12835" s="4" t="s">
        <v>5</v>
      </c>
      <c r="C12835" s="4" t="s">
        <v>11</v>
      </c>
    </row>
    <row r="12836" spans="1:9">
      <c r="A12836" t="n">
        <v>100232</v>
      </c>
      <c r="B12836" s="26" t="n">
        <v>16</v>
      </c>
      <c r="C12836" s="7" t="n">
        <v>0</v>
      </c>
    </row>
    <row r="12837" spans="1:9">
      <c r="A12837" t="s">
        <v>4</v>
      </c>
      <c r="B12837" s="4" t="s">
        <v>5</v>
      </c>
      <c r="C12837" s="4" t="s">
        <v>11</v>
      </c>
      <c r="D12837" s="4" t="s">
        <v>7</v>
      </c>
      <c r="E12837" s="4" t="s">
        <v>17</v>
      </c>
      <c r="F12837" s="4" t="s">
        <v>42</v>
      </c>
      <c r="G12837" s="4" t="s">
        <v>7</v>
      </c>
      <c r="H12837" s="4" t="s">
        <v>7</v>
      </c>
      <c r="I12837" s="4" t="s">
        <v>7</v>
      </c>
      <c r="J12837" s="4" t="s">
        <v>17</v>
      </c>
      <c r="K12837" s="4" t="s">
        <v>42</v>
      </c>
      <c r="L12837" s="4" t="s">
        <v>7</v>
      </c>
      <c r="M12837" s="4" t="s">
        <v>7</v>
      </c>
      <c r="N12837" s="4" t="s">
        <v>7</v>
      </c>
      <c r="O12837" s="4" t="s">
        <v>17</v>
      </c>
      <c r="P12837" s="4" t="s">
        <v>42</v>
      </c>
      <c r="Q12837" s="4" t="s">
        <v>7</v>
      </c>
      <c r="R12837" s="4" t="s">
        <v>7</v>
      </c>
    </row>
    <row r="12838" spans="1:9">
      <c r="A12838" t="n">
        <v>100235</v>
      </c>
      <c r="B12838" s="31" t="n">
        <v>26</v>
      </c>
      <c r="C12838" s="7" t="n">
        <v>0</v>
      </c>
      <c r="D12838" s="7" t="n">
        <v>17</v>
      </c>
      <c r="E12838" s="7" t="n">
        <v>65004</v>
      </c>
      <c r="F12838" s="7" t="s">
        <v>414</v>
      </c>
      <c r="G12838" s="7" t="n">
        <v>2</v>
      </c>
      <c r="H12838" s="7" t="n">
        <v>3</v>
      </c>
      <c r="I12838" s="7" t="n">
        <v>17</v>
      </c>
      <c r="J12838" s="7" t="n">
        <v>65005</v>
      </c>
      <c r="K12838" s="7" t="s">
        <v>415</v>
      </c>
      <c r="L12838" s="7" t="n">
        <v>2</v>
      </c>
      <c r="M12838" s="7" t="n">
        <v>3</v>
      </c>
      <c r="N12838" s="7" t="n">
        <v>17</v>
      </c>
      <c r="O12838" s="7" t="n">
        <v>65006</v>
      </c>
      <c r="P12838" s="7" t="s">
        <v>416</v>
      </c>
      <c r="Q12838" s="7" t="n">
        <v>2</v>
      </c>
      <c r="R12838" s="7" t="n">
        <v>0</v>
      </c>
    </row>
    <row r="12839" spans="1:9">
      <c r="A12839" t="s">
        <v>4</v>
      </c>
      <c r="B12839" s="4" t="s">
        <v>5</v>
      </c>
    </row>
    <row r="12840" spans="1:9">
      <c r="A12840" t="n">
        <v>100501</v>
      </c>
      <c r="B12840" s="24" t="n">
        <v>28</v>
      </c>
    </row>
    <row r="12841" spans="1:9">
      <c r="A12841" t="s">
        <v>4</v>
      </c>
      <c r="B12841" s="4" t="s">
        <v>5</v>
      </c>
      <c r="C12841" s="4" t="s">
        <v>11</v>
      </c>
      <c r="D12841" s="4" t="s">
        <v>7</v>
      </c>
    </row>
    <row r="12842" spans="1:9">
      <c r="A12842" t="n">
        <v>100502</v>
      </c>
      <c r="B12842" s="33" t="n">
        <v>89</v>
      </c>
      <c r="C12842" s="7" t="n">
        <v>65533</v>
      </c>
      <c r="D12842" s="7" t="n">
        <v>1</v>
      </c>
    </row>
    <row r="12843" spans="1:9">
      <c r="A12843" t="s">
        <v>4</v>
      </c>
      <c r="B12843" s="4" t="s">
        <v>5</v>
      </c>
      <c r="C12843" s="4" t="s">
        <v>7</v>
      </c>
      <c r="D12843" s="4" t="s">
        <v>11</v>
      </c>
      <c r="E12843" s="4" t="s">
        <v>11</v>
      </c>
      <c r="F12843" s="4" t="s">
        <v>7</v>
      </c>
    </row>
    <row r="12844" spans="1:9">
      <c r="A12844" t="n">
        <v>100506</v>
      </c>
      <c r="B12844" s="22" t="n">
        <v>25</v>
      </c>
      <c r="C12844" s="7" t="n">
        <v>1</v>
      </c>
      <c r="D12844" s="7" t="n">
        <v>60</v>
      </c>
      <c r="E12844" s="7" t="n">
        <v>420</v>
      </c>
      <c r="F12844" s="7" t="n">
        <v>2</v>
      </c>
    </row>
    <row r="12845" spans="1:9">
      <c r="A12845" t="s">
        <v>4</v>
      </c>
      <c r="B12845" s="4" t="s">
        <v>5</v>
      </c>
      <c r="C12845" s="4" t="s">
        <v>8</v>
      </c>
      <c r="D12845" s="4" t="s">
        <v>11</v>
      </c>
    </row>
    <row r="12846" spans="1:9">
      <c r="A12846" t="n">
        <v>100513</v>
      </c>
      <c r="B12846" s="65" t="n">
        <v>29</v>
      </c>
      <c r="C12846" s="7" t="s">
        <v>437</v>
      </c>
      <c r="D12846" s="7" t="n">
        <v>65533</v>
      </c>
    </row>
    <row r="12847" spans="1:9">
      <c r="A12847" t="s">
        <v>4</v>
      </c>
      <c r="B12847" s="4" t="s">
        <v>5</v>
      </c>
      <c r="C12847" s="4" t="s">
        <v>7</v>
      </c>
      <c r="D12847" s="4" t="s">
        <v>11</v>
      </c>
      <c r="E12847" s="4" t="s">
        <v>8</v>
      </c>
    </row>
    <row r="12848" spans="1:9">
      <c r="A12848" t="n">
        <v>100528</v>
      </c>
      <c r="B12848" s="30" t="n">
        <v>51</v>
      </c>
      <c r="C12848" s="7" t="n">
        <v>4</v>
      </c>
      <c r="D12848" s="7" t="n">
        <v>6</v>
      </c>
      <c r="E12848" s="7" t="s">
        <v>116</v>
      </c>
    </row>
    <row r="12849" spans="1:18">
      <c r="A12849" t="s">
        <v>4</v>
      </c>
      <c r="B12849" s="4" t="s">
        <v>5</v>
      </c>
      <c r="C12849" s="4" t="s">
        <v>11</v>
      </c>
    </row>
    <row r="12850" spans="1:18">
      <c r="A12850" t="n">
        <v>100541</v>
      </c>
      <c r="B12850" s="26" t="n">
        <v>16</v>
      </c>
      <c r="C12850" s="7" t="n">
        <v>0</v>
      </c>
    </row>
    <row r="12851" spans="1:18">
      <c r="A12851" t="s">
        <v>4</v>
      </c>
      <c r="B12851" s="4" t="s">
        <v>5</v>
      </c>
      <c r="C12851" s="4" t="s">
        <v>11</v>
      </c>
      <c r="D12851" s="4" t="s">
        <v>7</v>
      </c>
      <c r="E12851" s="4" t="s">
        <v>17</v>
      </c>
      <c r="F12851" s="4" t="s">
        <v>42</v>
      </c>
      <c r="G12851" s="4" t="s">
        <v>7</v>
      </c>
      <c r="H12851" s="4" t="s">
        <v>7</v>
      </c>
    </row>
    <row r="12852" spans="1:18">
      <c r="A12852" t="n">
        <v>100544</v>
      </c>
      <c r="B12852" s="31" t="n">
        <v>26</v>
      </c>
      <c r="C12852" s="7" t="n">
        <v>6</v>
      </c>
      <c r="D12852" s="7" t="n">
        <v>17</v>
      </c>
      <c r="E12852" s="7" t="n">
        <v>8516</v>
      </c>
      <c r="F12852" s="7" t="s">
        <v>438</v>
      </c>
      <c r="G12852" s="7" t="n">
        <v>2</v>
      </c>
      <c r="H12852" s="7" t="n">
        <v>0</v>
      </c>
    </row>
    <row r="12853" spans="1:18">
      <c r="A12853" t="s">
        <v>4</v>
      </c>
      <c r="B12853" s="4" t="s">
        <v>5</v>
      </c>
    </row>
    <row r="12854" spans="1:18">
      <c r="A12854" t="n">
        <v>100562</v>
      </c>
      <c r="B12854" s="24" t="n">
        <v>28</v>
      </c>
    </row>
    <row r="12855" spans="1:18">
      <c r="A12855" t="s">
        <v>4</v>
      </c>
      <c r="B12855" s="4" t="s">
        <v>5</v>
      </c>
      <c r="C12855" s="4" t="s">
        <v>8</v>
      </c>
      <c r="D12855" s="4" t="s">
        <v>11</v>
      </c>
    </row>
    <row r="12856" spans="1:18">
      <c r="A12856" t="n">
        <v>100563</v>
      </c>
      <c r="B12856" s="65" t="n">
        <v>29</v>
      </c>
      <c r="C12856" s="7" t="s">
        <v>18</v>
      </c>
      <c r="D12856" s="7" t="n">
        <v>65533</v>
      </c>
    </row>
    <row r="12857" spans="1:18">
      <c r="A12857" t="s">
        <v>4</v>
      </c>
      <c r="B12857" s="4" t="s">
        <v>5</v>
      </c>
      <c r="C12857" s="4" t="s">
        <v>7</v>
      </c>
      <c r="D12857" s="4" t="s">
        <v>11</v>
      </c>
      <c r="E12857" s="4" t="s">
        <v>11</v>
      </c>
      <c r="F12857" s="4" t="s">
        <v>7</v>
      </c>
    </row>
    <row r="12858" spans="1:18">
      <c r="A12858" t="n">
        <v>100567</v>
      </c>
      <c r="B12858" s="22" t="n">
        <v>25</v>
      </c>
      <c r="C12858" s="7" t="n">
        <v>1</v>
      </c>
      <c r="D12858" s="7" t="n">
        <v>65535</v>
      </c>
      <c r="E12858" s="7" t="n">
        <v>65535</v>
      </c>
      <c r="F12858" s="7" t="n">
        <v>0</v>
      </c>
    </row>
    <row r="12859" spans="1:18">
      <c r="A12859" t="s">
        <v>4</v>
      </c>
      <c r="B12859" s="4" t="s">
        <v>5</v>
      </c>
      <c r="C12859" s="4" t="s">
        <v>7</v>
      </c>
      <c r="D12859" s="4" t="s">
        <v>11</v>
      </c>
      <c r="E12859" s="4" t="s">
        <v>8</v>
      </c>
      <c r="F12859" s="4" t="s">
        <v>8</v>
      </c>
      <c r="G12859" s="4" t="s">
        <v>8</v>
      </c>
      <c r="H12859" s="4" t="s">
        <v>8</v>
      </c>
    </row>
    <row r="12860" spans="1:18">
      <c r="A12860" t="n">
        <v>100574</v>
      </c>
      <c r="B12860" s="30" t="n">
        <v>51</v>
      </c>
      <c r="C12860" s="7" t="n">
        <v>3</v>
      </c>
      <c r="D12860" s="7" t="n">
        <v>0</v>
      </c>
      <c r="E12860" s="7" t="s">
        <v>357</v>
      </c>
      <c r="F12860" s="7" t="s">
        <v>286</v>
      </c>
      <c r="G12860" s="7" t="s">
        <v>61</v>
      </c>
      <c r="H12860" s="7" t="s">
        <v>62</v>
      </c>
    </row>
    <row r="12861" spans="1:18">
      <c r="A12861" t="s">
        <v>4</v>
      </c>
      <c r="B12861" s="4" t="s">
        <v>5</v>
      </c>
      <c r="C12861" s="4" t="s">
        <v>11</v>
      </c>
      <c r="D12861" s="4" t="s">
        <v>7</v>
      </c>
      <c r="E12861" s="4" t="s">
        <v>15</v>
      </c>
      <c r="F12861" s="4" t="s">
        <v>11</v>
      </c>
    </row>
    <row r="12862" spans="1:18">
      <c r="A12862" t="n">
        <v>100587</v>
      </c>
      <c r="B12862" s="51" t="n">
        <v>59</v>
      </c>
      <c r="C12862" s="7" t="n">
        <v>0</v>
      </c>
      <c r="D12862" s="7" t="n">
        <v>13</v>
      </c>
      <c r="E12862" s="7" t="n">
        <v>0.150000005960464</v>
      </c>
      <c r="F12862" s="7" t="n">
        <v>0</v>
      </c>
    </row>
    <row r="12863" spans="1:18">
      <c r="A12863" t="s">
        <v>4</v>
      </c>
      <c r="B12863" s="4" t="s">
        <v>5</v>
      </c>
      <c r="C12863" s="4" t="s">
        <v>11</v>
      </c>
    </row>
    <row r="12864" spans="1:18">
      <c r="A12864" t="n">
        <v>100597</v>
      </c>
      <c r="B12864" s="26" t="n">
        <v>16</v>
      </c>
      <c r="C12864" s="7" t="n">
        <v>1300</v>
      </c>
    </row>
    <row r="12865" spans="1:8">
      <c r="A12865" t="s">
        <v>4</v>
      </c>
      <c r="B12865" s="4" t="s">
        <v>5</v>
      </c>
      <c r="C12865" s="4" t="s">
        <v>7</v>
      </c>
      <c r="D12865" s="4" t="s">
        <v>11</v>
      </c>
      <c r="E12865" s="4" t="s">
        <v>15</v>
      </c>
    </row>
    <row r="12866" spans="1:8">
      <c r="A12866" t="n">
        <v>100600</v>
      </c>
      <c r="B12866" s="28" t="n">
        <v>58</v>
      </c>
      <c r="C12866" s="7" t="n">
        <v>101</v>
      </c>
      <c r="D12866" s="7" t="n">
        <v>500</v>
      </c>
      <c r="E12866" s="7" t="n">
        <v>1</v>
      </c>
    </row>
    <row r="12867" spans="1:8">
      <c r="A12867" t="s">
        <v>4</v>
      </c>
      <c r="B12867" s="4" t="s">
        <v>5</v>
      </c>
      <c r="C12867" s="4" t="s">
        <v>7</v>
      </c>
      <c r="D12867" s="4" t="s">
        <v>11</v>
      </c>
    </row>
    <row r="12868" spans="1:8">
      <c r="A12868" t="n">
        <v>100608</v>
      </c>
      <c r="B12868" s="28" t="n">
        <v>58</v>
      </c>
      <c r="C12868" s="7" t="n">
        <v>254</v>
      </c>
      <c r="D12868" s="7" t="n">
        <v>0</v>
      </c>
    </row>
    <row r="12869" spans="1:8">
      <c r="A12869" t="s">
        <v>4</v>
      </c>
      <c r="B12869" s="4" t="s">
        <v>5</v>
      </c>
      <c r="C12869" s="4" t="s">
        <v>8</v>
      </c>
      <c r="D12869" s="4" t="s">
        <v>8</v>
      </c>
    </row>
    <row r="12870" spans="1:8">
      <c r="A12870" t="n">
        <v>100612</v>
      </c>
      <c r="B12870" s="69" t="n">
        <v>70</v>
      </c>
      <c r="C12870" s="7" t="s">
        <v>27</v>
      </c>
      <c r="D12870" s="7" t="s">
        <v>439</v>
      </c>
    </row>
    <row r="12871" spans="1:8">
      <c r="A12871" t="s">
        <v>4</v>
      </c>
      <c r="B12871" s="4" t="s">
        <v>5</v>
      </c>
      <c r="C12871" s="4" t="s">
        <v>7</v>
      </c>
    </row>
    <row r="12872" spans="1:8">
      <c r="A12872" t="n">
        <v>100628</v>
      </c>
      <c r="B12872" s="61" t="n">
        <v>45</v>
      </c>
      <c r="C12872" s="7" t="n">
        <v>0</v>
      </c>
    </row>
    <row r="12873" spans="1:8">
      <c r="A12873" t="s">
        <v>4</v>
      </c>
      <c r="B12873" s="4" t="s">
        <v>5</v>
      </c>
      <c r="C12873" s="4" t="s">
        <v>7</v>
      </c>
      <c r="D12873" s="4" t="s">
        <v>7</v>
      </c>
      <c r="E12873" s="4" t="s">
        <v>15</v>
      </c>
      <c r="F12873" s="4" t="s">
        <v>15</v>
      </c>
      <c r="G12873" s="4" t="s">
        <v>15</v>
      </c>
      <c r="H12873" s="4" t="s">
        <v>11</v>
      </c>
    </row>
    <row r="12874" spans="1:8">
      <c r="A12874" t="n">
        <v>100630</v>
      </c>
      <c r="B12874" s="61" t="n">
        <v>45</v>
      </c>
      <c r="C12874" s="7" t="n">
        <v>2</v>
      </c>
      <c r="D12874" s="7" t="n">
        <v>3</v>
      </c>
      <c r="E12874" s="7" t="n">
        <v>-24.1399993896484</v>
      </c>
      <c r="F12874" s="7" t="n">
        <v>1.20000004768372</v>
      </c>
      <c r="G12874" s="7" t="n">
        <v>-57.0499992370605</v>
      </c>
      <c r="H12874" s="7" t="n">
        <v>0</v>
      </c>
    </row>
    <row r="12875" spans="1:8">
      <c r="A12875" t="s">
        <v>4</v>
      </c>
      <c r="B12875" s="4" t="s">
        <v>5</v>
      </c>
      <c r="C12875" s="4" t="s">
        <v>7</v>
      </c>
      <c r="D12875" s="4" t="s">
        <v>7</v>
      </c>
      <c r="E12875" s="4" t="s">
        <v>15</v>
      </c>
      <c r="F12875" s="4" t="s">
        <v>15</v>
      </c>
      <c r="G12875" s="4" t="s">
        <v>15</v>
      </c>
      <c r="H12875" s="4" t="s">
        <v>11</v>
      </c>
      <c r="I12875" s="4" t="s">
        <v>7</v>
      </c>
    </row>
    <row r="12876" spans="1:8">
      <c r="A12876" t="n">
        <v>100647</v>
      </c>
      <c r="B12876" s="61" t="n">
        <v>45</v>
      </c>
      <c r="C12876" s="7" t="n">
        <v>4</v>
      </c>
      <c r="D12876" s="7" t="n">
        <v>3</v>
      </c>
      <c r="E12876" s="7" t="n">
        <v>6.5</v>
      </c>
      <c r="F12876" s="7" t="n">
        <v>283.880004882813</v>
      </c>
      <c r="G12876" s="7" t="n">
        <v>0</v>
      </c>
      <c r="H12876" s="7" t="n">
        <v>0</v>
      </c>
      <c r="I12876" s="7" t="n">
        <v>1</v>
      </c>
    </row>
    <row r="12877" spans="1:8">
      <c r="A12877" t="s">
        <v>4</v>
      </c>
      <c r="B12877" s="4" t="s">
        <v>5</v>
      </c>
      <c r="C12877" s="4" t="s">
        <v>7</v>
      </c>
      <c r="D12877" s="4" t="s">
        <v>7</v>
      </c>
      <c r="E12877" s="4" t="s">
        <v>15</v>
      </c>
      <c r="F12877" s="4" t="s">
        <v>11</v>
      </c>
    </row>
    <row r="12878" spans="1:8">
      <c r="A12878" t="n">
        <v>100665</v>
      </c>
      <c r="B12878" s="61" t="n">
        <v>45</v>
      </c>
      <c r="C12878" s="7" t="n">
        <v>5</v>
      </c>
      <c r="D12878" s="7" t="n">
        <v>3</v>
      </c>
      <c r="E12878" s="7" t="n">
        <v>4.40000009536743</v>
      </c>
      <c r="F12878" s="7" t="n">
        <v>0</v>
      </c>
    </row>
    <row r="12879" spans="1:8">
      <c r="A12879" t="s">
        <v>4</v>
      </c>
      <c r="B12879" s="4" t="s">
        <v>5</v>
      </c>
      <c r="C12879" s="4" t="s">
        <v>7</v>
      </c>
      <c r="D12879" s="4" t="s">
        <v>7</v>
      </c>
      <c r="E12879" s="4" t="s">
        <v>15</v>
      </c>
      <c r="F12879" s="4" t="s">
        <v>11</v>
      </c>
    </row>
    <row r="12880" spans="1:8">
      <c r="A12880" t="n">
        <v>100674</v>
      </c>
      <c r="B12880" s="61" t="n">
        <v>45</v>
      </c>
      <c r="C12880" s="7" t="n">
        <v>11</v>
      </c>
      <c r="D12880" s="7" t="n">
        <v>3</v>
      </c>
      <c r="E12880" s="7" t="n">
        <v>32.7000007629395</v>
      </c>
      <c r="F12880" s="7" t="n">
        <v>0</v>
      </c>
    </row>
    <row r="12881" spans="1:9">
      <c r="A12881" t="s">
        <v>4</v>
      </c>
      <c r="B12881" s="4" t="s">
        <v>5</v>
      </c>
      <c r="C12881" s="4" t="s">
        <v>11</v>
      </c>
      <c r="D12881" s="4" t="s">
        <v>17</v>
      </c>
    </row>
    <row r="12882" spans="1:9">
      <c r="A12882" t="n">
        <v>100683</v>
      </c>
      <c r="B12882" s="67" t="n">
        <v>44</v>
      </c>
      <c r="C12882" s="7" t="n">
        <v>6</v>
      </c>
      <c r="D12882" s="7" t="n">
        <v>128</v>
      </c>
    </row>
    <row r="12883" spans="1:9">
      <c r="A12883" t="s">
        <v>4</v>
      </c>
      <c r="B12883" s="4" t="s">
        <v>5</v>
      </c>
      <c r="C12883" s="4" t="s">
        <v>11</v>
      </c>
      <c r="D12883" s="4" t="s">
        <v>17</v>
      </c>
    </row>
    <row r="12884" spans="1:9">
      <c r="A12884" t="n">
        <v>100690</v>
      </c>
      <c r="B12884" s="67" t="n">
        <v>44</v>
      </c>
      <c r="C12884" s="7" t="n">
        <v>6</v>
      </c>
      <c r="D12884" s="7" t="n">
        <v>32</v>
      </c>
    </row>
    <row r="12885" spans="1:9">
      <c r="A12885" t="s">
        <v>4</v>
      </c>
      <c r="B12885" s="4" t="s">
        <v>5</v>
      </c>
      <c r="C12885" s="4" t="s">
        <v>11</v>
      </c>
      <c r="D12885" s="4" t="s">
        <v>11</v>
      </c>
      <c r="E12885" s="4" t="s">
        <v>15</v>
      </c>
      <c r="F12885" s="4" t="s">
        <v>15</v>
      </c>
      <c r="G12885" s="4" t="s">
        <v>15</v>
      </c>
      <c r="H12885" s="4" t="s">
        <v>15</v>
      </c>
      <c r="I12885" s="4" t="s">
        <v>7</v>
      </c>
      <c r="J12885" s="4" t="s">
        <v>11</v>
      </c>
    </row>
    <row r="12886" spans="1:9">
      <c r="A12886" t="n">
        <v>100697</v>
      </c>
      <c r="B12886" s="44" t="n">
        <v>55</v>
      </c>
      <c r="C12886" s="7" t="n">
        <v>6</v>
      </c>
      <c r="D12886" s="7" t="n">
        <v>65533</v>
      </c>
      <c r="E12886" s="7" t="n">
        <v>-29.1200008392334</v>
      </c>
      <c r="F12886" s="7" t="n">
        <v>0</v>
      </c>
      <c r="G12886" s="7" t="n">
        <v>-57</v>
      </c>
      <c r="H12886" s="7" t="n">
        <v>1.20000004768372</v>
      </c>
      <c r="I12886" s="7" t="n">
        <v>1</v>
      </c>
      <c r="J12886" s="7" t="n">
        <v>0</v>
      </c>
    </row>
    <row r="12887" spans="1:9">
      <c r="A12887" t="s">
        <v>4</v>
      </c>
      <c r="B12887" s="4" t="s">
        <v>5</v>
      </c>
      <c r="C12887" s="4" t="s">
        <v>7</v>
      </c>
      <c r="D12887" s="4" t="s">
        <v>7</v>
      </c>
      <c r="E12887" s="4" t="s">
        <v>15</v>
      </c>
      <c r="F12887" s="4" t="s">
        <v>15</v>
      </c>
      <c r="G12887" s="4" t="s">
        <v>15</v>
      </c>
      <c r="H12887" s="4" t="s">
        <v>11</v>
      </c>
    </row>
    <row r="12888" spans="1:9">
      <c r="A12888" t="n">
        <v>100721</v>
      </c>
      <c r="B12888" s="61" t="n">
        <v>45</v>
      </c>
      <c r="C12888" s="7" t="n">
        <v>2</v>
      </c>
      <c r="D12888" s="7" t="n">
        <v>3</v>
      </c>
      <c r="E12888" s="7" t="n">
        <v>-27.3600006103516</v>
      </c>
      <c r="F12888" s="7" t="n">
        <v>1.26999998092651</v>
      </c>
      <c r="G12888" s="7" t="n">
        <v>-56.9099998474121</v>
      </c>
      <c r="H12888" s="7" t="n">
        <v>4000</v>
      </c>
    </row>
    <row r="12889" spans="1:9">
      <c r="A12889" t="s">
        <v>4</v>
      </c>
      <c r="B12889" s="4" t="s">
        <v>5</v>
      </c>
      <c r="C12889" s="4" t="s">
        <v>7</v>
      </c>
      <c r="D12889" s="4" t="s">
        <v>7</v>
      </c>
      <c r="E12889" s="4" t="s">
        <v>15</v>
      </c>
      <c r="F12889" s="4" t="s">
        <v>15</v>
      </c>
      <c r="G12889" s="4" t="s">
        <v>15</v>
      </c>
      <c r="H12889" s="4" t="s">
        <v>11</v>
      </c>
      <c r="I12889" s="4" t="s">
        <v>7</v>
      </c>
    </row>
    <row r="12890" spans="1:9">
      <c r="A12890" t="n">
        <v>100738</v>
      </c>
      <c r="B12890" s="61" t="n">
        <v>45</v>
      </c>
      <c r="C12890" s="7" t="n">
        <v>4</v>
      </c>
      <c r="D12890" s="7" t="n">
        <v>3</v>
      </c>
      <c r="E12890" s="7" t="n">
        <v>7.67000007629395</v>
      </c>
      <c r="F12890" s="7" t="n">
        <v>-69.0800018310547</v>
      </c>
      <c r="G12890" s="7" t="n">
        <v>0</v>
      </c>
      <c r="H12890" s="7" t="n">
        <v>4000</v>
      </c>
      <c r="I12890" s="7" t="n">
        <v>1</v>
      </c>
    </row>
    <row r="12891" spans="1:9">
      <c r="A12891" t="s">
        <v>4</v>
      </c>
      <c r="B12891" s="4" t="s">
        <v>5</v>
      </c>
      <c r="C12891" s="4" t="s">
        <v>7</v>
      </c>
      <c r="D12891" s="4" t="s">
        <v>7</v>
      </c>
      <c r="E12891" s="4" t="s">
        <v>15</v>
      </c>
      <c r="F12891" s="4" t="s">
        <v>11</v>
      </c>
    </row>
    <row r="12892" spans="1:9">
      <c r="A12892" t="n">
        <v>100756</v>
      </c>
      <c r="B12892" s="61" t="n">
        <v>45</v>
      </c>
      <c r="C12892" s="7" t="n">
        <v>5</v>
      </c>
      <c r="D12892" s="7" t="n">
        <v>3</v>
      </c>
      <c r="E12892" s="7" t="n">
        <v>2.09999990463257</v>
      </c>
      <c r="F12892" s="7" t="n">
        <v>4000</v>
      </c>
    </row>
    <row r="12893" spans="1:9">
      <c r="A12893" t="s">
        <v>4</v>
      </c>
      <c r="B12893" s="4" t="s">
        <v>5</v>
      </c>
      <c r="C12893" s="4" t="s">
        <v>7</v>
      </c>
      <c r="D12893" s="4" t="s">
        <v>7</v>
      </c>
      <c r="E12893" s="4" t="s">
        <v>15</v>
      </c>
      <c r="F12893" s="4" t="s">
        <v>11</v>
      </c>
    </row>
    <row r="12894" spans="1:9">
      <c r="A12894" t="n">
        <v>100765</v>
      </c>
      <c r="B12894" s="61" t="n">
        <v>45</v>
      </c>
      <c r="C12894" s="7" t="n">
        <v>11</v>
      </c>
      <c r="D12894" s="7" t="n">
        <v>3</v>
      </c>
      <c r="E12894" s="7" t="n">
        <v>32.7000007629395</v>
      </c>
      <c r="F12894" s="7" t="n">
        <v>4000</v>
      </c>
    </row>
    <row r="12895" spans="1:9">
      <c r="A12895" t="s">
        <v>4</v>
      </c>
      <c r="B12895" s="4" t="s">
        <v>5</v>
      </c>
      <c r="C12895" s="4" t="s">
        <v>11</v>
      </c>
    </row>
    <row r="12896" spans="1:9">
      <c r="A12896" t="n">
        <v>100774</v>
      </c>
      <c r="B12896" s="26" t="n">
        <v>16</v>
      </c>
      <c r="C12896" s="7" t="n">
        <v>2500</v>
      </c>
    </row>
    <row r="12897" spans="1:10">
      <c r="A12897" t="s">
        <v>4</v>
      </c>
      <c r="B12897" s="4" t="s">
        <v>5</v>
      </c>
      <c r="C12897" s="4" t="s">
        <v>7</v>
      </c>
      <c r="D12897" s="4" t="s">
        <v>11</v>
      </c>
      <c r="E12897" s="4" t="s">
        <v>15</v>
      </c>
    </row>
    <row r="12898" spans="1:10">
      <c r="A12898" t="n">
        <v>100777</v>
      </c>
      <c r="B12898" s="28" t="n">
        <v>58</v>
      </c>
      <c r="C12898" s="7" t="n">
        <v>0</v>
      </c>
      <c r="D12898" s="7" t="n">
        <v>1000</v>
      </c>
      <c r="E12898" s="7" t="n">
        <v>1</v>
      </c>
    </row>
    <row r="12899" spans="1:10">
      <c r="A12899" t="s">
        <v>4</v>
      </c>
      <c r="B12899" s="4" t="s">
        <v>5</v>
      </c>
      <c r="C12899" s="4" t="s">
        <v>7</v>
      </c>
      <c r="D12899" s="4" t="s">
        <v>11</v>
      </c>
    </row>
    <row r="12900" spans="1:10">
      <c r="A12900" t="n">
        <v>100785</v>
      </c>
      <c r="B12900" s="28" t="n">
        <v>58</v>
      </c>
      <c r="C12900" s="7" t="n">
        <v>255</v>
      </c>
      <c r="D12900" s="7" t="n">
        <v>0</v>
      </c>
    </row>
    <row r="12901" spans="1:10">
      <c r="A12901" t="s">
        <v>4</v>
      </c>
      <c r="B12901" s="4" t="s">
        <v>5</v>
      </c>
      <c r="C12901" s="4" t="s">
        <v>7</v>
      </c>
    </row>
    <row r="12902" spans="1:10">
      <c r="A12902" t="n">
        <v>100789</v>
      </c>
      <c r="B12902" s="61" t="n">
        <v>45</v>
      </c>
      <c r="C12902" s="7" t="n">
        <v>0</v>
      </c>
    </row>
    <row r="12903" spans="1:10">
      <c r="A12903" t="s">
        <v>4</v>
      </c>
      <c r="B12903" s="4" t="s">
        <v>5</v>
      </c>
      <c r="C12903" s="4" t="s">
        <v>7</v>
      </c>
      <c r="D12903" s="4" t="s">
        <v>7</v>
      </c>
      <c r="E12903" s="4" t="s">
        <v>15</v>
      </c>
      <c r="F12903" s="4" t="s">
        <v>15</v>
      </c>
      <c r="G12903" s="4" t="s">
        <v>15</v>
      </c>
      <c r="H12903" s="4" t="s">
        <v>11</v>
      </c>
    </row>
    <row r="12904" spans="1:10">
      <c r="A12904" t="n">
        <v>100791</v>
      </c>
      <c r="B12904" s="61" t="n">
        <v>45</v>
      </c>
      <c r="C12904" s="7" t="n">
        <v>2</v>
      </c>
      <c r="D12904" s="7" t="n">
        <v>3</v>
      </c>
      <c r="E12904" s="7" t="n">
        <v>-32.5800018310547</v>
      </c>
      <c r="F12904" s="7" t="n">
        <v>1.48000001907349</v>
      </c>
      <c r="G12904" s="7" t="n">
        <v>-57.0400009155273</v>
      </c>
      <c r="H12904" s="7" t="n">
        <v>0</v>
      </c>
    </row>
    <row r="12905" spans="1:10">
      <c r="A12905" t="s">
        <v>4</v>
      </c>
      <c r="B12905" s="4" t="s">
        <v>5</v>
      </c>
      <c r="C12905" s="4" t="s">
        <v>7</v>
      </c>
      <c r="D12905" s="4" t="s">
        <v>7</v>
      </c>
      <c r="E12905" s="4" t="s">
        <v>15</v>
      </c>
      <c r="F12905" s="4" t="s">
        <v>15</v>
      </c>
      <c r="G12905" s="4" t="s">
        <v>15</v>
      </c>
      <c r="H12905" s="4" t="s">
        <v>11</v>
      </c>
      <c r="I12905" s="4" t="s">
        <v>7</v>
      </c>
    </row>
    <row r="12906" spans="1:10">
      <c r="A12906" t="n">
        <v>100808</v>
      </c>
      <c r="B12906" s="61" t="n">
        <v>45</v>
      </c>
      <c r="C12906" s="7" t="n">
        <v>4</v>
      </c>
      <c r="D12906" s="7" t="n">
        <v>3</v>
      </c>
      <c r="E12906" s="7" t="n">
        <v>2.42000007629395</v>
      </c>
      <c r="F12906" s="7" t="n">
        <v>320.700012207031</v>
      </c>
      <c r="G12906" s="7" t="n">
        <v>0</v>
      </c>
      <c r="H12906" s="7" t="n">
        <v>0</v>
      </c>
      <c r="I12906" s="7" t="n">
        <v>0</v>
      </c>
    </row>
    <row r="12907" spans="1:10">
      <c r="A12907" t="s">
        <v>4</v>
      </c>
      <c r="B12907" s="4" t="s">
        <v>5</v>
      </c>
      <c r="C12907" s="4" t="s">
        <v>7</v>
      </c>
      <c r="D12907" s="4" t="s">
        <v>7</v>
      </c>
      <c r="E12907" s="4" t="s">
        <v>15</v>
      </c>
      <c r="F12907" s="4" t="s">
        <v>11</v>
      </c>
    </row>
    <row r="12908" spans="1:10">
      <c r="A12908" t="n">
        <v>100826</v>
      </c>
      <c r="B12908" s="61" t="n">
        <v>45</v>
      </c>
      <c r="C12908" s="7" t="n">
        <v>5</v>
      </c>
      <c r="D12908" s="7" t="n">
        <v>3</v>
      </c>
      <c r="E12908" s="7" t="n">
        <v>1.79999995231628</v>
      </c>
      <c r="F12908" s="7" t="n">
        <v>0</v>
      </c>
    </row>
    <row r="12909" spans="1:10">
      <c r="A12909" t="s">
        <v>4</v>
      </c>
      <c r="B12909" s="4" t="s">
        <v>5</v>
      </c>
      <c r="C12909" s="4" t="s">
        <v>7</v>
      </c>
      <c r="D12909" s="4" t="s">
        <v>7</v>
      </c>
      <c r="E12909" s="4" t="s">
        <v>15</v>
      </c>
      <c r="F12909" s="4" t="s">
        <v>11</v>
      </c>
    </row>
    <row r="12910" spans="1:10">
      <c r="A12910" t="n">
        <v>100835</v>
      </c>
      <c r="B12910" s="61" t="n">
        <v>45</v>
      </c>
      <c r="C12910" s="7" t="n">
        <v>11</v>
      </c>
      <c r="D12910" s="7" t="n">
        <v>3</v>
      </c>
      <c r="E12910" s="7" t="n">
        <v>32.7000007629395</v>
      </c>
      <c r="F12910" s="7" t="n">
        <v>0</v>
      </c>
    </row>
    <row r="12911" spans="1:10">
      <c r="A12911" t="s">
        <v>4</v>
      </c>
      <c r="B12911" s="4" t="s">
        <v>5</v>
      </c>
      <c r="C12911" s="4" t="s">
        <v>7</v>
      </c>
      <c r="D12911" s="4" t="s">
        <v>7</v>
      </c>
      <c r="E12911" s="4" t="s">
        <v>15</v>
      </c>
      <c r="F12911" s="4" t="s">
        <v>15</v>
      </c>
      <c r="G12911" s="4" t="s">
        <v>15</v>
      </c>
      <c r="H12911" s="4" t="s">
        <v>11</v>
      </c>
    </row>
    <row r="12912" spans="1:10">
      <c r="A12912" t="n">
        <v>100844</v>
      </c>
      <c r="B12912" s="61" t="n">
        <v>45</v>
      </c>
      <c r="C12912" s="7" t="n">
        <v>2</v>
      </c>
      <c r="D12912" s="7" t="n">
        <v>3</v>
      </c>
      <c r="E12912" s="7" t="n">
        <v>-32.5800018310547</v>
      </c>
      <c r="F12912" s="7" t="n">
        <v>1.48000001907349</v>
      </c>
      <c r="G12912" s="7" t="n">
        <v>-57.0400009155273</v>
      </c>
      <c r="H12912" s="7" t="n">
        <v>20000</v>
      </c>
    </row>
    <row r="12913" spans="1:9">
      <c r="A12913" t="s">
        <v>4</v>
      </c>
      <c r="B12913" s="4" t="s">
        <v>5</v>
      </c>
      <c r="C12913" s="4" t="s">
        <v>7</v>
      </c>
      <c r="D12913" s="4" t="s">
        <v>7</v>
      </c>
      <c r="E12913" s="4" t="s">
        <v>15</v>
      </c>
      <c r="F12913" s="4" t="s">
        <v>15</v>
      </c>
      <c r="G12913" s="4" t="s">
        <v>15</v>
      </c>
      <c r="H12913" s="4" t="s">
        <v>11</v>
      </c>
      <c r="I12913" s="4" t="s">
        <v>7</v>
      </c>
    </row>
    <row r="12914" spans="1:9">
      <c r="A12914" t="n">
        <v>100861</v>
      </c>
      <c r="B12914" s="61" t="n">
        <v>45</v>
      </c>
      <c r="C12914" s="7" t="n">
        <v>4</v>
      </c>
      <c r="D12914" s="7" t="n">
        <v>3</v>
      </c>
      <c r="E12914" s="7" t="n">
        <v>8</v>
      </c>
      <c r="F12914" s="7" t="n">
        <v>310.989990234375</v>
      </c>
      <c r="G12914" s="7" t="n">
        <v>0</v>
      </c>
      <c r="H12914" s="7" t="n">
        <v>20000</v>
      </c>
      <c r="I12914" s="7" t="n">
        <v>0</v>
      </c>
    </row>
    <row r="12915" spans="1:9">
      <c r="A12915" t="s">
        <v>4</v>
      </c>
      <c r="B12915" s="4" t="s">
        <v>5</v>
      </c>
      <c r="C12915" s="4" t="s">
        <v>7</v>
      </c>
      <c r="D12915" s="4" t="s">
        <v>7</v>
      </c>
      <c r="E12915" s="4" t="s">
        <v>15</v>
      </c>
      <c r="F12915" s="4" t="s">
        <v>11</v>
      </c>
    </row>
    <row r="12916" spans="1:9">
      <c r="A12916" t="n">
        <v>100879</v>
      </c>
      <c r="B12916" s="61" t="n">
        <v>45</v>
      </c>
      <c r="C12916" s="7" t="n">
        <v>5</v>
      </c>
      <c r="D12916" s="7" t="n">
        <v>3</v>
      </c>
      <c r="E12916" s="7" t="n">
        <v>1.79999995231628</v>
      </c>
      <c r="F12916" s="7" t="n">
        <v>20000</v>
      </c>
    </row>
    <row r="12917" spans="1:9">
      <c r="A12917" t="s">
        <v>4</v>
      </c>
      <c r="B12917" s="4" t="s">
        <v>5</v>
      </c>
      <c r="C12917" s="4" t="s">
        <v>7</v>
      </c>
      <c r="D12917" s="4" t="s">
        <v>7</v>
      </c>
      <c r="E12917" s="4" t="s">
        <v>15</v>
      </c>
      <c r="F12917" s="4" t="s">
        <v>11</v>
      </c>
    </row>
    <row r="12918" spans="1:9">
      <c r="A12918" t="n">
        <v>100888</v>
      </c>
      <c r="B12918" s="61" t="n">
        <v>45</v>
      </c>
      <c r="C12918" s="7" t="n">
        <v>11</v>
      </c>
      <c r="D12918" s="7" t="n">
        <v>3</v>
      </c>
      <c r="E12918" s="7" t="n">
        <v>32.7000007629395</v>
      </c>
      <c r="F12918" s="7" t="n">
        <v>20000</v>
      </c>
    </row>
    <row r="12919" spans="1:9">
      <c r="A12919" t="s">
        <v>4</v>
      </c>
      <c r="B12919" s="4" t="s">
        <v>5</v>
      </c>
      <c r="C12919" s="4" t="s">
        <v>8</v>
      </c>
      <c r="D12919" s="4" t="s">
        <v>8</v>
      </c>
    </row>
    <row r="12920" spans="1:9">
      <c r="A12920" t="n">
        <v>100897</v>
      </c>
      <c r="B12920" s="69" t="n">
        <v>70</v>
      </c>
      <c r="C12920" s="7" t="s">
        <v>27</v>
      </c>
      <c r="D12920" s="7" t="s">
        <v>419</v>
      </c>
    </row>
    <row r="12921" spans="1:9">
      <c r="A12921" t="s">
        <v>4</v>
      </c>
      <c r="B12921" s="4" t="s">
        <v>5</v>
      </c>
      <c r="C12921" s="4" t="s">
        <v>11</v>
      </c>
      <c r="D12921" s="4" t="s">
        <v>7</v>
      </c>
    </row>
    <row r="12922" spans="1:9">
      <c r="A12922" t="n">
        <v>100910</v>
      </c>
      <c r="B12922" s="45" t="n">
        <v>56</v>
      </c>
      <c r="C12922" s="7" t="n">
        <v>6</v>
      </c>
      <c r="D12922" s="7" t="n">
        <v>1</v>
      </c>
    </row>
    <row r="12923" spans="1:9">
      <c r="A12923" t="s">
        <v>4</v>
      </c>
      <c r="B12923" s="4" t="s">
        <v>5</v>
      </c>
      <c r="C12923" s="4" t="s">
        <v>11</v>
      </c>
      <c r="D12923" s="4" t="s">
        <v>15</v>
      </c>
      <c r="E12923" s="4" t="s">
        <v>15</v>
      </c>
      <c r="F12923" s="4" t="s">
        <v>15</v>
      </c>
      <c r="G12923" s="4" t="s">
        <v>15</v>
      </c>
    </row>
    <row r="12924" spans="1:9">
      <c r="A12924" t="n">
        <v>100914</v>
      </c>
      <c r="B12924" s="37" t="n">
        <v>46</v>
      </c>
      <c r="C12924" s="7" t="n">
        <v>6</v>
      </c>
      <c r="D12924" s="7" t="n">
        <v>-32.2099990844727</v>
      </c>
      <c r="E12924" s="7" t="n">
        <v>0</v>
      </c>
      <c r="F12924" s="7" t="n">
        <v>-57</v>
      </c>
      <c r="G12924" s="7" t="n">
        <v>270</v>
      </c>
    </row>
    <row r="12925" spans="1:9">
      <c r="A12925" t="s">
        <v>4</v>
      </c>
      <c r="B12925" s="4" t="s">
        <v>5</v>
      </c>
      <c r="C12925" s="4" t="s">
        <v>11</v>
      </c>
      <c r="D12925" s="4" t="s">
        <v>7</v>
      </c>
      <c r="E12925" s="4" t="s">
        <v>8</v>
      </c>
      <c r="F12925" s="4" t="s">
        <v>15</v>
      </c>
      <c r="G12925" s="4" t="s">
        <v>15</v>
      </c>
      <c r="H12925" s="4" t="s">
        <v>15</v>
      </c>
    </row>
    <row r="12926" spans="1:9">
      <c r="A12926" t="n">
        <v>100933</v>
      </c>
      <c r="B12926" s="40" t="n">
        <v>48</v>
      </c>
      <c r="C12926" s="7" t="n">
        <v>6</v>
      </c>
      <c r="D12926" s="7" t="n">
        <v>0</v>
      </c>
      <c r="E12926" s="7" t="s">
        <v>431</v>
      </c>
      <c r="F12926" s="7" t="n">
        <v>-1</v>
      </c>
      <c r="G12926" s="7" t="n">
        <v>1</v>
      </c>
      <c r="H12926" s="7" t="n">
        <v>0</v>
      </c>
    </row>
    <row r="12927" spans="1:9">
      <c r="A12927" t="s">
        <v>4</v>
      </c>
      <c r="B12927" s="4" t="s">
        <v>5</v>
      </c>
      <c r="C12927" s="4" t="s">
        <v>11</v>
      </c>
    </row>
    <row r="12928" spans="1:9">
      <c r="A12928" t="n">
        <v>100959</v>
      </c>
      <c r="B12928" s="26" t="n">
        <v>16</v>
      </c>
      <c r="C12928" s="7" t="n">
        <v>0</v>
      </c>
    </row>
    <row r="12929" spans="1:9">
      <c r="A12929" t="s">
        <v>4</v>
      </c>
      <c r="B12929" s="4" t="s">
        <v>5</v>
      </c>
      <c r="C12929" s="4" t="s">
        <v>11</v>
      </c>
      <c r="D12929" s="4" t="s">
        <v>11</v>
      </c>
      <c r="E12929" s="4" t="s">
        <v>11</v>
      </c>
    </row>
    <row r="12930" spans="1:9">
      <c r="A12930" t="n">
        <v>100962</v>
      </c>
      <c r="B12930" s="42" t="n">
        <v>61</v>
      </c>
      <c r="C12930" s="7" t="n">
        <v>0</v>
      </c>
      <c r="D12930" s="7" t="n">
        <v>6</v>
      </c>
      <c r="E12930" s="7" t="n">
        <v>0</v>
      </c>
    </row>
    <row r="12931" spans="1:9">
      <c r="A12931" t="s">
        <v>4</v>
      </c>
      <c r="B12931" s="4" t="s">
        <v>5</v>
      </c>
      <c r="C12931" s="4" t="s">
        <v>11</v>
      </c>
      <c r="D12931" s="4" t="s">
        <v>11</v>
      </c>
      <c r="E12931" s="4" t="s">
        <v>11</v>
      </c>
    </row>
    <row r="12932" spans="1:9">
      <c r="A12932" t="n">
        <v>100969</v>
      </c>
      <c r="B12932" s="42" t="n">
        <v>61</v>
      </c>
      <c r="C12932" s="7" t="n">
        <v>6</v>
      </c>
      <c r="D12932" s="7" t="n">
        <v>0</v>
      </c>
      <c r="E12932" s="7" t="n">
        <v>0</v>
      </c>
    </row>
    <row r="12933" spans="1:9">
      <c r="A12933" t="s">
        <v>4</v>
      </c>
      <c r="B12933" s="4" t="s">
        <v>5</v>
      </c>
      <c r="C12933" s="4" t="s">
        <v>7</v>
      </c>
      <c r="D12933" s="4" t="s">
        <v>11</v>
      </c>
      <c r="E12933" s="4" t="s">
        <v>15</v>
      </c>
    </row>
    <row r="12934" spans="1:9">
      <c r="A12934" t="n">
        <v>100976</v>
      </c>
      <c r="B12934" s="28" t="n">
        <v>58</v>
      </c>
      <c r="C12934" s="7" t="n">
        <v>100</v>
      </c>
      <c r="D12934" s="7" t="n">
        <v>1000</v>
      </c>
      <c r="E12934" s="7" t="n">
        <v>1</v>
      </c>
    </row>
    <row r="12935" spans="1:9">
      <c r="A12935" t="s">
        <v>4</v>
      </c>
      <c r="B12935" s="4" t="s">
        <v>5</v>
      </c>
      <c r="C12935" s="4" t="s">
        <v>7</v>
      </c>
      <c r="D12935" s="4" t="s">
        <v>11</v>
      </c>
    </row>
    <row r="12936" spans="1:9">
      <c r="A12936" t="n">
        <v>100984</v>
      </c>
      <c r="B12936" s="28" t="n">
        <v>58</v>
      </c>
      <c r="C12936" s="7" t="n">
        <v>255</v>
      </c>
      <c r="D12936" s="7" t="n">
        <v>0</v>
      </c>
    </row>
    <row r="12937" spans="1:9">
      <c r="A12937" t="s">
        <v>4</v>
      </c>
      <c r="B12937" s="4" t="s">
        <v>5</v>
      </c>
      <c r="C12937" s="4" t="s">
        <v>11</v>
      </c>
      <c r="D12937" s="4" t="s">
        <v>7</v>
      </c>
      <c r="E12937" s="4" t="s">
        <v>8</v>
      </c>
      <c r="F12937" s="4" t="s">
        <v>15</v>
      </c>
      <c r="G12937" s="4" t="s">
        <v>15</v>
      </c>
      <c r="H12937" s="4" t="s">
        <v>15</v>
      </c>
    </row>
    <row r="12938" spans="1:9">
      <c r="A12938" t="n">
        <v>100988</v>
      </c>
      <c r="B12938" s="40" t="n">
        <v>48</v>
      </c>
      <c r="C12938" s="7" t="n">
        <v>0</v>
      </c>
      <c r="D12938" s="7" t="n">
        <v>0</v>
      </c>
      <c r="E12938" s="7" t="s">
        <v>189</v>
      </c>
      <c r="F12938" s="7" t="n">
        <v>-1</v>
      </c>
      <c r="G12938" s="7" t="n">
        <v>1</v>
      </c>
      <c r="H12938" s="7" t="n">
        <v>0</v>
      </c>
    </row>
    <row r="12939" spans="1:9">
      <c r="A12939" t="s">
        <v>4</v>
      </c>
      <c r="B12939" s="4" t="s">
        <v>5</v>
      </c>
      <c r="C12939" s="4" t="s">
        <v>7</v>
      </c>
      <c r="D12939" s="4" t="s">
        <v>11</v>
      </c>
      <c r="E12939" s="4" t="s">
        <v>8</v>
      </c>
    </row>
    <row r="12940" spans="1:9">
      <c r="A12940" t="n">
        <v>101016</v>
      </c>
      <c r="B12940" s="30" t="n">
        <v>51</v>
      </c>
      <c r="C12940" s="7" t="n">
        <v>4</v>
      </c>
      <c r="D12940" s="7" t="n">
        <v>0</v>
      </c>
      <c r="E12940" s="7" t="s">
        <v>420</v>
      </c>
    </row>
    <row r="12941" spans="1:9">
      <c r="A12941" t="s">
        <v>4</v>
      </c>
      <c r="B12941" s="4" t="s">
        <v>5</v>
      </c>
      <c r="C12941" s="4" t="s">
        <v>11</v>
      </c>
    </row>
    <row r="12942" spans="1:9">
      <c r="A12942" t="n">
        <v>101030</v>
      </c>
      <c r="B12942" s="26" t="n">
        <v>16</v>
      </c>
      <c r="C12942" s="7" t="n">
        <v>0</v>
      </c>
    </row>
    <row r="12943" spans="1:9">
      <c r="A12943" t="s">
        <v>4</v>
      </c>
      <c r="B12943" s="4" t="s">
        <v>5</v>
      </c>
      <c r="C12943" s="4" t="s">
        <v>11</v>
      </c>
      <c r="D12943" s="4" t="s">
        <v>7</v>
      </c>
      <c r="E12943" s="4" t="s">
        <v>17</v>
      </c>
      <c r="F12943" s="4" t="s">
        <v>42</v>
      </c>
      <c r="G12943" s="4" t="s">
        <v>7</v>
      </c>
      <c r="H12943" s="4" t="s">
        <v>7</v>
      </c>
      <c r="I12943" s="4" t="s">
        <v>7</v>
      </c>
      <c r="J12943" s="4" t="s">
        <v>17</v>
      </c>
      <c r="K12943" s="4" t="s">
        <v>42</v>
      </c>
      <c r="L12943" s="4" t="s">
        <v>7</v>
      </c>
      <c r="M12943" s="4" t="s">
        <v>7</v>
      </c>
    </row>
    <row r="12944" spans="1:9">
      <c r="A12944" t="n">
        <v>101033</v>
      </c>
      <c r="B12944" s="31" t="n">
        <v>26</v>
      </c>
      <c r="C12944" s="7" t="n">
        <v>0</v>
      </c>
      <c r="D12944" s="7" t="n">
        <v>17</v>
      </c>
      <c r="E12944" s="7" t="n">
        <v>65032</v>
      </c>
      <c r="F12944" s="7" t="s">
        <v>496</v>
      </c>
      <c r="G12944" s="7" t="n">
        <v>2</v>
      </c>
      <c r="H12944" s="7" t="n">
        <v>3</v>
      </c>
      <c r="I12944" s="7" t="n">
        <v>17</v>
      </c>
      <c r="J12944" s="7" t="n">
        <v>65033</v>
      </c>
      <c r="K12944" s="7" t="s">
        <v>497</v>
      </c>
      <c r="L12944" s="7" t="n">
        <v>2</v>
      </c>
      <c r="M12944" s="7" t="n">
        <v>0</v>
      </c>
    </row>
    <row r="12945" spans="1:13">
      <c r="A12945" t="s">
        <v>4</v>
      </c>
      <c r="B12945" s="4" t="s">
        <v>5</v>
      </c>
    </row>
    <row r="12946" spans="1:13">
      <c r="A12946" t="n">
        <v>101146</v>
      </c>
      <c r="B12946" s="24" t="n">
        <v>28</v>
      </c>
    </row>
    <row r="12947" spans="1:13">
      <c r="A12947" t="s">
        <v>4</v>
      </c>
      <c r="B12947" s="4" t="s">
        <v>5</v>
      </c>
      <c r="C12947" s="4" t="s">
        <v>11</v>
      </c>
      <c r="D12947" s="4" t="s">
        <v>7</v>
      </c>
      <c r="E12947" s="4" t="s">
        <v>8</v>
      </c>
      <c r="F12947" s="4" t="s">
        <v>15</v>
      </c>
      <c r="G12947" s="4" t="s">
        <v>15</v>
      </c>
      <c r="H12947" s="4" t="s">
        <v>15</v>
      </c>
    </row>
    <row r="12948" spans="1:13">
      <c r="A12948" t="n">
        <v>101147</v>
      </c>
      <c r="B12948" s="40" t="n">
        <v>48</v>
      </c>
      <c r="C12948" s="7" t="n">
        <v>6</v>
      </c>
      <c r="D12948" s="7" t="n">
        <v>0</v>
      </c>
      <c r="E12948" s="7" t="s">
        <v>195</v>
      </c>
      <c r="F12948" s="7" t="n">
        <v>-1</v>
      </c>
      <c r="G12948" s="7" t="n">
        <v>1</v>
      </c>
      <c r="H12948" s="7" t="n">
        <v>0</v>
      </c>
    </row>
    <row r="12949" spans="1:13">
      <c r="A12949" t="s">
        <v>4</v>
      </c>
      <c r="B12949" s="4" t="s">
        <v>5</v>
      </c>
      <c r="C12949" s="4" t="s">
        <v>11</v>
      </c>
    </row>
    <row r="12950" spans="1:13">
      <c r="A12950" t="n">
        <v>101176</v>
      </c>
      <c r="B12950" s="26" t="n">
        <v>16</v>
      </c>
      <c r="C12950" s="7" t="n">
        <v>500</v>
      </c>
    </row>
    <row r="12951" spans="1:13">
      <c r="A12951" t="s">
        <v>4</v>
      </c>
      <c r="B12951" s="4" t="s">
        <v>5</v>
      </c>
      <c r="C12951" s="4" t="s">
        <v>7</v>
      </c>
      <c r="D12951" s="4" t="s">
        <v>11</v>
      </c>
      <c r="E12951" s="4" t="s">
        <v>8</v>
      </c>
    </row>
    <row r="12952" spans="1:13">
      <c r="A12952" t="n">
        <v>101179</v>
      </c>
      <c r="B12952" s="30" t="n">
        <v>51</v>
      </c>
      <c r="C12952" s="7" t="n">
        <v>4</v>
      </c>
      <c r="D12952" s="7" t="n">
        <v>6</v>
      </c>
      <c r="E12952" s="7" t="s">
        <v>278</v>
      </c>
    </row>
    <row r="12953" spans="1:13">
      <c r="A12953" t="s">
        <v>4</v>
      </c>
      <c r="B12953" s="4" t="s">
        <v>5</v>
      </c>
      <c r="C12953" s="4" t="s">
        <v>11</v>
      </c>
    </row>
    <row r="12954" spans="1:13">
      <c r="A12954" t="n">
        <v>101192</v>
      </c>
      <c r="B12954" s="26" t="n">
        <v>16</v>
      </c>
      <c r="C12954" s="7" t="n">
        <v>0</v>
      </c>
    </row>
    <row r="12955" spans="1:13">
      <c r="A12955" t="s">
        <v>4</v>
      </c>
      <c r="B12955" s="4" t="s">
        <v>5</v>
      </c>
      <c r="C12955" s="4" t="s">
        <v>11</v>
      </c>
      <c r="D12955" s="4" t="s">
        <v>7</v>
      </c>
      <c r="E12955" s="4" t="s">
        <v>17</v>
      </c>
      <c r="F12955" s="4" t="s">
        <v>42</v>
      </c>
      <c r="G12955" s="4" t="s">
        <v>7</v>
      </c>
      <c r="H12955" s="4" t="s">
        <v>7</v>
      </c>
      <c r="I12955" s="4" t="s">
        <v>7</v>
      </c>
      <c r="J12955" s="4" t="s">
        <v>17</v>
      </c>
      <c r="K12955" s="4" t="s">
        <v>42</v>
      </c>
      <c r="L12955" s="4" t="s">
        <v>7</v>
      </c>
      <c r="M12955" s="4" t="s">
        <v>7</v>
      </c>
    </row>
    <row r="12956" spans="1:13">
      <c r="A12956" t="n">
        <v>101195</v>
      </c>
      <c r="B12956" s="31" t="n">
        <v>26</v>
      </c>
      <c r="C12956" s="7" t="n">
        <v>6</v>
      </c>
      <c r="D12956" s="7" t="n">
        <v>17</v>
      </c>
      <c r="E12956" s="7" t="n">
        <v>8517</v>
      </c>
      <c r="F12956" s="7" t="s">
        <v>498</v>
      </c>
      <c r="G12956" s="7" t="n">
        <v>2</v>
      </c>
      <c r="H12956" s="7" t="n">
        <v>3</v>
      </c>
      <c r="I12956" s="7" t="n">
        <v>17</v>
      </c>
      <c r="J12956" s="7" t="n">
        <v>8518</v>
      </c>
      <c r="K12956" s="7" t="s">
        <v>499</v>
      </c>
      <c r="L12956" s="7" t="n">
        <v>2</v>
      </c>
      <c r="M12956" s="7" t="n">
        <v>0</v>
      </c>
    </row>
    <row r="12957" spans="1:13">
      <c r="A12957" t="s">
        <v>4</v>
      </c>
      <c r="B12957" s="4" t="s">
        <v>5</v>
      </c>
    </row>
    <row r="12958" spans="1:13">
      <c r="A12958" t="n">
        <v>101374</v>
      </c>
      <c r="B12958" s="24" t="n">
        <v>28</v>
      </c>
    </row>
    <row r="12959" spans="1:13">
      <c r="A12959" t="s">
        <v>4</v>
      </c>
      <c r="B12959" s="4" t="s">
        <v>5</v>
      </c>
      <c r="C12959" s="4" t="s">
        <v>7</v>
      </c>
      <c r="D12959" s="4" t="s">
        <v>11</v>
      </c>
      <c r="E12959" s="4" t="s">
        <v>8</v>
      </c>
    </row>
    <row r="12960" spans="1:13">
      <c r="A12960" t="n">
        <v>101375</v>
      </c>
      <c r="B12960" s="30" t="n">
        <v>51</v>
      </c>
      <c r="C12960" s="7" t="n">
        <v>4</v>
      </c>
      <c r="D12960" s="7" t="n">
        <v>0</v>
      </c>
      <c r="E12960" s="7" t="s">
        <v>336</v>
      </c>
    </row>
    <row r="12961" spans="1:13">
      <c r="A12961" t="s">
        <v>4</v>
      </c>
      <c r="B12961" s="4" t="s">
        <v>5</v>
      </c>
      <c r="C12961" s="4" t="s">
        <v>11</v>
      </c>
    </row>
    <row r="12962" spans="1:13">
      <c r="A12962" t="n">
        <v>101388</v>
      </c>
      <c r="B12962" s="26" t="n">
        <v>16</v>
      </c>
      <c r="C12962" s="7" t="n">
        <v>0</v>
      </c>
    </row>
    <row r="12963" spans="1:13">
      <c r="A12963" t="s">
        <v>4</v>
      </c>
      <c r="B12963" s="4" t="s">
        <v>5</v>
      </c>
      <c r="C12963" s="4" t="s">
        <v>11</v>
      </c>
      <c r="D12963" s="4" t="s">
        <v>7</v>
      </c>
      <c r="E12963" s="4" t="s">
        <v>17</v>
      </c>
      <c r="F12963" s="4" t="s">
        <v>42</v>
      </c>
      <c r="G12963" s="4" t="s">
        <v>7</v>
      </c>
      <c r="H12963" s="4" t="s">
        <v>7</v>
      </c>
    </row>
    <row r="12964" spans="1:13">
      <c r="A12964" t="n">
        <v>101391</v>
      </c>
      <c r="B12964" s="31" t="n">
        <v>26</v>
      </c>
      <c r="C12964" s="7" t="n">
        <v>0</v>
      </c>
      <c r="D12964" s="7" t="n">
        <v>17</v>
      </c>
      <c r="E12964" s="7" t="n">
        <v>65034</v>
      </c>
      <c r="F12964" s="7" t="s">
        <v>500</v>
      </c>
      <c r="G12964" s="7" t="n">
        <v>2</v>
      </c>
      <c r="H12964" s="7" t="n">
        <v>0</v>
      </c>
    </row>
    <row r="12965" spans="1:13">
      <c r="A12965" t="s">
        <v>4</v>
      </c>
      <c r="B12965" s="4" t="s">
        <v>5</v>
      </c>
    </row>
    <row r="12966" spans="1:13">
      <c r="A12966" t="n">
        <v>101421</v>
      </c>
      <c r="B12966" s="24" t="n">
        <v>28</v>
      </c>
    </row>
    <row r="12967" spans="1:13">
      <c r="A12967" t="s">
        <v>4</v>
      </c>
      <c r="B12967" s="4" t="s">
        <v>5</v>
      </c>
      <c r="C12967" s="4" t="s">
        <v>11</v>
      </c>
      <c r="D12967" s="4" t="s">
        <v>7</v>
      </c>
      <c r="E12967" s="4" t="s">
        <v>15</v>
      </c>
      <c r="F12967" s="4" t="s">
        <v>11</v>
      </c>
    </row>
    <row r="12968" spans="1:13">
      <c r="A12968" t="n">
        <v>101422</v>
      </c>
      <c r="B12968" s="51" t="n">
        <v>59</v>
      </c>
      <c r="C12968" s="7" t="n">
        <v>6</v>
      </c>
      <c r="D12968" s="7" t="n">
        <v>8</v>
      </c>
      <c r="E12968" s="7" t="n">
        <v>0.150000005960464</v>
      </c>
      <c r="F12968" s="7" t="n">
        <v>0</v>
      </c>
    </row>
    <row r="12969" spans="1:13">
      <c r="A12969" t="s">
        <v>4</v>
      </c>
      <c r="B12969" s="4" t="s">
        <v>5</v>
      </c>
      <c r="C12969" s="4" t="s">
        <v>11</v>
      </c>
    </row>
    <row r="12970" spans="1:13">
      <c r="A12970" t="n">
        <v>101432</v>
      </c>
      <c r="B12970" s="26" t="n">
        <v>16</v>
      </c>
      <c r="C12970" s="7" t="n">
        <v>1300</v>
      </c>
    </row>
    <row r="12971" spans="1:13">
      <c r="A12971" t="s">
        <v>4</v>
      </c>
      <c r="B12971" s="4" t="s">
        <v>5</v>
      </c>
      <c r="C12971" s="4" t="s">
        <v>11</v>
      </c>
      <c r="D12971" s="4" t="s">
        <v>7</v>
      </c>
      <c r="E12971" s="4" t="s">
        <v>15</v>
      </c>
      <c r="F12971" s="4" t="s">
        <v>11</v>
      </c>
    </row>
    <row r="12972" spans="1:13">
      <c r="A12972" t="n">
        <v>101435</v>
      </c>
      <c r="B12972" s="51" t="n">
        <v>59</v>
      </c>
      <c r="C12972" s="7" t="n">
        <v>6</v>
      </c>
      <c r="D12972" s="7" t="n">
        <v>255</v>
      </c>
      <c r="E12972" s="7" t="n">
        <v>0</v>
      </c>
      <c r="F12972" s="7" t="n">
        <v>0</v>
      </c>
    </row>
    <row r="12973" spans="1:13">
      <c r="A12973" t="s">
        <v>4</v>
      </c>
      <c r="B12973" s="4" t="s">
        <v>5</v>
      </c>
      <c r="C12973" s="4" t="s">
        <v>11</v>
      </c>
      <c r="D12973" s="4" t="s">
        <v>11</v>
      </c>
      <c r="E12973" s="4" t="s">
        <v>11</v>
      </c>
    </row>
    <row r="12974" spans="1:13">
      <c r="A12974" t="n">
        <v>101445</v>
      </c>
      <c r="B12974" s="42" t="n">
        <v>61</v>
      </c>
      <c r="C12974" s="7" t="n">
        <v>6</v>
      </c>
      <c r="D12974" s="7" t="n">
        <v>65533</v>
      </c>
      <c r="E12974" s="7" t="n">
        <v>1000</v>
      </c>
    </row>
    <row r="12975" spans="1:13">
      <c r="A12975" t="s">
        <v>4</v>
      </c>
      <c r="B12975" s="4" t="s">
        <v>5</v>
      </c>
      <c r="C12975" s="4" t="s">
        <v>11</v>
      </c>
      <c r="D12975" s="4" t="s">
        <v>15</v>
      </c>
      <c r="E12975" s="4" t="s">
        <v>15</v>
      </c>
      <c r="F12975" s="4" t="s">
        <v>7</v>
      </c>
    </row>
    <row r="12976" spans="1:13">
      <c r="A12976" t="n">
        <v>101452</v>
      </c>
      <c r="B12976" s="47" t="n">
        <v>52</v>
      </c>
      <c r="C12976" s="7" t="n">
        <v>6</v>
      </c>
      <c r="D12976" s="7" t="n">
        <v>34.4000015258789</v>
      </c>
      <c r="E12976" s="7" t="n">
        <v>10</v>
      </c>
      <c r="F12976" s="7" t="n">
        <v>0</v>
      </c>
    </row>
    <row r="12977" spans="1:8">
      <c r="A12977" t="s">
        <v>4</v>
      </c>
      <c r="B12977" s="4" t="s">
        <v>5</v>
      </c>
      <c r="C12977" s="4" t="s">
        <v>11</v>
      </c>
    </row>
    <row r="12978" spans="1:8">
      <c r="A12978" t="n">
        <v>101464</v>
      </c>
      <c r="B12978" s="48" t="n">
        <v>54</v>
      </c>
      <c r="C12978" s="7" t="n">
        <v>6</v>
      </c>
    </row>
    <row r="12979" spans="1:8">
      <c r="A12979" t="s">
        <v>4</v>
      </c>
      <c r="B12979" s="4" t="s">
        <v>5</v>
      </c>
      <c r="C12979" s="4" t="s">
        <v>11</v>
      </c>
      <c r="D12979" s="4" t="s">
        <v>11</v>
      </c>
      <c r="E12979" s="4" t="s">
        <v>15</v>
      </c>
      <c r="F12979" s="4" t="s">
        <v>15</v>
      </c>
      <c r="G12979" s="4" t="s">
        <v>15</v>
      </c>
      <c r="H12979" s="4" t="s">
        <v>15</v>
      </c>
      <c r="I12979" s="4" t="s">
        <v>7</v>
      </c>
      <c r="J12979" s="4" t="s">
        <v>11</v>
      </c>
    </row>
    <row r="12980" spans="1:8">
      <c r="A12980" t="n">
        <v>101467</v>
      </c>
      <c r="B12980" s="44" t="n">
        <v>55</v>
      </c>
      <c r="C12980" s="7" t="n">
        <v>6</v>
      </c>
      <c r="D12980" s="7" t="n">
        <v>65533</v>
      </c>
      <c r="E12980" s="7" t="n">
        <v>-31.2600002288818</v>
      </c>
      <c r="F12980" s="7" t="n">
        <v>0</v>
      </c>
      <c r="G12980" s="7" t="n">
        <v>-55.6100006103516</v>
      </c>
      <c r="H12980" s="7" t="n">
        <v>1.20000004768372</v>
      </c>
      <c r="I12980" s="7" t="n">
        <v>1</v>
      </c>
      <c r="J12980" s="7" t="n">
        <v>0</v>
      </c>
    </row>
    <row r="12981" spans="1:8">
      <c r="A12981" t="s">
        <v>4</v>
      </c>
      <c r="B12981" s="4" t="s">
        <v>5</v>
      </c>
      <c r="C12981" s="4" t="s">
        <v>7</v>
      </c>
    </row>
    <row r="12982" spans="1:8">
      <c r="A12982" t="n">
        <v>101491</v>
      </c>
      <c r="B12982" s="61" t="n">
        <v>45</v>
      </c>
      <c r="C12982" s="7" t="n">
        <v>0</v>
      </c>
    </row>
    <row r="12983" spans="1:8">
      <c r="A12983" t="s">
        <v>4</v>
      </c>
      <c r="B12983" s="4" t="s">
        <v>5</v>
      </c>
      <c r="C12983" s="4" t="s">
        <v>7</v>
      </c>
      <c r="D12983" s="4" t="s">
        <v>7</v>
      </c>
      <c r="E12983" s="4" t="s">
        <v>15</v>
      </c>
      <c r="F12983" s="4" t="s">
        <v>15</v>
      </c>
      <c r="G12983" s="4" t="s">
        <v>15</v>
      </c>
      <c r="H12983" s="4" t="s">
        <v>11</v>
      </c>
    </row>
    <row r="12984" spans="1:8">
      <c r="A12984" t="n">
        <v>101493</v>
      </c>
      <c r="B12984" s="61" t="n">
        <v>45</v>
      </c>
      <c r="C12984" s="7" t="n">
        <v>2</v>
      </c>
      <c r="D12984" s="7" t="n">
        <v>3</v>
      </c>
      <c r="E12984" s="7" t="n">
        <v>-32.439998626709</v>
      </c>
      <c r="F12984" s="7" t="n">
        <v>1.48000001907349</v>
      </c>
      <c r="G12984" s="7" t="n">
        <v>-56.810001373291</v>
      </c>
      <c r="H12984" s="7" t="n">
        <v>3000</v>
      </c>
    </row>
    <row r="12985" spans="1:8">
      <c r="A12985" t="s">
        <v>4</v>
      </c>
      <c r="B12985" s="4" t="s">
        <v>5</v>
      </c>
      <c r="C12985" s="4" t="s">
        <v>7</v>
      </c>
      <c r="D12985" s="4" t="s">
        <v>7</v>
      </c>
      <c r="E12985" s="4" t="s">
        <v>15</v>
      </c>
      <c r="F12985" s="4" t="s">
        <v>15</v>
      </c>
      <c r="G12985" s="4" t="s">
        <v>15</v>
      </c>
      <c r="H12985" s="4" t="s">
        <v>11</v>
      </c>
      <c r="I12985" s="4" t="s">
        <v>7</v>
      </c>
    </row>
    <row r="12986" spans="1:8">
      <c r="A12986" t="n">
        <v>101510</v>
      </c>
      <c r="B12986" s="61" t="n">
        <v>45</v>
      </c>
      <c r="C12986" s="7" t="n">
        <v>4</v>
      </c>
      <c r="D12986" s="7" t="n">
        <v>3</v>
      </c>
      <c r="E12986" s="7" t="n">
        <v>3.73000001907349</v>
      </c>
      <c r="F12986" s="7" t="n">
        <v>306.190002441406</v>
      </c>
      <c r="G12986" s="7" t="n">
        <v>0</v>
      </c>
      <c r="H12986" s="7" t="n">
        <v>3000</v>
      </c>
      <c r="I12986" s="7" t="n">
        <v>0</v>
      </c>
    </row>
    <row r="12987" spans="1:8">
      <c r="A12987" t="s">
        <v>4</v>
      </c>
      <c r="B12987" s="4" t="s">
        <v>5</v>
      </c>
      <c r="C12987" s="4" t="s">
        <v>7</v>
      </c>
      <c r="D12987" s="4" t="s">
        <v>7</v>
      </c>
      <c r="E12987" s="4" t="s">
        <v>15</v>
      </c>
      <c r="F12987" s="4" t="s">
        <v>11</v>
      </c>
    </row>
    <row r="12988" spans="1:8">
      <c r="A12988" t="n">
        <v>101528</v>
      </c>
      <c r="B12988" s="61" t="n">
        <v>45</v>
      </c>
      <c r="C12988" s="7" t="n">
        <v>5</v>
      </c>
      <c r="D12988" s="7" t="n">
        <v>3</v>
      </c>
      <c r="E12988" s="7" t="n">
        <v>1.79999995231628</v>
      </c>
      <c r="F12988" s="7" t="n">
        <v>3000</v>
      </c>
    </row>
    <row r="12989" spans="1:8">
      <c r="A12989" t="s">
        <v>4</v>
      </c>
      <c r="B12989" s="4" t="s">
        <v>5</v>
      </c>
      <c r="C12989" s="4" t="s">
        <v>7</v>
      </c>
      <c r="D12989" s="4" t="s">
        <v>7</v>
      </c>
      <c r="E12989" s="4" t="s">
        <v>15</v>
      </c>
      <c r="F12989" s="4" t="s">
        <v>11</v>
      </c>
    </row>
    <row r="12990" spans="1:8">
      <c r="A12990" t="n">
        <v>101537</v>
      </c>
      <c r="B12990" s="61" t="n">
        <v>45</v>
      </c>
      <c r="C12990" s="7" t="n">
        <v>11</v>
      </c>
      <c r="D12990" s="7" t="n">
        <v>3</v>
      </c>
      <c r="E12990" s="7" t="n">
        <v>32.7000007629395</v>
      </c>
      <c r="F12990" s="7" t="n">
        <v>3000</v>
      </c>
    </row>
    <row r="12991" spans="1:8">
      <c r="A12991" t="s">
        <v>4</v>
      </c>
      <c r="B12991" s="4" t="s">
        <v>5</v>
      </c>
      <c r="C12991" s="4" t="s">
        <v>11</v>
      </c>
    </row>
    <row r="12992" spans="1:8">
      <c r="A12992" t="n">
        <v>101546</v>
      </c>
      <c r="B12992" s="26" t="n">
        <v>16</v>
      </c>
      <c r="C12992" s="7" t="n">
        <v>300</v>
      </c>
    </row>
    <row r="12993" spans="1:10">
      <c r="A12993" t="s">
        <v>4</v>
      </c>
      <c r="B12993" s="4" t="s">
        <v>5</v>
      </c>
      <c r="C12993" s="4" t="s">
        <v>7</v>
      </c>
      <c r="D12993" s="4" t="s">
        <v>11</v>
      </c>
      <c r="E12993" s="4" t="s">
        <v>15</v>
      </c>
    </row>
    <row r="12994" spans="1:10">
      <c r="A12994" t="n">
        <v>101549</v>
      </c>
      <c r="B12994" s="28" t="n">
        <v>58</v>
      </c>
      <c r="C12994" s="7" t="n">
        <v>0</v>
      </c>
      <c r="D12994" s="7" t="n">
        <v>1000</v>
      </c>
      <c r="E12994" s="7" t="n">
        <v>1</v>
      </c>
    </row>
    <row r="12995" spans="1:10">
      <c r="A12995" t="s">
        <v>4</v>
      </c>
      <c r="B12995" s="4" t="s">
        <v>5</v>
      </c>
      <c r="C12995" s="4" t="s">
        <v>7</v>
      </c>
      <c r="D12995" s="4" t="s">
        <v>11</v>
      </c>
    </row>
    <row r="12996" spans="1:10">
      <c r="A12996" t="n">
        <v>101557</v>
      </c>
      <c r="B12996" s="28" t="n">
        <v>58</v>
      </c>
      <c r="C12996" s="7" t="n">
        <v>255</v>
      </c>
      <c r="D12996" s="7" t="n">
        <v>0</v>
      </c>
    </row>
    <row r="12997" spans="1:10">
      <c r="A12997" t="s">
        <v>4</v>
      </c>
      <c r="B12997" s="4" t="s">
        <v>5</v>
      </c>
      <c r="C12997" s="4" t="s">
        <v>11</v>
      </c>
      <c r="D12997" s="4" t="s">
        <v>15</v>
      </c>
      <c r="E12997" s="4" t="s">
        <v>15</v>
      </c>
      <c r="F12997" s="4" t="s">
        <v>15</v>
      </c>
      <c r="G12997" s="4" t="s">
        <v>15</v>
      </c>
    </row>
    <row r="12998" spans="1:10">
      <c r="A12998" t="n">
        <v>101561</v>
      </c>
      <c r="B12998" s="37" t="n">
        <v>46</v>
      </c>
      <c r="C12998" s="7" t="n">
        <v>0</v>
      </c>
      <c r="D12998" s="7" t="n">
        <v>-30.8500003814697</v>
      </c>
      <c r="E12998" s="7" t="n">
        <v>0</v>
      </c>
      <c r="F12998" s="7" t="n">
        <v>-55.7999992370605</v>
      </c>
      <c r="G12998" s="7" t="n">
        <v>49.9000015258789</v>
      </c>
    </row>
    <row r="12999" spans="1:10">
      <c r="A12999" t="s">
        <v>4</v>
      </c>
      <c r="B12999" s="4" t="s">
        <v>5</v>
      </c>
      <c r="C12999" s="4" t="s">
        <v>11</v>
      </c>
      <c r="D12999" s="4" t="s">
        <v>7</v>
      </c>
    </row>
    <row r="13000" spans="1:10">
      <c r="A13000" t="n">
        <v>101580</v>
      </c>
      <c r="B13000" s="45" t="n">
        <v>56</v>
      </c>
      <c r="C13000" s="7" t="n">
        <v>6</v>
      </c>
      <c r="D13000" s="7" t="n">
        <v>1</v>
      </c>
    </row>
    <row r="13001" spans="1:10">
      <c r="A13001" t="s">
        <v>4</v>
      </c>
      <c r="B13001" s="4" t="s">
        <v>5</v>
      </c>
      <c r="C13001" s="4" t="s">
        <v>11</v>
      </c>
      <c r="D13001" s="4" t="s">
        <v>15</v>
      </c>
      <c r="E13001" s="4" t="s">
        <v>15</v>
      </c>
      <c r="F13001" s="4" t="s">
        <v>15</v>
      </c>
      <c r="G13001" s="4" t="s">
        <v>15</v>
      </c>
    </row>
    <row r="13002" spans="1:10">
      <c r="A13002" t="n">
        <v>101584</v>
      </c>
      <c r="B13002" s="37" t="n">
        <v>46</v>
      </c>
      <c r="C13002" s="7" t="n">
        <v>6</v>
      </c>
      <c r="D13002" s="7" t="n">
        <v>-29.9099998474121</v>
      </c>
      <c r="E13002" s="7" t="n">
        <v>0</v>
      </c>
      <c r="F13002" s="7" t="n">
        <v>-54.0400009155273</v>
      </c>
      <c r="G13002" s="7" t="n">
        <v>180</v>
      </c>
    </row>
    <row r="13003" spans="1:10">
      <c r="A13003" t="s">
        <v>4</v>
      </c>
      <c r="B13003" s="4" t="s">
        <v>5</v>
      </c>
      <c r="C13003" s="4" t="s">
        <v>11</v>
      </c>
      <c r="D13003" s="4" t="s">
        <v>7</v>
      </c>
      <c r="E13003" s="4" t="s">
        <v>8</v>
      </c>
      <c r="F13003" s="4" t="s">
        <v>15</v>
      </c>
      <c r="G13003" s="4" t="s">
        <v>15</v>
      </c>
      <c r="H13003" s="4" t="s">
        <v>15</v>
      </c>
    </row>
    <row r="13004" spans="1:10">
      <c r="A13004" t="n">
        <v>101603</v>
      </c>
      <c r="B13004" s="40" t="n">
        <v>48</v>
      </c>
      <c r="C13004" s="7" t="n">
        <v>6</v>
      </c>
      <c r="D13004" s="7" t="n">
        <v>0</v>
      </c>
      <c r="E13004" s="7" t="s">
        <v>101</v>
      </c>
      <c r="F13004" s="7" t="n">
        <v>-1</v>
      </c>
      <c r="G13004" s="7" t="n">
        <v>1</v>
      </c>
      <c r="H13004" s="7" t="n">
        <v>0</v>
      </c>
    </row>
    <row r="13005" spans="1:10">
      <c r="A13005" t="s">
        <v>4</v>
      </c>
      <c r="B13005" s="4" t="s">
        <v>5</v>
      </c>
      <c r="C13005" s="4" t="s">
        <v>7</v>
      </c>
      <c r="D13005" s="4" t="s">
        <v>8</v>
      </c>
      <c r="E13005" s="4" t="s">
        <v>15</v>
      </c>
      <c r="F13005" s="4" t="s">
        <v>15</v>
      </c>
      <c r="G13005" s="4" t="s">
        <v>15</v>
      </c>
    </row>
    <row r="13006" spans="1:10">
      <c r="A13006" t="n">
        <v>101630</v>
      </c>
      <c r="B13006" s="17" t="n">
        <v>94</v>
      </c>
      <c r="C13006" s="7" t="n">
        <v>2</v>
      </c>
      <c r="D13006" s="7" t="s">
        <v>235</v>
      </c>
      <c r="E13006" s="7" t="n">
        <v>-29.9099998474121</v>
      </c>
      <c r="F13006" s="7" t="n">
        <v>0</v>
      </c>
      <c r="G13006" s="7" t="n">
        <v>-54.0400009155273</v>
      </c>
    </row>
    <row r="13007" spans="1:10">
      <c r="A13007" t="s">
        <v>4</v>
      </c>
      <c r="B13007" s="4" t="s">
        <v>5</v>
      </c>
      <c r="C13007" s="4" t="s">
        <v>11</v>
      </c>
      <c r="D13007" s="4" t="s">
        <v>17</v>
      </c>
    </row>
    <row r="13008" spans="1:10">
      <c r="A13008" t="n">
        <v>101654</v>
      </c>
      <c r="B13008" s="67" t="n">
        <v>44</v>
      </c>
      <c r="C13008" s="7" t="n">
        <v>1010</v>
      </c>
      <c r="D13008" s="7" t="n">
        <v>128</v>
      </c>
    </row>
    <row r="13009" spans="1:8">
      <c r="A13009" t="s">
        <v>4</v>
      </c>
      <c r="B13009" s="4" t="s">
        <v>5</v>
      </c>
      <c r="C13009" s="4" t="s">
        <v>11</v>
      </c>
      <c r="D13009" s="4" t="s">
        <v>17</v>
      </c>
    </row>
    <row r="13010" spans="1:8">
      <c r="A13010" t="n">
        <v>101661</v>
      </c>
      <c r="B13010" s="67" t="n">
        <v>44</v>
      </c>
      <c r="C13010" s="7" t="n">
        <v>1010</v>
      </c>
      <c r="D13010" s="7" t="n">
        <v>32</v>
      </c>
    </row>
    <row r="13011" spans="1:8">
      <c r="A13011" t="s">
        <v>4</v>
      </c>
      <c r="B13011" s="4" t="s">
        <v>5</v>
      </c>
      <c r="C13011" s="4" t="s">
        <v>11</v>
      </c>
    </row>
    <row r="13012" spans="1:8">
      <c r="A13012" t="n">
        <v>101668</v>
      </c>
      <c r="B13012" s="26" t="n">
        <v>16</v>
      </c>
      <c r="C13012" s="7" t="n">
        <v>0</v>
      </c>
    </row>
    <row r="13013" spans="1:8">
      <c r="A13013" t="s">
        <v>4</v>
      </c>
      <c r="B13013" s="4" t="s">
        <v>5</v>
      </c>
      <c r="C13013" s="4" t="s">
        <v>11</v>
      </c>
      <c r="D13013" s="4" t="s">
        <v>11</v>
      </c>
      <c r="E13013" s="4" t="s">
        <v>11</v>
      </c>
    </row>
    <row r="13014" spans="1:8">
      <c r="A13014" t="n">
        <v>101671</v>
      </c>
      <c r="B13014" s="42" t="n">
        <v>61</v>
      </c>
      <c r="C13014" s="7" t="n">
        <v>0</v>
      </c>
      <c r="D13014" s="7" t="n">
        <v>6</v>
      </c>
      <c r="E13014" s="7" t="n">
        <v>0</v>
      </c>
    </row>
    <row r="13015" spans="1:8">
      <c r="A13015" t="s">
        <v>4</v>
      </c>
      <c r="B13015" s="4" t="s">
        <v>5</v>
      </c>
      <c r="C13015" s="4" t="s">
        <v>11</v>
      </c>
      <c r="D13015" s="4" t="s">
        <v>11</v>
      </c>
      <c r="E13015" s="4" t="s">
        <v>11</v>
      </c>
    </row>
    <row r="13016" spans="1:8">
      <c r="A13016" t="n">
        <v>101678</v>
      </c>
      <c r="B13016" s="42" t="n">
        <v>61</v>
      </c>
      <c r="C13016" s="7" t="n">
        <v>6</v>
      </c>
      <c r="D13016" s="7" t="n">
        <v>65533</v>
      </c>
      <c r="E13016" s="7" t="n">
        <v>0</v>
      </c>
    </row>
    <row r="13017" spans="1:8">
      <c r="A13017" t="s">
        <v>4</v>
      </c>
      <c r="B13017" s="4" t="s">
        <v>5</v>
      </c>
      <c r="C13017" s="4" t="s">
        <v>7</v>
      </c>
      <c r="D13017" s="4" t="s">
        <v>7</v>
      </c>
      <c r="E13017" s="4" t="s">
        <v>15</v>
      </c>
      <c r="F13017" s="4" t="s">
        <v>15</v>
      </c>
      <c r="G13017" s="4" t="s">
        <v>15</v>
      </c>
      <c r="H13017" s="4" t="s">
        <v>11</v>
      </c>
    </row>
    <row r="13018" spans="1:8">
      <c r="A13018" t="n">
        <v>101685</v>
      </c>
      <c r="B13018" s="61" t="n">
        <v>45</v>
      </c>
      <c r="C13018" s="7" t="n">
        <v>2</v>
      </c>
      <c r="D13018" s="7" t="n">
        <v>3</v>
      </c>
      <c r="E13018" s="7" t="n">
        <v>-30.0400009155273</v>
      </c>
      <c r="F13018" s="7" t="n">
        <v>1.14999997615814</v>
      </c>
      <c r="G13018" s="7" t="n">
        <v>-54.6699981689453</v>
      </c>
      <c r="H13018" s="7" t="n">
        <v>0</v>
      </c>
    </row>
    <row r="13019" spans="1:8">
      <c r="A13019" t="s">
        <v>4</v>
      </c>
      <c r="B13019" s="4" t="s">
        <v>5</v>
      </c>
      <c r="C13019" s="4" t="s">
        <v>7</v>
      </c>
      <c r="D13019" s="4" t="s">
        <v>7</v>
      </c>
      <c r="E13019" s="4" t="s">
        <v>15</v>
      </c>
      <c r="F13019" s="4" t="s">
        <v>15</v>
      </c>
      <c r="G13019" s="4" t="s">
        <v>15</v>
      </c>
      <c r="H13019" s="4" t="s">
        <v>11</v>
      </c>
      <c r="I13019" s="4" t="s">
        <v>7</v>
      </c>
    </row>
    <row r="13020" spans="1:8">
      <c r="A13020" t="n">
        <v>101702</v>
      </c>
      <c r="B13020" s="61" t="n">
        <v>45</v>
      </c>
      <c r="C13020" s="7" t="n">
        <v>4</v>
      </c>
      <c r="D13020" s="7" t="n">
        <v>3</v>
      </c>
      <c r="E13020" s="7" t="n">
        <v>11.5500001907349</v>
      </c>
      <c r="F13020" s="7" t="n">
        <v>239.520004272461</v>
      </c>
      <c r="G13020" s="7" t="n">
        <v>0</v>
      </c>
      <c r="H13020" s="7" t="n">
        <v>0</v>
      </c>
      <c r="I13020" s="7" t="n">
        <v>1</v>
      </c>
    </row>
    <row r="13021" spans="1:8">
      <c r="A13021" t="s">
        <v>4</v>
      </c>
      <c r="B13021" s="4" t="s">
        <v>5</v>
      </c>
      <c r="C13021" s="4" t="s">
        <v>7</v>
      </c>
      <c r="D13021" s="4" t="s">
        <v>7</v>
      </c>
      <c r="E13021" s="4" t="s">
        <v>15</v>
      </c>
      <c r="F13021" s="4" t="s">
        <v>11</v>
      </c>
    </row>
    <row r="13022" spans="1:8">
      <c r="A13022" t="n">
        <v>101720</v>
      </c>
      <c r="B13022" s="61" t="n">
        <v>45</v>
      </c>
      <c r="C13022" s="7" t="n">
        <v>5</v>
      </c>
      <c r="D13022" s="7" t="n">
        <v>3</v>
      </c>
      <c r="E13022" s="7" t="n">
        <v>2.90000009536743</v>
      </c>
      <c r="F13022" s="7" t="n">
        <v>0</v>
      </c>
    </row>
    <row r="13023" spans="1:8">
      <c r="A13023" t="s">
        <v>4</v>
      </c>
      <c r="B13023" s="4" t="s">
        <v>5</v>
      </c>
      <c r="C13023" s="4" t="s">
        <v>7</v>
      </c>
      <c r="D13023" s="4" t="s">
        <v>7</v>
      </c>
      <c r="E13023" s="4" t="s">
        <v>15</v>
      </c>
      <c r="F13023" s="4" t="s">
        <v>11</v>
      </c>
    </row>
    <row r="13024" spans="1:8">
      <c r="A13024" t="n">
        <v>101729</v>
      </c>
      <c r="B13024" s="61" t="n">
        <v>45</v>
      </c>
      <c r="C13024" s="7" t="n">
        <v>11</v>
      </c>
      <c r="D13024" s="7" t="n">
        <v>3</v>
      </c>
      <c r="E13024" s="7" t="n">
        <v>32.7000007629395</v>
      </c>
      <c r="F13024" s="7" t="n">
        <v>0</v>
      </c>
    </row>
    <row r="13025" spans="1:9">
      <c r="A13025" t="s">
        <v>4</v>
      </c>
      <c r="B13025" s="4" t="s">
        <v>5</v>
      </c>
      <c r="C13025" s="4" t="s">
        <v>7</v>
      </c>
      <c r="D13025" s="4" t="s">
        <v>11</v>
      </c>
      <c r="E13025" s="4" t="s">
        <v>15</v>
      </c>
    </row>
    <row r="13026" spans="1:9">
      <c r="A13026" t="n">
        <v>101738</v>
      </c>
      <c r="B13026" s="28" t="n">
        <v>58</v>
      </c>
      <c r="C13026" s="7" t="n">
        <v>100</v>
      </c>
      <c r="D13026" s="7" t="n">
        <v>1000</v>
      </c>
      <c r="E13026" s="7" t="n">
        <v>1</v>
      </c>
    </row>
    <row r="13027" spans="1:9">
      <c r="A13027" t="s">
        <v>4</v>
      </c>
      <c r="B13027" s="4" t="s">
        <v>5</v>
      </c>
      <c r="C13027" s="4" t="s">
        <v>7</v>
      </c>
      <c r="D13027" s="4" t="s">
        <v>11</v>
      </c>
    </row>
    <row r="13028" spans="1:9">
      <c r="A13028" t="n">
        <v>101746</v>
      </c>
      <c r="B13028" s="28" t="n">
        <v>58</v>
      </c>
      <c r="C13028" s="7" t="n">
        <v>255</v>
      </c>
      <c r="D13028" s="7" t="n">
        <v>0</v>
      </c>
    </row>
    <row r="13029" spans="1:9">
      <c r="A13029" t="s">
        <v>4</v>
      </c>
      <c r="B13029" s="4" t="s">
        <v>5</v>
      </c>
      <c r="C13029" s="4" t="s">
        <v>11</v>
      </c>
    </row>
    <row r="13030" spans="1:9">
      <c r="A13030" t="n">
        <v>101750</v>
      </c>
      <c r="B13030" s="26" t="n">
        <v>16</v>
      </c>
      <c r="C13030" s="7" t="n">
        <v>500</v>
      </c>
    </row>
    <row r="13031" spans="1:9">
      <c r="A13031" t="s">
        <v>4</v>
      </c>
      <c r="B13031" s="4" t="s">
        <v>5</v>
      </c>
      <c r="C13031" s="4" t="s">
        <v>7</v>
      </c>
      <c r="D13031" s="4" t="s">
        <v>11</v>
      </c>
      <c r="E13031" s="4" t="s">
        <v>8</v>
      </c>
    </row>
    <row r="13032" spans="1:9">
      <c r="A13032" t="n">
        <v>101753</v>
      </c>
      <c r="B13032" s="30" t="n">
        <v>51</v>
      </c>
      <c r="C13032" s="7" t="n">
        <v>4</v>
      </c>
      <c r="D13032" s="7" t="n">
        <v>6</v>
      </c>
      <c r="E13032" s="7" t="s">
        <v>116</v>
      </c>
    </row>
    <row r="13033" spans="1:9">
      <c r="A13033" t="s">
        <v>4</v>
      </c>
      <c r="B13033" s="4" t="s">
        <v>5</v>
      </c>
      <c r="C13033" s="4" t="s">
        <v>11</v>
      </c>
    </row>
    <row r="13034" spans="1:9">
      <c r="A13034" t="n">
        <v>101766</v>
      </c>
      <c r="B13034" s="26" t="n">
        <v>16</v>
      </c>
      <c r="C13034" s="7" t="n">
        <v>0</v>
      </c>
    </row>
    <row r="13035" spans="1:9">
      <c r="A13035" t="s">
        <v>4</v>
      </c>
      <c r="B13035" s="4" t="s">
        <v>5</v>
      </c>
      <c r="C13035" s="4" t="s">
        <v>11</v>
      </c>
      <c r="D13035" s="4" t="s">
        <v>7</v>
      </c>
      <c r="E13035" s="4" t="s">
        <v>17</v>
      </c>
      <c r="F13035" s="4" t="s">
        <v>42</v>
      </c>
      <c r="G13035" s="4" t="s">
        <v>7</v>
      </c>
      <c r="H13035" s="4" t="s">
        <v>7</v>
      </c>
    </row>
    <row r="13036" spans="1:9">
      <c r="A13036" t="n">
        <v>101769</v>
      </c>
      <c r="B13036" s="31" t="n">
        <v>26</v>
      </c>
      <c r="C13036" s="7" t="n">
        <v>6</v>
      </c>
      <c r="D13036" s="7" t="n">
        <v>17</v>
      </c>
      <c r="E13036" s="7" t="n">
        <v>8519</v>
      </c>
      <c r="F13036" s="7" t="s">
        <v>501</v>
      </c>
      <c r="G13036" s="7" t="n">
        <v>2</v>
      </c>
      <c r="H13036" s="7" t="n">
        <v>0</v>
      </c>
    </row>
    <row r="13037" spans="1:9">
      <c r="A13037" t="s">
        <v>4</v>
      </c>
      <c r="B13037" s="4" t="s">
        <v>5</v>
      </c>
    </row>
    <row r="13038" spans="1:9">
      <c r="A13038" t="n">
        <v>101842</v>
      </c>
      <c r="B13038" s="24" t="n">
        <v>28</v>
      </c>
    </row>
    <row r="13039" spans="1:9">
      <c r="A13039" t="s">
        <v>4</v>
      </c>
      <c r="B13039" s="4" t="s">
        <v>5</v>
      </c>
      <c r="C13039" s="4" t="s">
        <v>7</v>
      </c>
      <c r="D13039" s="4" t="s">
        <v>11</v>
      </c>
      <c r="E13039" s="4" t="s">
        <v>8</v>
      </c>
    </row>
    <row r="13040" spans="1:9">
      <c r="A13040" t="n">
        <v>101843</v>
      </c>
      <c r="B13040" s="30" t="n">
        <v>51</v>
      </c>
      <c r="C13040" s="7" t="n">
        <v>4</v>
      </c>
      <c r="D13040" s="7" t="n">
        <v>0</v>
      </c>
      <c r="E13040" s="7" t="s">
        <v>420</v>
      </c>
    </row>
    <row r="13041" spans="1:8">
      <c r="A13041" t="s">
        <v>4</v>
      </c>
      <c r="B13041" s="4" t="s">
        <v>5</v>
      </c>
      <c r="C13041" s="4" t="s">
        <v>11</v>
      </c>
    </row>
    <row r="13042" spans="1:8">
      <c r="A13042" t="n">
        <v>101857</v>
      </c>
      <c r="B13042" s="26" t="n">
        <v>16</v>
      </c>
      <c r="C13042" s="7" t="n">
        <v>0</v>
      </c>
    </row>
    <row r="13043" spans="1:8">
      <c r="A13043" t="s">
        <v>4</v>
      </c>
      <c r="B13043" s="4" t="s">
        <v>5</v>
      </c>
      <c r="C13043" s="4" t="s">
        <v>11</v>
      </c>
      <c r="D13043" s="4" t="s">
        <v>7</v>
      </c>
      <c r="E13043" s="4" t="s">
        <v>17</v>
      </c>
      <c r="F13043" s="4" t="s">
        <v>42</v>
      </c>
      <c r="G13043" s="4" t="s">
        <v>7</v>
      </c>
      <c r="H13043" s="4" t="s">
        <v>7</v>
      </c>
    </row>
    <row r="13044" spans="1:8">
      <c r="A13044" t="n">
        <v>101860</v>
      </c>
      <c r="B13044" s="31" t="n">
        <v>26</v>
      </c>
      <c r="C13044" s="7" t="n">
        <v>0</v>
      </c>
      <c r="D13044" s="7" t="n">
        <v>17</v>
      </c>
      <c r="E13044" s="7" t="n">
        <v>65035</v>
      </c>
      <c r="F13044" s="7" t="s">
        <v>502</v>
      </c>
      <c r="G13044" s="7" t="n">
        <v>2</v>
      </c>
      <c r="H13044" s="7" t="n">
        <v>0</v>
      </c>
    </row>
    <row r="13045" spans="1:8">
      <c r="A13045" t="s">
        <v>4</v>
      </c>
      <c r="B13045" s="4" t="s">
        <v>5</v>
      </c>
    </row>
    <row r="13046" spans="1:8">
      <c r="A13046" t="n">
        <v>101877</v>
      </c>
      <c r="B13046" s="24" t="n">
        <v>28</v>
      </c>
    </row>
    <row r="13047" spans="1:8">
      <c r="A13047" t="s">
        <v>4</v>
      </c>
      <c r="B13047" s="4" t="s">
        <v>5</v>
      </c>
      <c r="C13047" s="4" t="s">
        <v>7</v>
      </c>
      <c r="D13047" s="4" t="s">
        <v>11</v>
      </c>
      <c r="E13047" s="4" t="s">
        <v>8</v>
      </c>
    </row>
    <row r="13048" spans="1:8">
      <c r="A13048" t="n">
        <v>101878</v>
      </c>
      <c r="B13048" s="30" t="n">
        <v>51</v>
      </c>
      <c r="C13048" s="7" t="n">
        <v>4</v>
      </c>
      <c r="D13048" s="7" t="n">
        <v>6</v>
      </c>
      <c r="E13048" s="7" t="s">
        <v>271</v>
      </c>
    </row>
    <row r="13049" spans="1:8">
      <c r="A13049" t="s">
        <v>4</v>
      </c>
      <c r="B13049" s="4" t="s">
        <v>5</v>
      </c>
      <c r="C13049" s="4" t="s">
        <v>11</v>
      </c>
    </row>
    <row r="13050" spans="1:8">
      <c r="A13050" t="n">
        <v>101892</v>
      </c>
      <c r="B13050" s="26" t="n">
        <v>16</v>
      </c>
      <c r="C13050" s="7" t="n">
        <v>0</v>
      </c>
    </row>
    <row r="13051" spans="1:8">
      <c r="A13051" t="s">
        <v>4</v>
      </c>
      <c r="B13051" s="4" t="s">
        <v>5</v>
      </c>
      <c r="C13051" s="4" t="s">
        <v>11</v>
      </c>
      <c r="D13051" s="4" t="s">
        <v>7</v>
      </c>
      <c r="E13051" s="4" t="s">
        <v>17</v>
      </c>
      <c r="F13051" s="4" t="s">
        <v>42</v>
      </c>
      <c r="G13051" s="4" t="s">
        <v>7</v>
      </c>
      <c r="H13051" s="4" t="s">
        <v>7</v>
      </c>
      <c r="I13051" s="4" t="s">
        <v>7</v>
      </c>
      <c r="J13051" s="4" t="s">
        <v>17</v>
      </c>
      <c r="K13051" s="4" t="s">
        <v>42</v>
      </c>
      <c r="L13051" s="4" t="s">
        <v>7</v>
      </c>
      <c r="M13051" s="4" t="s">
        <v>7</v>
      </c>
    </row>
    <row r="13052" spans="1:8">
      <c r="A13052" t="n">
        <v>101895</v>
      </c>
      <c r="B13052" s="31" t="n">
        <v>26</v>
      </c>
      <c r="C13052" s="7" t="n">
        <v>6</v>
      </c>
      <c r="D13052" s="7" t="n">
        <v>17</v>
      </c>
      <c r="E13052" s="7" t="n">
        <v>8520</v>
      </c>
      <c r="F13052" s="7" t="s">
        <v>503</v>
      </c>
      <c r="G13052" s="7" t="n">
        <v>2</v>
      </c>
      <c r="H13052" s="7" t="n">
        <v>3</v>
      </c>
      <c r="I13052" s="7" t="n">
        <v>17</v>
      </c>
      <c r="J13052" s="7" t="n">
        <v>8521</v>
      </c>
      <c r="K13052" s="7" t="s">
        <v>504</v>
      </c>
      <c r="L13052" s="7" t="n">
        <v>2</v>
      </c>
      <c r="M13052" s="7" t="n">
        <v>0</v>
      </c>
    </row>
    <row r="13053" spans="1:8">
      <c r="A13053" t="s">
        <v>4</v>
      </c>
      <c r="B13053" s="4" t="s">
        <v>5</v>
      </c>
    </row>
    <row r="13054" spans="1:8">
      <c r="A13054" t="n">
        <v>102068</v>
      </c>
      <c r="B13054" s="24" t="n">
        <v>28</v>
      </c>
    </row>
    <row r="13055" spans="1:8">
      <c r="A13055" t="s">
        <v>4</v>
      </c>
      <c r="B13055" s="4" t="s">
        <v>5</v>
      </c>
      <c r="C13055" s="4" t="s">
        <v>7</v>
      </c>
      <c r="D13055" s="4" t="s">
        <v>11</v>
      </c>
      <c r="E13055" s="4" t="s">
        <v>8</v>
      </c>
    </row>
    <row r="13056" spans="1:8">
      <c r="A13056" t="n">
        <v>102069</v>
      </c>
      <c r="B13056" s="30" t="n">
        <v>51</v>
      </c>
      <c r="C13056" s="7" t="n">
        <v>4</v>
      </c>
      <c r="D13056" s="7" t="n">
        <v>0</v>
      </c>
      <c r="E13056" s="7" t="s">
        <v>334</v>
      </c>
    </row>
    <row r="13057" spans="1:13">
      <c r="A13057" t="s">
        <v>4</v>
      </c>
      <c r="B13057" s="4" t="s">
        <v>5</v>
      </c>
      <c r="C13057" s="4" t="s">
        <v>11</v>
      </c>
    </row>
    <row r="13058" spans="1:13">
      <c r="A13058" t="n">
        <v>102082</v>
      </c>
      <c r="B13058" s="26" t="n">
        <v>16</v>
      </c>
      <c r="C13058" s="7" t="n">
        <v>0</v>
      </c>
    </row>
    <row r="13059" spans="1:13">
      <c r="A13059" t="s">
        <v>4</v>
      </c>
      <c r="B13059" s="4" t="s">
        <v>5</v>
      </c>
      <c r="C13059" s="4" t="s">
        <v>11</v>
      </c>
      <c r="D13059" s="4" t="s">
        <v>7</v>
      </c>
      <c r="E13059" s="4" t="s">
        <v>17</v>
      </c>
      <c r="F13059" s="4" t="s">
        <v>42</v>
      </c>
      <c r="G13059" s="4" t="s">
        <v>7</v>
      </c>
      <c r="H13059" s="4" t="s">
        <v>7</v>
      </c>
      <c r="I13059" s="4" t="s">
        <v>7</v>
      </c>
      <c r="J13059" s="4" t="s">
        <v>17</v>
      </c>
      <c r="K13059" s="4" t="s">
        <v>42</v>
      </c>
      <c r="L13059" s="4" t="s">
        <v>7</v>
      </c>
      <c r="M13059" s="4" t="s">
        <v>7</v>
      </c>
    </row>
    <row r="13060" spans="1:13">
      <c r="A13060" t="n">
        <v>102085</v>
      </c>
      <c r="B13060" s="31" t="n">
        <v>26</v>
      </c>
      <c r="C13060" s="7" t="n">
        <v>0</v>
      </c>
      <c r="D13060" s="7" t="n">
        <v>17</v>
      </c>
      <c r="E13060" s="7" t="n">
        <v>65036</v>
      </c>
      <c r="F13060" s="7" t="s">
        <v>505</v>
      </c>
      <c r="G13060" s="7" t="n">
        <v>2</v>
      </c>
      <c r="H13060" s="7" t="n">
        <v>3</v>
      </c>
      <c r="I13060" s="7" t="n">
        <v>17</v>
      </c>
      <c r="J13060" s="7" t="n">
        <v>65037</v>
      </c>
      <c r="K13060" s="7" t="s">
        <v>506</v>
      </c>
      <c r="L13060" s="7" t="n">
        <v>2</v>
      </c>
      <c r="M13060" s="7" t="n">
        <v>0</v>
      </c>
    </row>
    <row r="13061" spans="1:13">
      <c r="A13061" t="s">
        <v>4</v>
      </c>
      <c r="B13061" s="4" t="s">
        <v>5</v>
      </c>
    </row>
    <row r="13062" spans="1:13">
      <c r="A13062" t="n">
        <v>102209</v>
      </c>
      <c r="B13062" s="24" t="n">
        <v>28</v>
      </c>
    </row>
    <row r="13063" spans="1:13">
      <c r="A13063" t="s">
        <v>4</v>
      </c>
      <c r="B13063" s="4" t="s">
        <v>5</v>
      </c>
      <c r="C13063" s="4" t="s">
        <v>11</v>
      </c>
      <c r="D13063" s="4" t="s">
        <v>7</v>
      </c>
      <c r="E13063" s="4" t="s">
        <v>15</v>
      </c>
      <c r="F13063" s="4" t="s">
        <v>11</v>
      </c>
    </row>
    <row r="13064" spans="1:13">
      <c r="A13064" t="n">
        <v>102210</v>
      </c>
      <c r="B13064" s="51" t="n">
        <v>59</v>
      </c>
      <c r="C13064" s="7" t="n">
        <v>0</v>
      </c>
      <c r="D13064" s="7" t="n">
        <v>13</v>
      </c>
      <c r="E13064" s="7" t="n">
        <v>0.150000005960464</v>
      </c>
      <c r="F13064" s="7" t="n">
        <v>0</v>
      </c>
    </row>
    <row r="13065" spans="1:13">
      <c r="A13065" t="s">
        <v>4</v>
      </c>
      <c r="B13065" s="4" t="s">
        <v>5</v>
      </c>
      <c r="C13065" s="4" t="s">
        <v>11</v>
      </c>
    </row>
    <row r="13066" spans="1:13">
      <c r="A13066" t="n">
        <v>102220</v>
      </c>
      <c r="B13066" s="26" t="n">
        <v>16</v>
      </c>
      <c r="C13066" s="7" t="n">
        <v>1000</v>
      </c>
    </row>
    <row r="13067" spans="1:13">
      <c r="A13067" t="s">
        <v>4</v>
      </c>
      <c r="B13067" s="4" t="s">
        <v>5</v>
      </c>
      <c r="C13067" s="4" t="s">
        <v>7</v>
      </c>
      <c r="D13067" s="4" t="s">
        <v>11</v>
      </c>
      <c r="E13067" s="4" t="s">
        <v>8</v>
      </c>
    </row>
    <row r="13068" spans="1:13">
      <c r="A13068" t="n">
        <v>102223</v>
      </c>
      <c r="B13068" s="30" t="n">
        <v>51</v>
      </c>
      <c r="C13068" s="7" t="n">
        <v>4</v>
      </c>
      <c r="D13068" s="7" t="n">
        <v>0</v>
      </c>
      <c r="E13068" s="7" t="s">
        <v>336</v>
      </c>
    </row>
    <row r="13069" spans="1:13">
      <c r="A13069" t="s">
        <v>4</v>
      </c>
      <c r="B13069" s="4" t="s">
        <v>5</v>
      </c>
      <c r="C13069" s="4" t="s">
        <v>11</v>
      </c>
    </row>
    <row r="13070" spans="1:13">
      <c r="A13070" t="n">
        <v>102236</v>
      </c>
      <c r="B13070" s="26" t="n">
        <v>16</v>
      </c>
      <c r="C13070" s="7" t="n">
        <v>0</v>
      </c>
    </row>
    <row r="13071" spans="1:13">
      <c r="A13071" t="s">
        <v>4</v>
      </c>
      <c r="B13071" s="4" t="s">
        <v>5</v>
      </c>
      <c r="C13071" s="4" t="s">
        <v>11</v>
      </c>
      <c r="D13071" s="4" t="s">
        <v>7</v>
      </c>
      <c r="E13071" s="4" t="s">
        <v>17</v>
      </c>
      <c r="F13071" s="4" t="s">
        <v>42</v>
      </c>
      <c r="G13071" s="4" t="s">
        <v>7</v>
      </c>
      <c r="H13071" s="4" t="s">
        <v>7</v>
      </c>
    </row>
    <row r="13072" spans="1:13">
      <c r="A13072" t="n">
        <v>102239</v>
      </c>
      <c r="B13072" s="31" t="n">
        <v>26</v>
      </c>
      <c r="C13072" s="7" t="n">
        <v>0</v>
      </c>
      <c r="D13072" s="7" t="n">
        <v>17</v>
      </c>
      <c r="E13072" s="7" t="n">
        <v>65038</v>
      </c>
      <c r="F13072" s="7" t="s">
        <v>507</v>
      </c>
      <c r="G13072" s="7" t="n">
        <v>2</v>
      </c>
      <c r="H13072" s="7" t="n">
        <v>0</v>
      </c>
    </row>
    <row r="13073" spans="1:13">
      <c r="A13073" t="s">
        <v>4</v>
      </c>
      <c r="B13073" s="4" t="s">
        <v>5</v>
      </c>
    </row>
    <row r="13074" spans="1:13">
      <c r="A13074" t="n">
        <v>102313</v>
      </c>
      <c r="B13074" s="24" t="n">
        <v>28</v>
      </c>
    </row>
    <row r="13075" spans="1:13">
      <c r="A13075" t="s">
        <v>4</v>
      </c>
      <c r="B13075" s="4" t="s">
        <v>5</v>
      </c>
      <c r="C13075" s="4" t="s">
        <v>7</v>
      </c>
      <c r="D13075" s="4" t="s">
        <v>11</v>
      </c>
      <c r="E13075" s="4" t="s">
        <v>8</v>
      </c>
      <c r="F13075" s="4" t="s">
        <v>8</v>
      </c>
      <c r="G13075" s="4" t="s">
        <v>8</v>
      </c>
      <c r="H13075" s="4" t="s">
        <v>8</v>
      </c>
    </row>
    <row r="13076" spans="1:13">
      <c r="A13076" t="n">
        <v>102314</v>
      </c>
      <c r="B13076" s="30" t="n">
        <v>51</v>
      </c>
      <c r="C13076" s="7" t="n">
        <v>3</v>
      </c>
      <c r="D13076" s="7" t="n">
        <v>6</v>
      </c>
      <c r="E13076" s="7" t="s">
        <v>357</v>
      </c>
      <c r="F13076" s="7" t="s">
        <v>286</v>
      </c>
      <c r="G13076" s="7" t="s">
        <v>61</v>
      </c>
      <c r="H13076" s="7" t="s">
        <v>62</v>
      </c>
    </row>
    <row r="13077" spans="1:13">
      <c r="A13077" t="s">
        <v>4</v>
      </c>
      <c r="B13077" s="4" t="s">
        <v>5</v>
      </c>
      <c r="C13077" s="4" t="s">
        <v>11</v>
      </c>
      <c r="D13077" s="4" t="s">
        <v>7</v>
      </c>
      <c r="E13077" s="4" t="s">
        <v>15</v>
      </c>
      <c r="F13077" s="4" t="s">
        <v>11</v>
      </c>
    </row>
    <row r="13078" spans="1:13">
      <c r="A13078" t="n">
        <v>102327</v>
      </c>
      <c r="B13078" s="51" t="n">
        <v>59</v>
      </c>
      <c r="C13078" s="7" t="n">
        <v>6</v>
      </c>
      <c r="D13078" s="7" t="n">
        <v>13</v>
      </c>
      <c r="E13078" s="7" t="n">
        <v>0.150000005960464</v>
      </c>
      <c r="F13078" s="7" t="n">
        <v>0</v>
      </c>
    </row>
    <row r="13079" spans="1:13">
      <c r="A13079" t="s">
        <v>4</v>
      </c>
      <c r="B13079" s="4" t="s">
        <v>5</v>
      </c>
      <c r="C13079" s="4" t="s">
        <v>11</v>
      </c>
    </row>
    <row r="13080" spans="1:13">
      <c r="A13080" t="n">
        <v>102337</v>
      </c>
      <c r="B13080" s="26" t="n">
        <v>16</v>
      </c>
      <c r="C13080" s="7" t="n">
        <v>1000</v>
      </c>
    </row>
    <row r="13081" spans="1:13">
      <c r="A13081" t="s">
        <v>4</v>
      </c>
      <c r="B13081" s="4" t="s">
        <v>5</v>
      </c>
      <c r="C13081" s="4" t="s">
        <v>7</v>
      </c>
      <c r="D13081" s="4" t="s">
        <v>11</v>
      </c>
      <c r="E13081" s="4" t="s">
        <v>8</v>
      </c>
      <c r="F13081" s="4" t="s">
        <v>8</v>
      </c>
      <c r="G13081" s="4" t="s">
        <v>8</v>
      </c>
      <c r="H13081" s="4" t="s">
        <v>8</v>
      </c>
    </row>
    <row r="13082" spans="1:13">
      <c r="A13082" t="n">
        <v>102340</v>
      </c>
      <c r="B13082" s="30" t="n">
        <v>51</v>
      </c>
      <c r="C13082" s="7" t="n">
        <v>3</v>
      </c>
      <c r="D13082" s="7" t="n">
        <v>6</v>
      </c>
      <c r="E13082" s="7" t="s">
        <v>450</v>
      </c>
      <c r="F13082" s="7" t="s">
        <v>346</v>
      </c>
      <c r="G13082" s="7" t="s">
        <v>61</v>
      </c>
      <c r="H13082" s="7" t="s">
        <v>62</v>
      </c>
    </row>
    <row r="13083" spans="1:13">
      <c r="A13083" t="s">
        <v>4</v>
      </c>
      <c r="B13083" s="4" t="s">
        <v>5</v>
      </c>
      <c r="C13083" s="4" t="s">
        <v>11</v>
      </c>
      <c r="D13083" s="4" t="s">
        <v>11</v>
      </c>
      <c r="E13083" s="4" t="s">
        <v>11</v>
      </c>
    </row>
    <row r="13084" spans="1:13">
      <c r="A13084" t="n">
        <v>102353</v>
      </c>
      <c r="B13084" s="42" t="n">
        <v>61</v>
      </c>
      <c r="C13084" s="7" t="n">
        <v>6</v>
      </c>
      <c r="D13084" s="7" t="n">
        <v>0</v>
      </c>
      <c r="E13084" s="7" t="n">
        <v>1000</v>
      </c>
    </row>
    <row r="13085" spans="1:13">
      <c r="A13085" t="s">
        <v>4</v>
      </c>
      <c r="B13085" s="4" t="s">
        <v>5</v>
      </c>
      <c r="C13085" s="4" t="s">
        <v>11</v>
      </c>
    </row>
    <row r="13086" spans="1:13">
      <c r="A13086" t="n">
        <v>102360</v>
      </c>
      <c r="B13086" s="26" t="n">
        <v>16</v>
      </c>
      <c r="C13086" s="7" t="n">
        <v>500</v>
      </c>
    </row>
    <row r="13087" spans="1:13">
      <c r="A13087" t="s">
        <v>4</v>
      </c>
      <c r="B13087" s="4" t="s">
        <v>5</v>
      </c>
      <c r="C13087" s="4" t="s">
        <v>7</v>
      </c>
      <c r="D13087" s="4" t="s">
        <v>11</v>
      </c>
      <c r="E13087" s="4" t="s">
        <v>8</v>
      </c>
    </row>
    <row r="13088" spans="1:13">
      <c r="A13088" t="n">
        <v>102363</v>
      </c>
      <c r="B13088" s="30" t="n">
        <v>51</v>
      </c>
      <c r="C13088" s="7" t="n">
        <v>4</v>
      </c>
      <c r="D13088" s="7" t="n">
        <v>6</v>
      </c>
      <c r="E13088" s="7" t="s">
        <v>508</v>
      </c>
    </row>
    <row r="13089" spans="1:8">
      <c r="A13089" t="s">
        <v>4</v>
      </c>
      <c r="B13089" s="4" t="s">
        <v>5</v>
      </c>
      <c r="C13089" s="4" t="s">
        <v>11</v>
      </c>
    </row>
    <row r="13090" spans="1:8">
      <c r="A13090" t="n">
        <v>102376</v>
      </c>
      <c r="B13090" s="26" t="n">
        <v>16</v>
      </c>
      <c r="C13090" s="7" t="n">
        <v>0</v>
      </c>
    </row>
    <row r="13091" spans="1:8">
      <c r="A13091" t="s">
        <v>4</v>
      </c>
      <c r="B13091" s="4" t="s">
        <v>5</v>
      </c>
      <c r="C13091" s="4" t="s">
        <v>11</v>
      </c>
      <c r="D13091" s="4" t="s">
        <v>7</v>
      </c>
      <c r="E13091" s="4" t="s">
        <v>17</v>
      </c>
      <c r="F13091" s="4" t="s">
        <v>42</v>
      </c>
      <c r="G13091" s="4" t="s">
        <v>7</v>
      </c>
      <c r="H13091" s="4" t="s">
        <v>7</v>
      </c>
    </row>
    <row r="13092" spans="1:8">
      <c r="A13092" t="n">
        <v>102379</v>
      </c>
      <c r="B13092" s="31" t="n">
        <v>26</v>
      </c>
      <c r="C13092" s="7" t="n">
        <v>6</v>
      </c>
      <c r="D13092" s="7" t="n">
        <v>17</v>
      </c>
      <c r="E13092" s="7" t="n">
        <v>8522</v>
      </c>
      <c r="F13092" s="7" t="s">
        <v>509</v>
      </c>
      <c r="G13092" s="7" t="n">
        <v>2</v>
      </c>
      <c r="H13092" s="7" t="n">
        <v>0</v>
      </c>
    </row>
    <row r="13093" spans="1:8">
      <c r="A13093" t="s">
        <v>4</v>
      </c>
      <c r="B13093" s="4" t="s">
        <v>5</v>
      </c>
    </row>
    <row r="13094" spans="1:8">
      <c r="A13094" t="n">
        <v>102409</v>
      </c>
      <c r="B13094" s="24" t="n">
        <v>28</v>
      </c>
    </row>
    <row r="13095" spans="1:8">
      <c r="A13095" t="s">
        <v>4</v>
      </c>
      <c r="B13095" s="4" t="s">
        <v>5</v>
      </c>
      <c r="C13095" s="4" t="s">
        <v>7</v>
      </c>
      <c r="D13095" s="4" t="s">
        <v>7</v>
      </c>
      <c r="E13095" s="4" t="s">
        <v>15</v>
      </c>
      <c r="F13095" s="4" t="s">
        <v>11</v>
      </c>
    </row>
    <row r="13096" spans="1:8">
      <c r="A13096" t="n">
        <v>102410</v>
      </c>
      <c r="B13096" s="61" t="n">
        <v>45</v>
      </c>
      <c r="C13096" s="7" t="n">
        <v>5</v>
      </c>
      <c r="D13096" s="7" t="n">
        <v>3</v>
      </c>
      <c r="E13096" s="7" t="n">
        <v>3.79999995231628</v>
      </c>
      <c r="F13096" s="7" t="n">
        <v>5000</v>
      </c>
    </row>
    <row r="13097" spans="1:8">
      <c r="A13097" t="s">
        <v>4</v>
      </c>
      <c r="B13097" s="4" t="s">
        <v>5</v>
      </c>
      <c r="C13097" s="4" t="s">
        <v>11</v>
      </c>
    </row>
    <row r="13098" spans="1:8">
      <c r="A13098" t="n">
        <v>102419</v>
      </c>
      <c r="B13098" s="26" t="n">
        <v>16</v>
      </c>
      <c r="C13098" s="7" t="n">
        <v>2000</v>
      </c>
    </row>
    <row r="13099" spans="1:8">
      <c r="A13099" t="s">
        <v>4</v>
      </c>
      <c r="B13099" s="4" t="s">
        <v>5</v>
      </c>
      <c r="C13099" s="4" t="s">
        <v>7</v>
      </c>
      <c r="D13099" s="4" t="s">
        <v>11</v>
      </c>
      <c r="E13099" s="4" t="s">
        <v>7</v>
      </c>
    </row>
    <row r="13100" spans="1:8">
      <c r="A13100" t="n">
        <v>102422</v>
      </c>
      <c r="B13100" s="15" t="n">
        <v>49</v>
      </c>
      <c r="C13100" s="7" t="n">
        <v>1</v>
      </c>
      <c r="D13100" s="7" t="n">
        <v>4000</v>
      </c>
      <c r="E13100" s="7" t="n">
        <v>0</v>
      </c>
    </row>
    <row r="13101" spans="1:8">
      <c r="A13101" t="s">
        <v>4</v>
      </c>
      <c r="B13101" s="4" t="s">
        <v>5</v>
      </c>
      <c r="C13101" s="4" t="s">
        <v>7</v>
      </c>
      <c r="D13101" s="4" t="s">
        <v>11</v>
      </c>
      <c r="E13101" s="4" t="s">
        <v>15</v>
      </c>
    </row>
    <row r="13102" spans="1:8">
      <c r="A13102" t="n">
        <v>102427</v>
      </c>
      <c r="B13102" s="28" t="n">
        <v>58</v>
      </c>
      <c r="C13102" s="7" t="n">
        <v>0</v>
      </c>
      <c r="D13102" s="7" t="n">
        <v>2000</v>
      </c>
      <c r="E13102" s="7" t="n">
        <v>1</v>
      </c>
    </row>
    <row r="13103" spans="1:8">
      <c r="A13103" t="s">
        <v>4</v>
      </c>
      <c r="B13103" s="4" t="s">
        <v>5</v>
      </c>
      <c r="C13103" s="4" t="s">
        <v>7</v>
      </c>
      <c r="D13103" s="4" t="s">
        <v>11</v>
      </c>
    </row>
    <row r="13104" spans="1:8">
      <c r="A13104" t="n">
        <v>102435</v>
      </c>
      <c r="B13104" s="28" t="n">
        <v>58</v>
      </c>
      <c r="C13104" s="7" t="n">
        <v>255</v>
      </c>
      <c r="D13104" s="7" t="n">
        <v>0</v>
      </c>
    </row>
    <row r="13105" spans="1:8">
      <c r="A13105" t="s">
        <v>4</v>
      </c>
      <c r="B13105" s="4" t="s">
        <v>5</v>
      </c>
      <c r="C13105" s="4" t="s">
        <v>11</v>
      </c>
      <c r="D13105" s="4" t="s">
        <v>11</v>
      </c>
      <c r="E13105" s="4" t="s">
        <v>11</v>
      </c>
    </row>
    <row r="13106" spans="1:8">
      <c r="A13106" t="n">
        <v>102439</v>
      </c>
      <c r="B13106" s="42" t="n">
        <v>61</v>
      </c>
      <c r="C13106" s="7" t="n">
        <v>6</v>
      </c>
      <c r="D13106" s="7" t="n">
        <v>65533</v>
      </c>
      <c r="E13106" s="7" t="n">
        <v>0</v>
      </c>
    </row>
    <row r="13107" spans="1:8">
      <c r="A13107" t="s">
        <v>4</v>
      </c>
      <c r="B13107" s="4" t="s">
        <v>5</v>
      </c>
      <c r="C13107" s="4" t="s">
        <v>11</v>
      </c>
      <c r="D13107" s="4" t="s">
        <v>17</v>
      </c>
    </row>
    <row r="13108" spans="1:8">
      <c r="A13108" t="n">
        <v>102446</v>
      </c>
      <c r="B13108" s="41" t="n">
        <v>43</v>
      </c>
      <c r="C13108" s="7" t="n">
        <v>6</v>
      </c>
      <c r="D13108" s="7" t="n">
        <v>128</v>
      </c>
    </row>
    <row r="13109" spans="1:8">
      <c r="A13109" t="s">
        <v>4</v>
      </c>
      <c r="B13109" s="4" t="s">
        <v>5</v>
      </c>
      <c r="C13109" s="4" t="s">
        <v>11</v>
      </c>
      <c r="D13109" s="4" t="s">
        <v>17</v>
      </c>
    </row>
    <row r="13110" spans="1:8">
      <c r="A13110" t="n">
        <v>102453</v>
      </c>
      <c r="B13110" s="41" t="n">
        <v>43</v>
      </c>
      <c r="C13110" s="7" t="n">
        <v>6</v>
      </c>
      <c r="D13110" s="7" t="n">
        <v>32</v>
      </c>
    </row>
    <row r="13111" spans="1:8">
      <c r="A13111" t="s">
        <v>4</v>
      </c>
      <c r="B13111" s="4" t="s">
        <v>5</v>
      </c>
      <c r="C13111" s="4" t="s">
        <v>7</v>
      </c>
    </row>
    <row r="13112" spans="1:8">
      <c r="A13112" t="n">
        <v>102460</v>
      </c>
      <c r="B13112" s="61" t="n">
        <v>45</v>
      </c>
      <c r="C13112" s="7" t="n">
        <v>0</v>
      </c>
    </row>
    <row r="13113" spans="1:8">
      <c r="A13113" t="s">
        <v>4</v>
      </c>
      <c r="B13113" s="4" t="s">
        <v>5</v>
      </c>
      <c r="C13113" s="4" t="s">
        <v>11</v>
      </c>
    </row>
    <row r="13114" spans="1:8">
      <c r="A13114" t="n">
        <v>102462</v>
      </c>
      <c r="B13114" s="26" t="n">
        <v>16</v>
      </c>
      <c r="C13114" s="7" t="n">
        <v>2000</v>
      </c>
    </row>
    <row r="13115" spans="1:8">
      <c r="A13115" t="s">
        <v>4</v>
      </c>
      <c r="B13115" s="4" t="s">
        <v>5</v>
      </c>
      <c r="C13115" s="4" t="s">
        <v>7</v>
      </c>
      <c r="D13115" s="4" t="s">
        <v>11</v>
      </c>
      <c r="E13115" s="4" t="s">
        <v>11</v>
      </c>
      <c r="F13115" s="4" t="s">
        <v>11</v>
      </c>
      <c r="G13115" s="4" t="s">
        <v>11</v>
      </c>
      <c r="H13115" s="4" t="s">
        <v>7</v>
      </c>
    </row>
    <row r="13116" spans="1:8">
      <c r="A13116" t="n">
        <v>102465</v>
      </c>
      <c r="B13116" s="22" t="n">
        <v>25</v>
      </c>
      <c r="C13116" s="7" t="n">
        <v>5</v>
      </c>
      <c r="D13116" s="7" t="n">
        <v>65535</v>
      </c>
      <c r="E13116" s="7" t="n">
        <v>500</v>
      </c>
      <c r="F13116" s="7" t="n">
        <v>800</v>
      </c>
      <c r="G13116" s="7" t="n">
        <v>140</v>
      </c>
      <c r="H13116" s="7" t="n">
        <v>0</v>
      </c>
    </row>
    <row r="13117" spans="1:8">
      <c r="A13117" t="s">
        <v>4</v>
      </c>
      <c r="B13117" s="4" t="s">
        <v>5</v>
      </c>
      <c r="C13117" s="4" t="s">
        <v>11</v>
      </c>
      <c r="D13117" s="4" t="s">
        <v>7</v>
      </c>
      <c r="E13117" s="4" t="s">
        <v>42</v>
      </c>
      <c r="F13117" s="4" t="s">
        <v>7</v>
      </c>
      <c r="G13117" s="4" t="s">
        <v>7</v>
      </c>
    </row>
    <row r="13118" spans="1:8">
      <c r="A13118" t="n">
        <v>102476</v>
      </c>
      <c r="B13118" s="23" t="n">
        <v>24</v>
      </c>
      <c r="C13118" s="7" t="n">
        <v>65533</v>
      </c>
      <c r="D13118" s="7" t="n">
        <v>11</v>
      </c>
      <c r="E13118" s="7" t="s">
        <v>553</v>
      </c>
      <c r="F13118" s="7" t="n">
        <v>2</v>
      </c>
      <c r="G13118" s="7" t="n">
        <v>0</v>
      </c>
    </row>
    <row r="13119" spans="1:8">
      <c r="A13119" t="s">
        <v>4</v>
      </c>
      <c r="B13119" s="4" t="s">
        <v>5</v>
      </c>
    </row>
    <row r="13120" spans="1:8">
      <c r="A13120" t="n">
        <v>102566</v>
      </c>
      <c r="B13120" s="24" t="n">
        <v>28</v>
      </c>
    </row>
    <row r="13121" spans="1:8">
      <c r="A13121" t="s">
        <v>4</v>
      </c>
      <c r="B13121" s="4" t="s">
        <v>5</v>
      </c>
      <c r="C13121" s="4" t="s">
        <v>11</v>
      </c>
      <c r="D13121" s="4" t="s">
        <v>7</v>
      </c>
      <c r="E13121" s="4" t="s">
        <v>42</v>
      </c>
      <c r="F13121" s="4" t="s">
        <v>7</v>
      </c>
      <c r="G13121" s="4" t="s">
        <v>7</v>
      </c>
    </row>
    <row r="13122" spans="1:8">
      <c r="A13122" t="n">
        <v>102567</v>
      </c>
      <c r="B13122" s="23" t="n">
        <v>24</v>
      </c>
      <c r="C13122" s="7" t="n">
        <v>65533</v>
      </c>
      <c r="D13122" s="7" t="n">
        <v>11</v>
      </c>
      <c r="E13122" s="7" t="s">
        <v>554</v>
      </c>
      <c r="F13122" s="7" t="n">
        <v>2</v>
      </c>
      <c r="G13122" s="7" t="n">
        <v>0</v>
      </c>
    </row>
    <row r="13123" spans="1:8">
      <c r="A13123" t="s">
        <v>4</v>
      </c>
      <c r="B13123" s="4" t="s">
        <v>5</v>
      </c>
    </row>
    <row r="13124" spans="1:8">
      <c r="A13124" t="n">
        <v>102660</v>
      </c>
      <c r="B13124" s="24" t="n">
        <v>28</v>
      </c>
    </row>
    <row r="13125" spans="1:8">
      <c r="A13125" t="s">
        <v>4</v>
      </c>
      <c r="B13125" s="4" t="s">
        <v>5</v>
      </c>
      <c r="C13125" s="4" t="s">
        <v>7</v>
      </c>
    </row>
    <row r="13126" spans="1:8">
      <c r="A13126" t="n">
        <v>102661</v>
      </c>
      <c r="B13126" s="25" t="n">
        <v>27</v>
      </c>
      <c r="C13126" s="7" t="n">
        <v>0</v>
      </c>
    </row>
    <row r="13127" spans="1:8">
      <c r="A13127" t="s">
        <v>4</v>
      </c>
      <c r="B13127" s="4" t="s">
        <v>5</v>
      </c>
      <c r="C13127" s="4" t="s">
        <v>7</v>
      </c>
    </row>
    <row r="13128" spans="1:8">
      <c r="A13128" t="n">
        <v>102663</v>
      </c>
      <c r="B13128" s="25" t="n">
        <v>27</v>
      </c>
      <c r="C13128" s="7" t="n">
        <v>1</v>
      </c>
    </row>
    <row r="13129" spans="1:8">
      <c r="A13129" t="s">
        <v>4</v>
      </c>
      <c r="B13129" s="4" t="s">
        <v>5</v>
      </c>
      <c r="C13129" s="4" t="s">
        <v>7</v>
      </c>
      <c r="D13129" s="4" t="s">
        <v>11</v>
      </c>
      <c r="E13129" s="4" t="s">
        <v>11</v>
      </c>
      <c r="F13129" s="4" t="s">
        <v>11</v>
      </c>
      <c r="G13129" s="4" t="s">
        <v>11</v>
      </c>
      <c r="H13129" s="4" t="s">
        <v>7</v>
      </c>
    </row>
    <row r="13130" spans="1:8">
      <c r="A13130" t="n">
        <v>102665</v>
      </c>
      <c r="B13130" s="22" t="n">
        <v>25</v>
      </c>
      <c r="C13130" s="7" t="n">
        <v>5</v>
      </c>
      <c r="D13130" s="7" t="n">
        <v>65535</v>
      </c>
      <c r="E13130" s="7" t="n">
        <v>65535</v>
      </c>
      <c r="F13130" s="7" t="n">
        <v>65535</v>
      </c>
      <c r="G13130" s="7" t="n">
        <v>65535</v>
      </c>
      <c r="H13130" s="7" t="n">
        <v>0</v>
      </c>
    </row>
    <row r="13131" spans="1:8">
      <c r="A13131" t="s">
        <v>4</v>
      </c>
      <c r="B13131" s="4" t="s">
        <v>5</v>
      </c>
      <c r="C13131" s="4" t="s">
        <v>7</v>
      </c>
      <c r="D13131" s="4" t="s">
        <v>7</v>
      </c>
    </row>
    <row r="13132" spans="1:8">
      <c r="A13132" t="n">
        <v>102676</v>
      </c>
      <c r="B13132" s="15" t="n">
        <v>49</v>
      </c>
      <c r="C13132" s="7" t="n">
        <v>2</v>
      </c>
      <c r="D13132" s="7" t="n">
        <v>0</v>
      </c>
    </row>
    <row r="13133" spans="1:8">
      <c r="A13133" t="s">
        <v>4</v>
      </c>
      <c r="B13133" s="4" t="s">
        <v>5</v>
      </c>
      <c r="C13133" s="4" t="s">
        <v>11</v>
      </c>
      <c r="D13133" s="4" t="s">
        <v>11</v>
      </c>
      <c r="E13133" s="4" t="s">
        <v>11</v>
      </c>
    </row>
    <row r="13134" spans="1:8">
      <c r="A13134" t="n">
        <v>102679</v>
      </c>
      <c r="B13134" s="42" t="n">
        <v>61</v>
      </c>
      <c r="C13134" s="7" t="n">
        <v>0</v>
      </c>
      <c r="D13134" s="7" t="n">
        <v>65533</v>
      </c>
      <c r="E13134" s="7" t="n">
        <v>0</v>
      </c>
    </row>
    <row r="13135" spans="1:8">
      <c r="A13135" t="s">
        <v>4</v>
      </c>
      <c r="B13135" s="4" t="s">
        <v>5</v>
      </c>
      <c r="C13135" s="4" t="s">
        <v>11</v>
      </c>
      <c r="D13135" s="4" t="s">
        <v>7</v>
      </c>
      <c r="E13135" s="4" t="s">
        <v>8</v>
      </c>
      <c r="F13135" s="4" t="s">
        <v>15</v>
      </c>
      <c r="G13135" s="4" t="s">
        <v>15</v>
      </c>
      <c r="H13135" s="4" t="s">
        <v>15</v>
      </c>
    </row>
    <row r="13136" spans="1:8">
      <c r="A13136" t="n">
        <v>102686</v>
      </c>
      <c r="B13136" s="40" t="n">
        <v>48</v>
      </c>
      <c r="C13136" s="7" t="n">
        <v>0</v>
      </c>
      <c r="D13136" s="7" t="n">
        <v>0</v>
      </c>
      <c r="E13136" s="7" t="s">
        <v>135</v>
      </c>
      <c r="F13136" s="7" t="n">
        <v>-1</v>
      </c>
      <c r="G13136" s="7" t="n">
        <v>1</v>
      </c>
      <c r="H13136" s="7" t="n">
        <v>0</v>
      </c>
    </row>
    <row r="13137" spans="1:8">
      <c r="A13137" t="s">
        <v>4</v>
      </c>
      <c r="B13137" s="4" t="s">
        <v>5</v>
      </c>
      <c r="C13137" s="4" t="s">
        <v>11</v>
      </c>
      <c r="D13137" s="4" t="s">
        <v>15</v>
      </c>
      <c r="E13137" s="4" t="s">
        <v>15</v>
      </c>
      <c r="F13137" s="4" t="s">
        <v>15</v>
      </c>
      <c r="G13137" s="4" t="s">
        <v>15</v>
      </c>
    </row>
    <row r="13138" spans="1:8">
      <c r="A13138" t="n">
        <v>102710</v>
      </c>
      <c r="B13138" s="37" t="n">
        <v>46</v>
      </c>
      <c r="C13138" s="7" t="n">
        <v>0</v>
      </c>
      <c r="D13138" s="7" t="n">
        <v>-30.0400009155273</v>
      </c>
      <c r="E13138" s="7" t="n">
        <v>0</v>
      </c>
      <c r="F13138" s="7" t="n">
        <v>-56.8899993896484</v>
      </c>
      <c r="G13138" s="7" t="n">
        <v>90</v>
      </c>
    </row>
    <row r="13139" spans="1:8">
      <c r="A13139" t="s">
        <v>4</v>
      </c>
      <c r="B13139" s="4" t="s">
        <v>5</v>
      </c>
      <c r="C13139" s="4" t="s">
        <v>7</v>
      </c>
    </row>
    <row r="13140" spans="1:8">
      <c r="A13140" t="n">
        <v>102729</v>
      </c>
      <c r="B13140" s="61" t="n">
        <v>45</v>
      </c>
      <c r="C13140" s="7" t="n">
        <v>0</v>
      </c>
    </row>
    <row r="13141" spans="1:8">
      <c r="A13141" t="s">
        <v>4</v>
      </c>
      <c r="B13141" s="4" t="s">
        <v>5</v>
      </c>
      <c r="C13141" s="4" t="s">
        <v>11</v>
      </c>
    </row>
    <row r="13142" spans="1:8">
      <c r="A13142" t="n">
        <v>102731</v>
      </c>
      <c r="B13142" s="26" t="n">
        <v>16</v>
      </c>
      <c r="C13142" s="7" t="n">
        <v>500</v>
      </c>
    </row>
    <row r="13143" spans="1:8">
      <c r="A13143" t="s">
        <v>4</v>
      </c>
      <c r="B13143" s="4" t="s">
        <v>5</v>
      </c>
      <c r="C13143" s="4" t="s">
        <v>7</v>
      </c>
      <c r="D13143" s="4" t="s">
        <v>11</v>
      </c>
      <c r="E13143" s="4" t="s">
        <v>7</v>
      </c>
    </row>
    <row r="13144" spans="1:8">
      <c r="A13144" t="n">
        <v>102734</v>
      </c>
      <c r="B13144" s="38" t="n">
        <v>36</v>
      </c>
      <c r="C13144" s="7" t="n">
        <v>9</v>
      </c>
      <c r="D13144" s="7" t="n">
        <v>0</v>
      </c>
      <c r="E13144" s="7" t="n">
        <v>0</v>
      </c>
    </row>
    <row r="13145" spans="1:8">
      <c r="A13145" t="s">
        <v>4</v>
      </c>
      <c r="B13145" s="4" t="s">
        <v>5</v>
      </c>
      <c r="C13145" s="4" t="s">
        <v>7</v>
      </c>
      <c r="D13145" s="4" t="s">
        <v>11</v>
      </c>
      <c r="E13145" s="4" t="s">
        <v>7</v>
      </c>
    </row>
    <row r="13146" spans="1:8">
      <c r="A13146" t="n">
        <v>102739</v>
      </c>
      <c r="B13146" s="38" t="n">
        <v>36</v>
      </c>
      <c r="C13146" s="7" t="n">
        <v>9</v>
      </c>
      <c r="D13146" s="7" t="n">
        <v>6</v>
      </c>
      <c r="E13146" s="7" t="n">
        <v>0</v>
      </c>
    </row>
    <row r="13147" spans="1:8">
      <c r="A13147" t="s">
        <v>4</v>
      </c>
      <c r="B13147" s="4" t="s">
        <v>5</v>
      </c>
      <c r="C13147" s="4" t="s">
        <v>7</v>
      </c>
      <c r="D13147" s="4" t="s">
        <v>8</v>
      </c>
    </row>
    <row r="13148" spans="1:8">
      <c r="A13148" t="n">
        <v>102744</v>
      </c>
      <c r="B13148" s="6" t="n">
        <v>2</v>
      </c>
      <c r="C13148" s="7" t="n">
        <v>10</v>
      </c>
      <c r="D13148" s="7" t="s">
        <v>608</v>
      </c>
    </row>
    <row r="13149" spans="1:8">
      <c r="A13149" t="s">
        <v>4</v>
      </c>
      <c r="B13149" s="4" t="s">
        <v>5</v>
      </c>
    </row>
    <row r="13150" spans="1:8">
      <c r="A13150" t="n">
        <v>102765</v>
      </c>
      <c r="B13150" s="5" t="n">
        <v>1</v>
      </c>
    </row>
    <row r="13151" spans="1:8" s="3" customFormat="1" customHeight="0">
      <c r="A13151" s="3" t="s">
        <v>2</v>
      </c>
      <c r="B13151" s="3" t="s">
        <v>614</v>
      </c>
    </row>
    <row r="13152" spans="1:8">
      <c r="A13152" t="s">
        <v>4</v>
      </c>
      <c r="B13152" s="4" t="s">
        <v>5</v>
      </c>
      <c r="C13152" s="4" t="s">
        <v>7</v>
      </c>
      <c r="D13152" s="4" t="s">
        <v>7</v>
      </c>
      <c r="E13152" s="4" t="s">
        <v>7</v>
      </c>
      <c r="F13152" s="4" t="s">
        <v>7</v>
      </c>
    </row>
    <row r="13153" spans="1:7">
      <c r="A13153" t="n">
        <v>102768</v>
      </c>
      <c r="B13153" s="13" t="n">
        <v>14</v>
      </c>
      <c r="C13153" s="7" t="n">
        <v>2</v>
      </c>
      <c r="D13153" s="7" t="n">
        <v>0</v>
      </c>
      <c r="E13153" s="7" t="n">
        <v>0</v>
      </c>
      <c r="F13153" s="7" t="n">
        <v>0</v>
      </c>
    </row>
    <row r="13154" spans="1:7">
      <c r="A13154" t="s">
        <v>4</v>
      </c>
      <c r="B13154" s="4" t="s">
        <v>5</v>
      </c>
      <c r="C13154" s="4" t="s">
        <v>7</v>
      </c>
      <c r="D13154" s="10" t="s">
        <v>10</v>
      </c>
      <c r="E13154" s="4" t="s">
        <v>5</v>
      </c>
      <c r="F13154" s="4" t="s">
        <v>7</v>
      </c>
      <c r="G13154" s="4" t="s">
        <v>11</v>
      </c>
      <c r="H13154" s="10" t="s">
        <v>12</v>
      </c>
      <c r="I13154" s="4" t="s">
        <v>7</v>
      </c>
      <c r="J13154" s="4" t="s">
        <v>17</v>
      </c>
      <c r="K13154" s="4" t="s">
        <v>7</v>
      </c>
      <c r="L13154" s="4" t="s">
        <v>7</v>
      </c>
      <c r="M13154" s="10" t="s">
        <v>10</v>
      </c>
      <c r="N13154" s="4" t="s">
        <v>5</v>
      </c>
      <c r="O13154" s="4" t="s">
        <v>7</v>
      </c>
      <c r="P13154" s="4" t="s">
        <v>11</v>
      </c>
      <c r="Q13154" s="10" t="s">
        <v>12</v>
      </c>
      <c r="R13154" s="4" t="s">
        <v>7</v>
      </c>
      <c r="S13154" s="4" t="s">
        <v>17</v>
      </c>
      <c r="T13154" s="4" t="s">
        <v>7</v>
      </c>
      <c r="U13154" s="4" t="s">
        <v>7</v>
      </c>
      <c r="V13154" s="4" t="s">
        <v>7</v>
      </c>
      <c r="W13154" s="4" t="s">
        <v>13</v>
      </c>
    </row>
    <row r="13155" spans="1:7">
      <c r="A13155" t="n">
        <v>102773</v>
      </c>
      <c r="B13155" s="9" t="n">
        <v>5</v>
      </c>
      <c r="C13155" s="7" t="n">
        <v>28</v>
      </c>
      <c r="D13155" s="10" t="s">
        <v>3</v>
      </c>
      <c r="E13155" s="8" t="n">
        <v>162</v>
      </c>
      <c r="F13155" s="7" t="n">
        <v>3</v>
      </c>
      <c r="G13155" s="7" t="n">
        <v>36884</v>
      </c>
      <c r="H13155" s="10" t="s">
        <v>3</v>
      </c>
      <c r="I13155" s="7" t="n">
        <v>0</v>
      </c>
      <c r="J13155" s="7" t="n">
        <v>1</v>
      </c>
      <c r="K13155" s="7" t="n">
        <v>2</v>
      </c>
      <c r="L13155" s="7" t="n">
        <v>28</v>
      </c>
      <c r="M13155" s="10" t="s">
        <v>3</v>
      </c>
      <c r="N13155" s="8" t="n">
        <v>162</v>
      </c>
      <c r="O13155" s="7" t="n">
        <v>3</v>
      </c>
      <c r="P13155" s="7" t="n">
        <v>36884</v>
      </c>
      <c r="Q13155" s="10" t="s">
        <v>3</v>
      </c>
      <c r="R13155" s="7" t="n">
        <v>0</v>
      </c>
      <c r="S13155" s="7" t="n">
        <v>2</v>
      </c>
      <c r="T13155" s="7" t="n">
        <v>2</v>
      </c>
      <c r="U13155" s="7" t="n">
        <v>11</v>
      </c>
      <c r="V13155" s="7" t="n">
        <v>1</v>
      </c>
      <c r="W13155" s="11" t="n">
        <f t="normal" ca="1">A13159</f>
        <v>0</v>
      </c>
    </row>
    <row r="13156" spans="1:7">
      <c r="A13156" t="s">
        <v>4</v>
      </c>
      <c r="B13156" s="4" t="s">
        <v>5</v>
      </c>
      <c r="C13156" s="4" t="s">
        <v>7</v>
      </c>
      <c r="D13156" s="4" t="s">
        <v>11</v>
      </c>
      <c r="E13156" s="4" t="s">
        <v>15</v>
      </c>
    </row>
    <row r="13157" spans="1:7">
      <c r="A13157" t="n">
        <v>102802</v>
      </c>
      <c r="B13157" s="28" t="n">
        <v>58</v>
      </c>
      <c r="C13157" s="7" t="n">
        <v>0</v>
      </c>
      <c r="D13157" s="7" t="n">
        <v>0</v>
      </c>
      <c r="E13157" s="7" t="n">
        <v>1</v>
      </c>
    </row>
    <row r="13158" spans="1:7">
      <c r="A13158" t="s">
        <v>4</v>
      </c>
      <c r="B13158" s="4" t="s">
        <v>5</v>
      </c>
      <c r="C13158" s="4" t="s">
        <v>7</v>
      </c>
      <c r="D13158" s="10" t="s">
        <v>10</v>
      </c>
      <c r="E13158" s="4" t="s">
        <v>5</v>
      </c>
      <c r="F13158" s="4" t="s">
        <v>7</v>
      </c>
      <c r="G13158" s="4" t="s">
        <v>11</v>
      </c>
      <c r="H13158" s="10" t="s">
        <v>12</v>
      </c>
      <c r="I13158" s="4" t="s">
        <v>7</v>
      </c>
      <c r="J13158" s="4" t="s">
        <v>17</v>
      </c>
      <c r="K13158" s="4" t="s">
        <v>7</v>
      </c>
      <c r="L13158" s="4" t="s">
        <v>7</v>
      </c>
      <c r="M13158" s="10" t="s">
        <v>10</v>
      </c>
      <c r="N13158" s="4" t="s">
        <v>5</v>
      </c>
      <c r="O13158" s="4" t="s">
        <v>7</v>
      </c>
      <c r="P13158" s="4" t="s">
        <v>11</v>
      </c>
      <c r="Q13158" s="10" t="s">
        <v>12</v>
      </c>
      <c r="R13158" s="4" t="s">
        <v>7</v>
      </c>
      <c r="S13158" s="4" t="s">
        <v>17</v>
      </c>
      <c r="T13158" s="4" t="s">
        <v>7</v>
      </c>
      <c r="U13158" s="4" t="s">
        <v>7</v>
      </c>
      <c r="V13158" s="4" t="s">
        <v>7</v>
      </c>
      <c r="W13158" s="4" t="s">
        <v>13</v>
      </c>
    </row>
    <row r="13159" spans="1:7">
      <c r="A13159" t="n">
        <v>102810</v>
      </c>
      <c r="B13159" s="9" t="n">
        <v>5</v>
      </c>
      <c r="C13159" s="7" t="n">
        <v>28</v>
      </c>
      <c r="D13159" s="10" t="s">
        <v>3</v>
      </c>
      <c r="E13159" s="8" t="n">
        <v>162</v>
      </c>
      <c r="F13159" s="7" t="n">
        <v>3</v>
      </c>
      <c r="G13159" s="7" t="n">
        <v>36884</v>
      </c>
      <c r="H13159" s="10" t="s">
        <v>3</v>
      </c>
      <c r="I13159" s="7" t="n">
        <v>0</v>
      </c>
      <c r="J13159" s="7" t="n">
        <v>1</v>
      </c>
      <c r="K13159" s="7" t="n">
        <v>3</v>
      </c>
      <c r="L13159" s="7" t="n">
        <v>28</v>
      </c>
      <c r="M13159" s="10" t="s">
        <v>3</v>
      </c>
      <c r="N13159" s="8" t="n">
        <v>162</v>
      </c>
      <c r="O13159" s="7" t="n">
        <v>3</v>
      </c>
      <c r="P13159" s="7" t="n">
        <v>36884</v>
      </c>
      <c r="Q13159" s="10" t="s">
        <v>3</v>
      </c>
      <c r="R13159" s="7" t="n">
        <v>0</v>
      </c>
      <c r="S13159" s="7" t="n">
        <v>2</v>
      </c>
      <c r="T13159" s="7" t="n">
        <v>3</v>
      </c>
      <c r="U13159" s="7" t="n">
        <v>9</v>
      </c>
      <c r="V13159" s="7" t="n">
        <v>1</v>
      </c>
      <c r="W13159" s="11" t="n">
        <f t="normal" ca="1">A13169</f>
        <v>0</v>
      </c>
    </row>
    <row r="13160" spans="1:7">
      <c r="A13160" t="s">
        <v>4</v>
      </c>
      <c r="B13160" s="4" t="s">
        <v>5</v>
      </c>
      <c r="C13160" s="4" t="s">
        <v>7</v>
      </c>
      <c r="D13160" s="10" t="s">
        <v>10</v>
      </c>
      <c r="E13160" s="4" t="s">
        <v>5</v>
      </c>
      <c r="F13160" s="4" t="s">
        <v>11</v>
      </c>
      <c r="G13160" s="4" t="s">
        <v>7</v>
      </c>
      <c r="H13160" s="4" t="s">
        <v>7</v>
      </c>
      <c r="I13160" s="4" t="s">
        <v>8</v>
      </c>
      <c r="J13160" s="10" t="s">
        <v>12</v>
      </c>
      <c r="K13160" s="4" t="s">
        <v>7</v>
      </c>
      <c r="L13160" s="4" t="s">
        <v>7</v>
      </c>
      <c r="M13160" s="10" t="s">
        <v>10</v>
      </c>
      <c r="N13160" s="4" t="s">
        <v>5</v>
      </c>
      <c r="O13160" s="4" t="s">
        <v>7</v>
      </c>
      <c r="P13160" s="10" t="s">
        <v>12</v>
      </c>
      <c r="Q13160" s="4" t="s">
        <v>7</v>
      </c>
      <c r="R13160" s="4" t="s">
        <v>17</v>
      </c>
      <c r="S13160" s="4" t="s">
        <v>7</v>
      </c>
      <c r="T13160" s="4" t="s">
        <v>7</v>
      </c>
      <c r="U13160" s="4" t="s">
        <v>7</v>
      </c>
      <c r="V13160" s="10" t="s">
        <v>10</v>
      </c>
      <c r="W13160" s="4" t="s">
        <v>5</v>
      </c>
      <c r="X13160" s="4" t="s">
        <v>7</v>
      </c>
      <c r="Y13160" s="10" t="s">
        <v>12</v>
      </c>
      <c r="Z13160" s="4" t="s">
        <v>7</v>
      </c>
      <c r="AA13160" s="4" t="s">
        <v>17</v>
      </c>
      <c r="AB13160" s="4" t="s">
        <v>7</v>
      </c>
      <c r="AC13160" s="4" t="s">
        <v>7</v>
      </c>
      <c r="AD13160" s="4" t="s">
        <v>7</v>
      </c>
      <c r="AE13160" s="4" t="s">
        <v>13</v>
      </c>
    </row>
    <row r="13161" spans="1:7">
      <c r="A13161" t="n">
        <v>102839</v>
      </c>
      <c r="B13161" s="9" t="n">
        <v>5</v>
      </c>
      <c r="C13161" s="7" t="n">
        <v>28</v>
      </c>
      <c r="D13161" s="10" t="s">
        <v>3</v>
      </c>
      <c r="E13161" s="39" t="n">
        <v>47</v>
      </c>
      <c r="F13161" s="7" t="n">
        <v>61456</v>
      </c>
      <c r="G13161" s="7" t="n">
        <v>2</v>
      </c>
      <c r="H13161" s="7" t="n">
        <v>0</v>
      </c>
      <c r="I13161" s="7" t="s">
        <v>134</v>
      </c>
      <c r="J13161" s="10" t="s">
        <v>3</v>
      </c>
      <c r="K13161" s="7" t="n">
        <v>8</v>
      </c>
      <c r="L13161" s="7" t="n">
        <v>28</v>
      </c>
      <c r="M13161" s="10" t="s">
        <v>3</v>
      </c>
      <c r="N13161" s="53" t="n">
        <v>74</v>
      </c>
      <c r="O13161" s="7" t="n">
        <v>65</v>
      </c>
      <c r="P13161" s="10" t="s">
        <v>3</v>
      </c>
      <c r="Q13161" s="7" t="n">
        <v>0</v>
      </c>
      <c r="R13161" s="7" t="n">
        <v>1</v>
      </c>
      <c r="S13161" s="7" t="n">
        <v>3</v>
      </c>
      <c r="T13161" s="7" t="n">
        <v>9</v>
      </c>
      <c r="U13161" s="7" t="n">
        <v>28</v>
      </c>
      <c r="V13161" s="10" t="s">
        <v>3</v>
      </c>
      <c r="W13161" s="53" t="n">
        <v>74</v>
      </c>
      <c r="X13161" s="7" t="n">
        <v>65</v>
      </c>
      <c r="Y13161" s="10" t="s">
        <v>3</v>
      </c>
      <c r="Z13161" s="7" t="n">
        <v>0</v>
      </c>
      <c r="AA13161" s="7" t="n">
        <v>2</v>
      </c>
      <c r="AB13161" s="7" t="n">
        <v>3</v>
      </c>
      <c r="AC13161" s="7" t="n">
        <v>9</v>
      </c>
      <c r="AD13161" s="7" t="n">
        <v>1</v>
      </c>
      <c r="AE13161" s="11" t="n">
        <f t="normal" ca="1">A13165</f>
        <v>0</v>
      </c>
    </row>
    <row r="13162" spans="1:7">
      <c r="A13162" t="s">
        <v>4</v>
      </c>
      <c r="B13162" s="4" t="s">
        <v>5</v>
      </c>
      <c r="C13162" s="4" t="s">
        <v>11</v>
      </c>
      <c r="D13162" s="4" t="s">
        <v>7</v>
      </c>
      <c r="E13162" s="4" t="s">
        <v>7</v>
      </c>
      <c r="F13162" s="4" t="s">
        <v>8</v>
      </c>
    </row>
    <row r="13163" spans="1:7">
      <c r="A13163" t="n">
        <v>102887</v>
      </c>
      <c r="B13163" s="39" t="n">
        <v>47</v>
      </c>
      <c r="C13163" s="7" t="n">
        <v>61456</v>
      </c>
      <c r="D13163" s="7" t="n">
        <v>0</v>
      </c>
      <c r="E13163" s="7" t="n">
        <v>0</v>
      </c>
      <c r="F13163" s="7" t="s">
        <v>135</v>
      </c>
    </row>
    <row r="13164" spans="1:7">
      <c r="A13164" t="s">
        <v>4</v>
      </c>
      <c r="B13164" s="4" t="s">
        <v>5</v>
      </c>
      <c r="C13164" s="4" t="s">
        <v>7</v>
      </c>
      <c r="D13164" s="4" t="s">
        <v>11</v>
      </c>
      <c r="E13164" s="4" t="s">
        <v>15</v>
      </c>
    </row>
    <row r="13165" spans="1:7">
      <c r="A13165" t="n">
        <v>102900</v>
      </c>
      <c r="B13165" s="28" t="n">
        <v>58</v>
      </c>
      <c r="C13165" s="7" t="n">
        <v>0</v>
      </c>
      <c r="D13165" s="7" t="n">
        <v>300</v>
      </c>
      <c r="E13165" s="7" t="n">
        <v>1</v>
      </c>
    </row>
    <row r="13166" spans="1:7">
      <c r="A13166" t="s">
        <v>4</v>
      </c>
      <c r="B13166" s="4" t="s">
        <v>5</v>
      </c>
      <c r="C13166" s="4" t="s">
        <v>7</v>
      </c>
      <c r="D13166" s="4" t="s">
        <v>11</v>
      </c>
    </row>
    <row r="13167" spans="1:7">
      <c r="A13167" t="n">
        <v>102908</v>
      </c>
      <c r="B13167" s="28" t="n">
        <v>58</v>
      </c>
      <c r="C13167" s="7" t="n">
        <v>255</v>
      </c>
      <c r="D13167" s="7" t="n">
        <v>0</v>
      </c>
    </row>
    <row r="13168" spans="1:7">
      <c r="A13168" t="s">
        <v>4</v>
      </c>
      <c r="B13168" s="4" t="s">
        <v>5</v>
      </c>
      <c r="C13168" s="4" t="s">
        <v>7</v>
      </c>
      <c r="D13168" s="4" t="s">
        <v>7</v>
      </c>
      <c r="E13168" s="4" t="s">
        <v>7</v>
      </c>
      <c r="F13168" s="4" t="s">
        <v>7</v>
      </c>
    </row>
    <row r="13169" spans="1:31">
      <c r="A13169" t="n">
        <v>102912</v>
      </c>
      <c r="B13169" s="13" t="n">
        <v>14</v>
      </c>
      <c r="C13169" s="7" t="n">
        <v>0</v>
      </c>
      <c r="D13169" s="7" t="n">
        <v>0</v>
      </c>
      <c r="E13169" s="7" t="n">
        <v>0</v>
      </c>
      <c r="F13169" s="7" t="n">
        <v>64</v>
      </c>
    </row>
    <row r="13170" spans="1:31">
      <c r="A13170" t="s">
        <v>4</v>
      </c>
      <c r="B13170" s="4" t="s">
        <v>5</v>
      </c>
      <c r="C13170" s="4" t="s">
        <v>7</v>
      </c>
      <c r="D13170" s="4" t="s">
        <v>11</v>
      </c>
    </row>
    <row r="13171" spans="1:31">
      <c r="A13171" t="n">
        <v>102917</v>
      </c>
      <c r="B13171" s="21" t="n">
        <v>22</v>
      </c>
      <c r="C13171" s="7" t="n">
        <v>0</v>
      </c>
      <c r="D13171" s="7" t="n">
        <v>36884</v>
      </c>
    </row>
    <row r="13172" spans="1:31">
      <c r="A13172" t="s">
        <v>4</v>
      </c>
      <c r="B13172" s="4" t="s">
        <v>5</v>
      </c>
      <c r="C13172" s="4" t="s">
        <v>7</v>
      </c>
      <c r="D13172" s="4" t="s">
        <v>11</v>
      </c>
    </row>
    <row r="13173" spans="1:31">
      <c r="A13173" t="n">
        <v>102921</v>
      </c>
      <c r="B13173" s="28" t="n">
        <v>58</v>
      </c>
      <c r="C13173" s="7" t="n">
        <v>5</v>
      </c>
      <c r="D13173" s="7" t="n">
        <v>300</v>
      </c>
    </row>
    <row r="13174" spans="1:31">
      <c r="A13174" t="s">
        <v>4</v>
      </c>
      <c r="B13174" s="4" t="s">
        <v>5</v>
      </c>
      <c r="C13174" s="4" t="s">
        <v>15</v>
      </c>
      <c r="D13174" s="4" t="s">
        <v>11</v>
      </c>
    </row>
    <row r="13175" spans="1:31">
      <c r="A13175" t="n">
        <v>102925</v>
      </c>
      <c r="B13175" s="29" t="n">
        <v>103</v>
      </c>
      <c r="C13175" s="7" t="n">
        <v>0</v>
      </c>
      <c r="D13175" s="7" t="n">
        <v>300</v>
      </c>
    </row>
    <row r="13176" spans="1:31">
      <c r="A13176" t="s">
        <v>4</v>
      </c>
      <c r="B13176" s="4" t="s">
        <v>5</v>
      </c>
      <c r="C13176" s="4" t="s">
        <v>7</v>
      </c>
    </row>
    <row r="13177" spans="1:31">
      <c r="A13177" t="n">
        <v>102932</v>
      </c>
      <c r="B13177" s="54" t="n">
        <v>64</v>
      </c>
      <c r="C13177" s="7" t="n">
        <v>7</v>
      </c>
    </row>
    <row r="13178" spans="1:31">
      <c r="A13178" t="s">
        <v>4</v>
      </c>
      <c r="B13178" s="4" t="s">
        <v>5</v>
      </c>
      <c r="C13178" s="4" t="s">
        <v>7</v>
      </c>
      <c r="D13178" s="4" t="s">
        <v>11</v>
      </c>
    </row>
    <row r="13179" spans="1:31">
      <c r="A13179" t="n">
        <v>102934</v>
      </c>
      <c r="B13179" s="55" t="n">
        <v>72</v>
      </c>
      <c r="C13179" s="7" t="n">
        <v>5</v>
      </c>
      <c r="D13179" s="7" t="n">
        <v>0</v>
      </c>
    </row>
    <row r="13180" spans="1:31">
      <c r="A13180" t="s">
        <v>4</v>
      </c>
      <c r="B13180" s="4" t="s">
        <v>5</v>
      </c>
      <c r="C13180" s="4" t="s">
        <v>7</v>
      </c>
      <c r="D13180" s="10" t="s">
        <v>10</v>
      </c>
      <c r="E13180" s="4" t="s">
        <v>5</v>
      </c>
      <c r="F13180" s="4" t="s">
        <v>7</v>
      </c>
      <c r="G13180" s="4" t="s">
        <v>11</v>
      </c>
      <c r="H13180" s="10" t="s">
        <v>12</v>
      </c>
      <c r="I13180" s="4" t="s">
        <v>7</v>
      </c>
      <c r="J13180" s="4" t="s">
        <v>17</v>
      </c>
      <c r="K13180" s="4" t="s">
        <v>7</v>
      </c>
      <c r="L13180" s="4" t="s">
        <v>7</v>
      </c>
      <c r="M13180" s="4" t="s">
        <v>13</v>
      </c>
    </row>
    <row r="13181" spans="1:31">
      <c r="A13181" t="n">
        <v>102938</v>
      </c>
      <c r="B13181" s="9" t="n">
        <v>5</v>
      </c>
      <c r="C13181" s="7" t="n">
        <v>28</v>
      </c>
      <c r="D13181" s="10" t="s">
        <v>3</v>
      </c>
      <c r="E13181" s="8" t="n">
        <v>162</v>
      </c>
      <c r="F13181" s="7" t="n">
        <v>4</v>
      </c>
      <c r="G13181" s="7" t="n">
        <v>36884</v>
      </c>
      <c r="H13181" s="10" t="s">
        <v>3</v>
      </c>
      <c r="I13181" s="7" t="n">
        <v>0</v>
      </c>
      <c r="J13181" s="7" t="n">
        <v>1</v>
      </c>
      <c r="K13181" s="7" t="n">
        <v>2</v>
      </c>
      <c r="L13181" s="7" t="n">
        <v>1</v>
      </c>
      <c r="M13181" s="11" t="n">
        <f t="normal" ca="1">A13187</f>
        <v>0</v>
      </c>
    </row>
    <row r="13182" spans="1:31">
      <c r="A13182" t="s">
        <v>4</v>
      </c>
      <c r="B13182" s="4" t="s">
        <v>5</v>
      </c>
      <c r="C13182" s="4" t="s">
        <v>7</v>
      </c>
      <c r="D13182" s="4" t="s">
        <v>8</v>
      </c>
    </row>
    <row r="13183" spans="1:31">
      <c r="A13183" t="n">
        <v>102955</v>
      </c>
      <c r="B13183" s="6" t="n">
        <v>2</v>
      </c>
      <c r="C13183" s="7" t="n">
        <v>10</v>
      </c>
      <c r="D13183" s="7" t="s">
        <v>136</v>
      </c>
    </row>
    <row r="13184" spans="1:31">
      <c r="A13184" t="s">
        <v>4</v>
      </c>
      <c r="B13184" s="4" t="s">
        <v>5</v>
      </c>
      <c r="C13184" s="4" t="s">
        <v>11</v>
      </c>
    </row>
    <row r="13185" spans="1:13">
      <c r="A13185" t="n">
        <v>102972</v>
      </c>
      <c r="B13185" s="26" t="n">
        <v>16</v>
      </c>
      <c r="C13185" s="7" t="n">
        <v>0</v>
      </c>
    </row>
    <row r="13186" spans="1:13">
      <c r="A13186" t="s">
        <v>4</v>
      </c>
      <c r="B13186" s="4" t="s">
        <v>5</v>
      </c>
      <c r="C13186" s="4" t="s">
        <v>7</v>
      </c>
    </row>
    <row r="13187" spans="1:13">
      <c r="A13187" t="n">
        <v>102975</v>
      </c>
      <c r="B13187" s="56" t="n">
        <v>116</v>
      </c>
      <c r="C13187" s="7" t="n">
        <v>0</v>
      </c>
    </row>
    <row r="13188" spans="1:13">
      <c r="A13188" t="s">
        <v>4</v>
      </c>
      <c r="B13188" s="4" t="s">
        <v>5</v>
      </c>
      <c r="C13188" s="4" t="s">
        <v>7</v>
      </c>
      <c r="D13188" s="4" t="s">
        <v>11</v>
      </c>
    </row>
    <row r="13189" spans="1:13">
      <c r="A13189" t="n">
        <v>102977</v>
      </c>
      <c r="B13189" s="56" t="n">
        <v>116</v>
      </c>
      <c r="C13189" s="7" t="n">
        <v>2</v>
      </c>
      <c r="D13189" s="7" t="n">
        <v>1</v>
      </c>
    </row>
    <row r="13190" spans="1:13">
      <c r="A13190" t="s">
        <v>4</v>
      </c>
      <c r="B13190" s="4" t="s">
        <v>5</v>
      </c>
      <c r="C13190" s="4" t="s">
        <v>7</v>
      </c>
      <c r="D13190" s="4" t="s">
        <v>17</v>
      </c>
    </row>
    <row r="13191" spans="1:13">
      <c r="A13191" t="n">
        <v>102981</v>
      </c>
      <c r="B13191" s="56" t="n">
        <v>116</v>
      </c>
      <c r="C13191" s="7" t="n">
        <v>5</v>
      </c>
      <c r="D13191" s="7" t="n">
        <v>1101004800</v>
      </c>
    </row>
    <row r="13192" spans="1:13">
      <c r="A13192" t="s">
        <v>4</v>
      </c>
      <c r="B13192" s="4" t="s">
        <v>5</v>
      </c>
      <c r="C13192" s="4" t="s">
        <v>7</v>
      </c>
      <c r="D13192" s="4" t="s">
        <v>11</v>
      </c>
    </row>
    <row r="13193" spans="1:13">
      <c r="A13193" t="n">
        <v>102987</v>
      </c>
      <c r="B13193" s="56" t="n">
        <v>116</v>
      </c>
      <c r="C13193" s="7" t="n">
        <v>6</v>
      </c>
      <c r="D13193" s="7" t="n">
        <v>1</v>
      </c>
    </row>
    <row r="13194" spans="1:13">
      <c r="A13194" t="s">
        <v>4</v>
      </c>
      <c r="B13194" s="4" t="s">
        <v>5</v>
      </c>
      <c r="C13194" s="4" t="s">
        <v>11</v>
      </c>
      <c r="D13194" s="4" t="s">
        <v>8</v>
      </c>
      <c r="E13194" s="4" t="s">
        <v>8</v>
      </c>
      <c r="F13194" s="4" t="s">
        <v>8</v>
      </c>
      <c r="G13194" s="4" t="s">
        <v>7</v>
      </c>
      <c r="H13194" s="4" t="s">
        <v>17</v>
      </c>
      <c r="I13194" s="4" t="s">
        <v>15</v>
      </c>
      <c r="J13194" s="4" t="s">
        <v>15</v>
      </c>
      <c r="K13194" s="4" t="s">
        <v>15</v>
      </c>
      <c r="L13194" s="4" t="s">
        <v>15</v>
      </c>
      <c r="M13194" s="4" t="s">
        <v>15</v>
      </c>
      <c r="N13194" s="4" t="s">
        <v>15</v>
      </c>
      <c r="O13194" s="4" t="s">
        <v>15</v>
      </c>
      <c r="P13194" s="4" t="s">
        <v>8</v>
      </c>
      <c r="Q13194" s="4" t="s">
        <v>8</v>
      </c>
      <c r="R13194" s="4" t="s">
        <v>17</v>
      </c>
      <c r="S13194" s="4" t="s">
        <v>7</v>
      </c>
      <c r="T13194" s="4" t="s">
        <v>17</v>
      </c>
      <c r="U13194" s="4" t="s">
        <v>17</v>
      </c>
      <c r="V13194" s="4" t="s">
        <v>11</v>
      </c>
    </row>
    <row r="13195" spans="1:13">
      <c r="A13195" t="n">
        <v>102991</v>
      </c>
      <c r="B13195" s="59" t="n">
        <v>19</v>
      </c>
      <c r="C13195" s="7" t="n">
        <v>1</v>
      </c>
      <c r="D13195" s="7" t="s">
        <v>144</v>
      </c>
      <c r="E13195" s="7" t="s">
        <v>145</v>
      </c>
      <c r="F13195" s="7" t="s">
        <v>18</v>
      </c>
      <c r="G13195" s="7" t="n">
        <v>0</v>
      </c>
      <c r="H13195" s="7" t="n">
        <v>1</v>
      </c>
      <c r="I13195" s="7" t="n">
        <v>0</v>
      </c>
      <c r="J13195" s="7" t="n">
        <v>0</v>
      </c>
      <c r="K13195" s="7" t="n">
        <v>0</v>
      </c>
      <c r="L13195" s="7" t="n">
        <v>0</v>
      </c>
      <c r="M13195" s="7" t="n">
        <v>1</v>
      </c>
      <c r="N13195" s="7" t="n">
        <v>1.60000002384186</v>
      </c>
      <c r="O13195" s="7" t="n">
        <v>0.0900000035762787</v>
      </c>
      <c r="P13195" s="7" t="s">
        <v>18</v>
      </c>
      <c r="Q13195" s="7" t="s">
        <v>18</v>
      </c>
      <c r="R13195" s="7" t="n">
        <v>-1</v>
      </c>
      <c r="S13195" s="7" t="n">
        <v>0</v>
      </c>
      <c r="T13195" s="7" t="n">
        <v>0</v>
      </c>
      <c r="U13195" s="7" t="n">
        <v>0</v>
      </c>
      <c r="V13195" s="7" t="n">
        <v>0</v>
      </c>
    </row>
    <row r="13196" spans="1:13">
      <c r="A13196" t="s">
        <v>4</v>
      </c>
      <c r="B13196" s="4" t="s">
        <v>5</v>
      </c>
      <c r="C13196" s="4" t="s">
        <v>11</v>
      </c>
      <c r="D13196" s="4" t="s">
        <v>8</v>
      </c>
      <c r="E13196" s="4" t="s">
        <v>8</v>
      </c>
      <c r="F13196" s="4" t="s">
        <v>8</v>
      </c>
      <c r="G13196" s="4" t="s">
        <v>7</v>
      </c>
      <c r="H13196" s="4" t="s">
        <v>17</v>
      </c>
      <c r="I13196" s="4" t="s">
        <v>15</v>
      </c>
      <c r="J13196" s="4" t="s">
        <v>15</v>
      </c>
      <c r="K13196" s="4" t="s">
        <v>15</v>
      </c>
      <c r="L13196" s="4" t="s">
        <v>15</v>
      </c>
      <c r="M13196" s="4" t="s">
        <v>15</v>
      </c>
      <c r="N13196" s="4" t="s">
        <v>15</v>
      </c>
      <c r="O13196" s="4" t="s">
        <v>15</v>
      </c>
      <c r="P13196" s="4" t="s">
        <v>8</v>
      </c>
      <c r="Q13196" s="4" t="s">
        <v>8</v>
      </c>
      <c r="R13196" s="4" t="s">
        <v>17</v>
      </c>
      <c r="S13196" s="4" t="s">
        <v>7</v>
      </c>
      <c r="T13196" s="4" t="s">
        <v>17</v>
      </c>
      <c r="U13196" s="4" t="s">
        <v>17</v>
      </c>
      <c r="V13196" s="4" t="s">
        <v>11</v>
      </c>
    </row>
    <row r="13197" spans="1:13">
      <c r="A13197" t="n">
        <v>103064</v>
      </c>
      <c r="B13197" s="59" t="n">
        <v>19</v>
      </c>
      <c r="C13197" s="7" t="n">
        <v>2</v>
      </c>
      <c r="D13197" s="7" t="s">
        <v>146</v>
      </c>
      <c r="E13197" s="7" t="s">
        <v>147</v>
      </c>
      <c r="F13197" s="7" t="s">
        <v>18</v>
      </c>
      <c r="G13197" s="7" t="n">
        <v>0</v>
      </c>
      <c r="H13197" s="7" t="n">
        <v>1</v>
      </c>
      <c r="I13197" s="7" t="n">
        <v>0</v>
      </c>
      <c r="J13197" s="7" t="n">
        <v>0</v>
      </c>
      <c r="K13197" s="7" t="n">
        <v>0</v>
      </c>
      <c r="L13197" s="7" t="n">
        <v>0</v>
      </c>
      <c r="M13197" s="7" t="n">
        <v>1</v>
      </c>
      <c r="N13197" s="7" t="n">
        <v>1.60000002384186</v>
      </c>
      <c r="O13197" s="7" t="n">
        <v>0.0900000035762787</v>
      </c>
      <c r="P13197" s="7" t="s">
        <v>18</v>
      </c>
      <c r="Q13197" s="7" t="s">
        <v>18</v>
      </c>
      <c r="R13197" s="7" t="n">
        <v>-1</v>
      </c>
      <c r="S13197" s="7" t="n">
        <v>0</v>
      </c>
      <c r="T13197" s="7" t="n">
        <v>0</v>
      </c>
      <c r="U13197" s="7" t="n">
        <v>0</v>
      </c>
      <c r="V13197" s="7" t="n">
        <v>0</v>
      </c>
    </row>
    <row r="13198" spans="1:13">
      <c r="A13198" t="s">
        <v>4</v>
      </c>
      <c r="B13198" s="4" t="s">
        <v>5</v>
      </c>
      <c r="C13198" s="4" t="s">
        <v>11</v>
      </c>
      <c r="D13198" s="4" t="s">
        <v>8</v>
      </c>
      <c r="E13198" s="4" t="s">
        <v>8</v>
      </c>
      <c r="F13198" s="4" t="s">
        <v>8</v>
      </c>
      <c r="G13198" s="4" t="s">
        <v>7</v>
      </c>
      <c r="H13198" s="4" t="s">
        <v>17</v>
      </c>
      <c r="I13198" s="4" t="s">
        <v>15</v>
      </c>
      <c r="J13198" s="4" t="s">
        <v>15</v>
      </c>
      <c r="K13198" s="4" t="s">
        <v>15</v>
      </c>
      <c r="L13198" s="4" t="s">
        <v>15</v>
      </c>
      <c r="M13198" s="4" t="s">
        <v>15</v>
      </c>
      <c r="N13198" s="4" t="s">
        <v>15</v>
      </c>
      <c r="O13198" s="4" t="s">
        <v>15</v>
      </c>
      <c r="P13198" s="4" t="s">
        <v>8</v>
      </c>
      <c r="Q13198" s="4" t="s">
        <v>8</v>
      </c>
      <c r="R13198" s="4" t="s">
        <v>17</v>
      </c>
      <c r="S13198" s="4" t="s">
        <v>7</v>
      </c>
      <c r="T13198" s="4" t="s">
        <v>17</v>
      </c>
      <c r="U13198" s="4" t="s">
        <v>17</v>
      </c>
      <c r="V13198" s="4" t="s">
        <v>11</v>
      </c>
    </row>
    <row r="13199" spans="1:13">
      <c r="A13199" t="n">
        <v>103138</v>
      </c>
      <c r="B13199" s="59" t="n">
        <v>19</v>
      </c>
      <c r="C13199" s="7" t="n">
        <v>3</v>
      </c>
      <c r="D13199" s="7" t="s">
        <v>148</v>
      </c>
      <c r="E13199" s="7" t="s">
        <v>149</v>
      </c>
      <c r="F13199" s="7" t="s">
        <v>18</v>
      </c>
      <c r="G13199" s="7" t="n">
        <v>0</v>
      </c>
      <c r="H13199" s="7" t="n">
        <v>1</v>
      </c>
      <c r="I13199" s="7" t="n">
        <v>0</v>
      </c>
      <c r="J13199" s="7" t="n">
        <v>0</v>
      </c>
      <c r="K13199" s="7" t="n">
        <v>0</v>
      </c>
      <c r="L13199" s="7" t="n">
        <v>0</v>
      </c>
      <c r="M13199" s="7" t="n">
        <v>1</v>
      </c>
      <c r="N13199" s="7" t="n">
        <v>1.60000002384186</v>
      </c>
      <c r="O13199" s="7" t="n">
        <v>0.0900000035762787</v>
      </c>
      <c r="P13199" s="7" t="s">
        <v>18</v>
      </c>
      <c r="Q13199" s="7" t="s">
        <v>18</v>
      </c>
      <c r="R13199" s="7" t="n">
        <v>-1</v>
      </c>
      <c r="S13199" s="7" t="n">
        <v>0</v>
      </c>
      <c r="T13199" s="7" t="n">
        <v>0</v>
      </c>
      <c r="U13199" s="7" t="n">
        <v>0</v>
      </c>
      <c r="V13199" s="7" t="n">
        <v>0</v>
      </c>
    </row>
    <row r="13200" spans="1:13">
      <c r="A13200" t="s">
        <v>4</v>
      </c>
      <c r="B13200" s="4" t="s">
        <v>5</v>
      </c>
      <c r="C13200" s="4" t="s">
        <v>11</v>
      </c>
      <c r="D13200" s="4" t="s">
        <v>8</v>
      </c>
      <c r="E13200" s="4" t="s">
        <v>8</v>
      </c>
      <c r="F13200" s="4" t="s">
        <v>8</v>
      </c>
      <c r="G13200" s="4" t="s">
        <v>7</v>
      </c>
      <c r="H13200" s="4" t="s">
        <v>17</v>
      </c>
      <c r="I13200" s="4" t="s">
        <v>15</v>
      </c>
      <c r="J13200" s="4" t="s">
        <v>15</v>
      </c>
      <c r="K13200" s="4" t="s">
        <v>15</v>
      </c>
      <c r="L13200" s="4" t="s">
        <v>15</v>
      </c>
      <c r="M13200" s="4" t="s">
        <v>15</v>
      </c>
      <c r="N13200" s="4" t="s">
        <v>15</v>
      </c>
      <c r="O13200" s="4" t="s">
        <v>15</v>
      </c>
      <c r="P13200" s="4" t="s">
        <v>8</v>
      </c>
      <c r="Q13200" s="4" t="s">
        <v>8</v>
      </c>
      <c r="R13200" s="4" t="s">
        <v>17</v>
      </c>
      <c r="S13200" s="4" t="s">
        <v>7</v>
      </c>
      <c r="T13200" s="4" t="s">
        <v>17</v>
      </c>
      <c r="U13200" s="4" t="s">
        <v>17</v>
      </c>
      <c r="V13200" s="4" t="s">
        <v>11</v>
      </c>
    </row>
    <row r="13201" spans="1:22">
      <c r="A13201" t="n">
        <v>103211</v>
      </c>
      <c r="B13201" s="59" t="n">
        <v>19</v>
      </c>
      <c r="C13201" s="7" t="n">
        <v>4</v>
      </c>
      <c r="D13201" s="7" t="s">
        <v>150</v>
      </c>
      <c r="E13201" s="7" t="s">
        <v>151</v>
      </c>
      <c r="F13201" s="7" t="s">
        <v>18</v>
      </c>
      <c r="G13201" s="7" t="n">
        <v>0</v>
      </c>
      <c r="H13201" s="7" t="n">
        <v>1</v>
      </c>
      <c r="I13201" s="7" t="n">
        <v>0</v>
      </c>
      <c r="J13201" s="7" t="n">
        <v>0</v>
      </c>
      <c r="K13201" s="7" t="n">
        <v>0</v>
      </c>
      <c r="L13201" s="7" t="n">
        <v>0</v>
      </c>
      <c r="M13201" s="7" t="n">
        <v>1</v>
      </c>
      <c r="N13201" s="7" t="n">
        <v>1.60000002384186</v>
      </c>
      <c r="O13201" s="7" t="n">
        <v>0.0900000035762787</v>
      </c>
      <c r="P13201" s="7" t="s">
        <v>18</v>
      </c>
      <c r="Q13201" s="7" t="s">
        <v>18</v>
      </c>
      <c r="R13201" s="7" t="n">
        <v>-1</v>
      </c>
      <c r="S13201" s="7" t="n">
        <v>0</v>
      </c>
      <c r="T13201" s="7" t="n">
        <v>0</v>
      </c>
      <c r="U13201" s="7" t="n">
        <v>0</v>
      </c>
      <c r="V13201" s="7" t="n">
        <v>0</v>
      </c>
    </row>
    <row r="13202" spans="1:22">
      <c r="A13202" t="s">
        <v>4</v>
      </c>
      <c r="B13202" s="4" t="s">
        <v>5</v>
      </c>
      <c r="C13202" s="4" t="s">
        <v>11</v>
      </c>
      <c r="D13202" s="4" t="s">
        <v>8</v>
      </c>
      <c r="E13202" s="4" t="s">
        <v>8</v>
      </c>
      <c r="F13202" s="4" t="s">
        <v>8</v>
      </c>
      <c r="G13202" s="4" t="s">
        <v>7</v>
      </c>
      <c r="H13202" s="4" t="s">
        <v>17</v>
      </c>
      <c r="I13202" s="4" t="s">
        <v>15</v>
      </c>
      <c r="J13202" s="4" t="s">
        <v>15</v>
      </c>
      <c r="K13202" s="4" t="s">
        <v>15</v>
      </c>
      <c r="L13202" s="4" t="s">
        <v>15</v>
      </c>
      <c r="M13202" s="4" t="s">
        <v>15</v>
      </c>
      <c r="N13202" s="4" t="s">
        <v>15</v>
      </c>
      <c r="O13202" s="4" t="s">
        <v>15</v>
      </c>
      <c r="P13202" s="4" t="s">
        <v>8</v>
      </c>
      <c r="Q13202" s="4" t="s">
        <v>8</v>
      </c>
      <c r="R13202" s="4" t="s">
        <v>17</v>
      </c>
      <c r="S13202" s="4" t="s">
        <v>7</v>
      </c>
      <c r="T13202" s="4" t="s">
        <v>17</v>
      </c>
      <c r="U13202" s="4" t="s">
        <v>17</v>
      </c>
      <c r="V13202" s="4" t="s">
        <v>11</v>
      </c>
    </row>
    <row r="13203" spans="1:22">
      <c r="A13203" t="n">
        <v>103286</v>
      </c>
      <c r="B13203" s="59" t="n">
        <v>19</v>
      </c>
      <c r="C13203" s="7" t="n">
        <v>5</v>
      </c>
      <c r="D13203" s="7" t="s">
        <v>152</v>
      </c>
      <c r="E13203" s="7" t="s">
        <v>153</v>
      </c>
      <c r="F13203" s="7" t="s">
        <v>18</v>
      </c>
      <c r="G13203" s="7" t="n">
        <v>0</v>
      </c>
      <c r="H13203" s="7" t="n">
        <v>1</v>
      </c>
      <c r="I13203" s="7" t="n">
        <v>0</v>
      </c>
      <c r="J13203" s="7" t="n">
        <v>0</v>
      </c>
      <c r="K13203" s="7" t="n">
        <v>0</v>
      </c>
      <c r="L13203" s="7" t="n">
        <v>0</v>
      </c>
      <c r="M13203" s="7" t="n">
        <v>1</v>
      </c>
      <c r="N13203" s="7" t="n">
        <v>1.60000002384186</v>
      </c>
      <c r="O13203" s="7" t="n">
        <v>0.0900000035762787</v>
      </c>
      <c r="P13203" s="7" t="s">
        <v>18</v>
      </c>
      <c r="Q13203" s="7" t="s">
        <v>18</v>
      </c>
      <c r="R13203" s="7" t="n">
        <v>-1</v>
      </c>
      <c r="S13203" s="7" t="n">
        <v>0</v>
      </c>
      <c r="T13203" s="7" t="n">
        <v>0</v>
      </c>
      <c r="U13203" s="7" t="n">
        <v>0</v>
      </c>
      <c r="V13203" s="7" t="n">
        <v>0</v>
      </c>
    </row>
    <row r="13204" spans="1:22">
      <c r="A13204" t="s">
        <v>4</v>
      </c>
      <c r="B13204" s="4" t="s">
        <v>5</v>
      </c>
      <c r="C13204" s="4" t="s">
        <v>11</v>
      </c>
      <c r="D13204" s="4" t="s">
        <v>8</v>
      </c>
      <c r="E13204" s="4" t="s">
        <v>8</v>
      </c>
      <c r="F13204" s="4" t="s">
        <v>8</v>
      </c>
      <c r="G13204" s="4" t="s">
        <v>7</v>
      </c>
      <c r="H13204" s="4" t="s">
        <v>17</v>
      </c>
      <c r="I13204" s="4" t="s">
        <v>15</v>
      </c>
      <c r="J13204" s="4" t="s">
        <v>15</v>
      </c>
      <c r="K13204" s="4" t="s">
        <v>15</v>
      </c>
      <c r="L13204" s="4" t="s">
        <v>15</v>
      </c>
      <c r="M13204" s="4" t="s">
        <v>15</v>
      </c>
      <c r="N13204" s="4" t="s">
        <v>15</v>
      </c>
      <c r="O13204" s="4" t="s">
        <v>15</v>
      </c>
      <c r="P13204" s="4" t="s">
        <v>8</v>
      </c>
      <c r="Q13204" s="4" t="s">
        <v>8</v>
      </c>
      <c r="R13204" s="4" t="s">
        <v>17</v>
      </c>
      <c r="S13204" s="4" t="s">
        <v>7</v>
      </c>
      <c r="T13204" s="4" t="s">
        <v>17</v>
      </c>
      <c r="U13204" s="4" t="s">
        <v>17</v>
      </c>
      <c r="V13204" s="4" t="s">
        <v>11</v>
      </c>
    </row>
    <row r="13205" spans="1:22">
      <c r="A13205" t="n">
        <v>103358</v>
      </c>
      <c r="B13205" s="59" t="n">
        <v>19</v>
      </c>
      <c r="C13205" s="7" t="n">
        <v>6</v>
      </c>
      <c r="D13205" s="7" t="s">
        <v>154</v>
      </c>
      <c r="E13205" s="7" t="s">
        <v>155</v>
      </c>
      <c r="F13205" s="7" t="s">
        <v>18</v>
      </c>
      <c r="G13205" s="7" t="n">
        <v>0</v>
      </c>
      <c r="H13205" s="7" t="n">
        <v>1</v>
      </c>
      <c r="I13205" s="7" t="n">
        <v>0</v>
      </c>
      <c r="J13205" s="7" t="n">
        <v>0</v>
      </c>
      <c r="K13205" s="7" t="n">
        <v>0</v>
      </c>
      <c r="L13205" s="7" t="n">
        <v>0</v>
      </c>
      <c r="M13205" s="7" t="n">
        <v>1</v>
      </c>
      <c r="N13205" s="7" t="n">
        <v>1.60000002384186</v>
      </c>
      <c r="O13205" s="7" t="n">
        <v>0.0900000035762787</v>
      </c>
      <c r="P13205" s="7" t="s">
        <v>18</v>
      </c>
      <c r="Q13205" s="7" t="s">
        <v>18</v>
      </c>
      <c r="R13205" s="7" t="n">
        <v>-1</v>
      </c>
      <c r="S13205" s="7" t="n">
        <v>0</v>
      </c>
      <c r="T13205" s="7" t="n">
        <v>0</v>
      </c>
      <c r="U13205" s="7" t="n">
        <v>0</v>
      </c>
      <c r="V13205" s="7" t="n">
        <v>0</v>
      </c>
    </row>
    <row r="13206" spans="1:22">
      <c r="A13206" t="s">
        <v>4</v>
      </c>
      <c r="B13206" s="4" t="s">
        <v>5</v>
      </c>
      <c r="C13206" s="4" t="s">
        <v>11</v>
      </c>
      <c r="D13206" s="4" t="s">
        <v>8</v>
      </c>
      <c r="E13206" s="4" t="s">
        <v>8</v>
      </c>
      <c r="F13206" s="4" t="s">
        <v>8</v>
      </c>
      <c r="G13206" s="4" t="s">
        <v>7</v>
      </c>
      <c r="H13206" s="4" t="s">
        <v>17</v>
      </c>
      <c r="I13206" s="4" t="s">
        <v>15</v>
      </c>
      <c r="J13206" s="4" t="s">
        <v>15</v>
      </c>
      <c r="K13206" s="4" t="s">
        <v>15</v>
      </c>
      <c r="L13206" s="4" t="s">
        <v>15</v>
      </c>
      <c r="M13206" s="4" t="s">
        <v>15</v>
      </c>
      <c r="N13206" s="4" t="s">
        <v>15</v>
      </c>
      <c r="O13206" s="4" t="s">
        <v>15</v>
      </c>
      <c r="P13206" s="4" t="s">
        <v>8</v>
      </c>
      <c r="Q13206" s="4" t="s">
        <v>8</v>
      </c>
      <c r="R13206" s="4" t="s">
        <v>17</v>
      </c>
      <c r="S13206" s="4" t="s">
        <v>7</v>
      </c>
      <c r="T13206" s="4" t="s">
        <v>17</v>
      </c>
      <c r="U13206" s="4" t="s">
        <v>17</v>
      </c>
      <c r="V13206" s="4" t="s">
        <v>11</v>
      </c>
    </row>
    <row r="13207" spans="1:22">
      <c r="A13207" t="n">
        <v>103431</v>
      </c>
      <c r="B13207" s="59" t="n">
        <v>19</v>
      </c>
      <c r="C13207" s="7" t="n">
        <v>7</v>
      </c>
      <c r="D13207" s="7" t="s">
        <v>156</v>
      </c>
      <c r="E13207" s="7" t="s">
        <v>157</v>
      </c>
      <c r="F13207" s="7" t="s">
        <v>18</v>
      </c>
      <c r="G13207" s="7" t="n">
        <v>0</v>
      </c>
      <c r="H13207" s="7" t="n">
        <v>1</v>
      </c>
      <c r="I13207" s="7" t="n">
        <v>0</v>
      </c>
      <c r="J13207" s="7" t="n">
        <v>0</v>
      </c>
      <c r="K13207" s="7" t="n">
        <v>0</v>
      </c>
      <c r="L13207" s="7" t="n">
        <v>0</v>
      </c>
      <c r="M13207" s="7" t="n">
        <v>1</v>
      </c>
      <c r="N13207" s="7" t="n">
        <v>1.60000002384186</v>
      </c>
      <c r="O13207" s="7" t="n">
        <v>0.0900000035762787</v>
      </c>
      <c r="P13207" s="7" t="s">
        <v>18</v>
      </c>
      <c r="Q13207" s="7" t="s">
        <v>18</v>
      </c>
      <c r="R13207" s="7" t="n">
        <v>-1</v>
      </c>
      <c r="S13207" s="7" t="n">
        <v>0</v>
      </c>
      <c r="T13207" s="7" t="n">
        <v>0</v>
      </c>
      <c r="U13207" s="7" t="n">
        <v>0</v>
      </c>
      <c r="V13207" s="7" t="n">
        <v>0</v>
      </c>
    </row>
    <row r="13208" spans="1:22">
      <c r="A13208" t="s">
        <v>4</v>
      </c>
      <c r="B13208" s="4" t="s">
        <v>5</v>
      </c>
      <c r="C13208" s="4" t="s">
        <v>11</v>
      </c>
      <c r="D13208" s="4" t="s">
        <v>8</v>
      </c>
      <c r="E13208" s="4" t="s">
        <v>8</v>
      </c>
      <c r="F13208" s="4" t="s">
        <v>8</v>
      </c>
      <c r="G13208" s="4" t="s">
        <v>7</v>
      </c>
      <c r="H13208" s="4" t="s">
        <v>17</v>
      </c>
      <c r="I13208" s="4" t="s">
        <v>15</v>
      </c>
      <c r="J13208" s="4" t="s">
        <v>15</v>
      </c>
      <c r="K13208" s="4" t="s">
        <v>15</v>
      </c>
      <c r="L13208" s="4" t="s">
        <v>15</v>
      </c>
      <c r="M13208" s="4" t="s">
        <v>15</v>
      </c>
      <c r="N13208" s="4" t="s">
        <v>15</v>
      </c>
      <c r="O13208" s="4" t="s">
        <v>15</v>
      </c>
      <c r="P13208" s="4" t="s">
        <v>8</v>
      </c>
      <c r="Q13208" s="4" t="s">
        <v>8</v>
      </c>
      <c r="R13208" s="4" t="s">
        <v>17</v>
      </c>
      <c r="S13208" s="4" t="s">
        <v>7</v>
      </c>
      <c r="T13208" s="4" t="s">
        <v>17</v>
      </c>
      <c r="U13208" s="4" t="s">
        <v>17</v>
      </c>
      <c r="V13208" s="4" t="s">
        <v>11</v>
      </c>
    </row>
    <row r="13209" spans="1:22">
      <c r="A13209" t="n">
        <v>103502</v>
      </c>
      <c r="B13209" s="59" t="n">
        <v>19</v>
      </c>
      <c r="C13209" s="7" t="n">
        <v>8</v>
      </c>
      <c r="D13209" s="7" t="s">
        <v>158</v>
      </c>
      <c r="E13209" s="7" t="s">
        <v>159</v>
      </c>
      <c r="F13209" s="7" t="s">
        <v>18</v>
      </c>
      <c r="G13209" s="7" t="n">
        <v>0</v>
      </c>
      <c r="H13209" s="7" t="n">
        <v>1</v>
      </c>
      <c r="I13209" s="7" t="n">
        <v>0</v>
      </c>
      <c r="J13209" s="7" t="n">
        <v>0</v>
      </c>
      <c r="K13209" s="7" t="n">
        <v>0</v>
      </c>
      <c r="L13209" s="7" t="n">
        <v>0</v>
      </c>
      <c r="M13209" s="7" t="n">
        <v>1</v>
      </c>
      <c r="N13209" s="7" t="n">
        <v>1.60000002384186</v>
      </c>
      <c r="O13209" s="7" t="n">
        <v>0.0900000035762787</v>
      </c>
      <c r="P13209" s="7" t="s">
        <v>18</v>
      </c>
      <c r="Q13209" s="7" t="s">
        <v>18</v>
      </c>
      <c r="R13209" s="7" t="n">
        <v>-1</v>
      </c>
      <c r="S13209" s="7" t="n">
        <v>0</v>
      </c>
      <c r="T13209" s="7" t="n">
        <v>0</v>
      </c>
      <c r="U13209" s="7" t="n">
        <v>0</v>
      </c>
      <c r="V13209" s="7" t="n">
        <v>0</v>
      </c>
    </row>
    <row r="13210" spans="1:22">
      <c r="A13210" t="s">
        <v>4</v>
      </c>
      <c r="B13210" s="4" t="s">
        <v>5</v>
      </c>
      <c r="C13210" s="4" t="s">
        <v>11</v>
      </c>
      <c r="D13210" s="4" t="s">
        <v>8</v>
      </c>
      <c r="E13210" s="4" t="s">
        <v>8</v>
      </c>
      <c r="F13210" s="4" t="s">
        <v>8</v>
      </c>
      <c r="G13210" s="4" t="s">
        <v>7</v>
      </c>
      <c r="H13210" s="4" t="s">
        <v>17</v>
      </c>
      <c r="I13210" s="4" t="s">
        <v>15</v>
      </c>
      <c r="J13210" s="4" t="s">
        <v>15</v>
      </c>
      <c r="K13210" s="4" t="s">
        <v>15</v>
      </c>
      <c r="L13210" s="4" t="s">
        <v>15</v>
      </c>
      <c r="M13210" s="4" t="s">
        <v>15</v>
      </c>
      <c r="N13210" s="4" t="s">
        <v>15</v>
      </c>
      <c r="O13210" s="4" t="s">
        <v>15</v>
      </c>
      <c r="P13210" s="4" t="s">
        <v>8</v>
      </c>
      <c r="Q13210" s="4" t="s">
        <v>8</v>
      </c>
      <c r="R13210" s="4" t="s">
        <v>17</v>
      </c>
      <c r="S13210" s="4" t="s">
        <v>7</v>
      </c>
      <c r="T13210" s="4" t="s">
        <v>17</v>
      </c>
      <c r="U13210" s="4" t="s">
        <v>17</v>
      </c>
      <c r="V13210" s="4" t="s">
        <v>11</v>
      </c>
    </row>
    <row r="13211" spans="1:22">
      <c r="A13211" t="n">
        <v>103575</v>
      </c>
      <c r="B13211" s="59" t="n">
        <v>19</v>
      </c>
      <c r="C13211" s="7" t="n">
        <v>9</v>
      </c>
      <c r="D13211" s="7" t="s">
        <v>160</v>
      </c>
      <c r="E13211" s="7" t="s">
        <v>161</v>
      </c>
      <c r="F13211" s="7" t="s">
        <v>18</v>
      </c>
      <c r="G13211" s="7" t="n">
        <v>0</v>
      </c>
      <c r="H13211" s="7" t="n">
        <v>1</v>
      </c>
      <c r="I13211" s="7" t="n">
        <v>0</v>
      </c>
      <c r="J13211" s="7" t="n">
        <v>0</v>
      </c>
      <c r="K13211" s="7" t="n">
        <v>0</v>
      </c>
      <c r="L13211" s="7" t="n">
        <v>0</v>
      </c>
      <c r="M13211" s="7" t="n">
        <v>1</v>
      </c>
      <c r="N13211" s="7" t="n">
        <v>1.60000002384186</v>
      </c>
      <c r="O13211" s="7" t="n">
        <v>0.0900000035762787</v>
      </c>
      <c r="P13211" s="7" t="s">
        <v>18</v>
      </c>
      <c r="Q13211" s="7" t="s">
        <v>18</v>
      </c>
      <c r="R13211" s="7" t="n">
        <v>-1</v>
      </c>
      <c r="S13211" s="7" t="n">
        <v>0</v>
      </c>
      <c r="T13211" s="7" t="n">
        <v>0</v>
      </c>
      <c r="U13211" s="7" t="n">
        <v>0</v>
      </c>
      <c r="V13211" s="7" t="n">
        <v>0</v>
      </c>
    </row>
    <row r="13212" spans="1:22">
      <c r="A13212" t="s">
        <v>4</v>
      </c>
      <c r="B13212" s="4" t="s">
        <v>5</v>
      </c>
      <c r="C13212" s="4" t="s">
        <v>11</v>
      </c>
      <c r="D13212" s="4" t="s">
        <v>7</v>
      </c>
      <c r="E13212" s="4" t="s">
        <v>7</v>
      </c>
      <c r="F13212" s="4" t="s">
        <v>8</v>
      </c>
    </row>
    <row r="13213" spans="1:22">
      <c r="A13213" t="n">
        <v>103650</v>
      </c>
      <c r="B13213" s="50" t="n">
        <v>20</v>
      </c>
      <c r="C13213" s="7" t="n">
        <v>0</v>
      </c>
      <c r="D13213" s="7" t="n">
        <v>3</v>
      </c>
      <c r="E13213" s="7" t="n">
        <v>10</v>
      </c>
      <c r="F13213" s="7" t="s">
        <v>172</v>
      </c>
    </row>
    <row r="13214" spans="1:22">
      <c r="A13214" t="s">
        <v>4</v>
      </c>
      <c r="B13214" s="4" t="s">
        <v>5</v>
      </c>
      <c r="C13214" s="4" t="s">
        <v>11</v>
      </c>
    </row>
    <row r="13215" spans="1:22">
      <c r="A13215" t="n">
        <v>103668</v>
      </c>
      <c r="B13215" s="26" t="n">
        <v>16</v>
      </c>
      <c r="C13215" s="7" t="n">
        <v>0</v>
      </c>
    </row>
    <row r="13216" spans="1:22">
      <c r="A13216" t="s">
        <v>4</v>
      </c>
      <c r="B13216" s="4" t="s">
        <v>5</v>
      </c>
      <c r="C13216" s="4" t="s">
        <v>11</v>
      </c>
      <c r="D13216" s="4" t="s">
        <v>7</v>
      </c>
      <c r="E13216" s="4" t="s">
        <v>7</v>
      </c>
      <c r="F13216" s="4" t="s">
        <v>8</v>
      </c>
    </row>
    <row r="13217" spans="1:22">
      <c r="A13217" t="n">
        <v>103671</v>
      </c>
      <c r="B13217" s="50" t="n">
        <v>20</v>
      </c>
      <c r="C13217" s="7" t="n">
        <v>1</v>
      </c>
      <c r="D13217" s="7" t="n">
        <v>3</v>
      </c>
      <c r="E13217" s="7" t="n">
        <v>10</v>
      </c>
      <c r="F13217" s="7" t="s">
        <v>172</v>
      </c>
    </row>
    <row r="13218" spans="1:22">
      <c r="A13218" t="s">
        <v>4</v>
      </c>
      <c r="B13218" s="4" t="s">
        <v>5</v>
      </c>
      <c r="C13218" s="4" t="s">
        <v>11</v>
      </c>
    </row>
    <row r="13219" spans="1:22">
      <c r="A13219" t="n">
        <v>103689</v>
      </c>
      <c r="B13219" s="26" t="n">
        <v>16</v>
      </c>
      <c r="C13219" s="7" t="n">
        <v>0</v>
      </c>
    </row>
    <row r="13220" spans="1:22">
      <c r="A13220" t="s">
        <v>4</v>
      </c>
      <c r="B13220" s="4" t="s">
        <v>5</v>
      </c>
      <c r="C13220" s="4" t="s">
        <v>11</v>
      </c>
      <c r="D13220" s="4" t="s">
        <v>7</v>
      </c>
      <c r="E13220" s="4" t="s">
        <v>7</v>
      </c>
      <c r="F13220" s="4" t="s">
        <v>8</v>
      </c>
    </row>
    <row r="13221" spans="1:22">
      <c r="A13221" t="n">
        <v>103692</v>
      </c>
      <c r="B13221" s="50" t="n">
        <v>20</v>
      </c>
      <c r="C13221" s="7" t="n">
        <v>2</v>
      </c>
      <c r="D13221" s="7" t="n">
        <v>3</v>
      </c>
      <c r="E13221" s="7" t="n">
        <v>10</v>
      </c>
      <c r="F13221" s="7" t="s">
        <v>172</v>
      </c>
    </row>
    <row r="13222" spans="1:22">
      <c r="A13222" t="s">
        <v>4</v>
      </c>
      <c r="B13222" s="4" t="s">
        <v>5</v>
      </c>
      <c r="C13222" s="4" t="s">
        <v>11</v>
      </c>
    </row>
    <row r="13223" spans="1:22">
      <c r="A13223" t="n">
        <v>103710</v>
      </c>
      <c r="B13223" s="26" t="n">
        <v>16</v>
      </c>
      <c r="C13223" s="7" t="n">
        <v>0</v>
      </c>
    </row>
    <row r="13224" spans="1:22">
      <c r="A13224" t="s">
        <v>4</v>
      </c>
      <c r="B13224" s="4" t="s">
        <v>5</v>
      </c>
      <c r="C13224" s="4" t="s">
        <v>11</v>
      </c>
      <c r="D13224" s="4" t="s">
        <v>7</v>
      </c>
      <c r="E13224" s="4" t="s">
        <v>7</v>
      </c>
      <c r="F13224" s="4" t="s">
        <v>8</v>
      </c>
    </row>
    <row r="13225" spans="1:22">
      <c r="A13225" t="n">
        <v>103713</v>
      </c>
      <c r="B13225" s="50" t="n">
        <v>20</v>
      </c>
      <c r="C13225" s="7" t="n">
        <v>3</v>
      </c>
      <c r="D13225" s="7" t="n">
        <v>3</v>
      </c>
      <c r="E13225" s="7" t="n">
        <v>10</v>
      </c>
      <c r="F13225" s="7" t="s">
        <v>172</v>
      </c>
    </row>
    <row r="13226" spans="1:22">
      <c r="A13226" t="s">
        <v>4</v>
      </c>
      <c r="B13226" s="4" t="s">
        <v>5</v>
      </c>
      <c r="C13226" s="4" t="s">
        <v>11</v>
      </c>
    </row>
    <row r="13227" spans="1:22">
      <c r="A13227" t="n">
        <v>103731</v>
      </c>
      <c r="B13227" s="26" t="n">
        <v>16</v>
      </c>
      <c r="C13227" s="7" t="n">
        <v>0</v>
      </c>
    </row>
    <row r="13228" spans="1:22">
      <c r="A13228" t="s">
        <v>4</v>
      </c>
      <c r="B13228" s="4" t="s">
        <v>5</v>
      </c>
      <c r="C13228" s="4" t="s">
        <v>11</v>
      </c>
      <c r="D13228" s="4" t="s">
        <v>7</v>
      </c>
      <c r="E13228" s="4" t="s">
        <v>7</v>
      </c>
      <c r="F13228" s="4" t="s">
        <v>8</v>
      </c>
    </row>
    <row r="13229" spans="1:22">
      <c r="A13229" t="n">
        <v>103734</v>
      </c>
      <c r="B13229" s="50" t="n">
        <v>20</v>
      </c>
      <c r="C13229" s="7" t="n">
        <v>4</v>
      </c>
      <c r="D13229" s="7" t="n">
        <v>3</v>
      </c>
      <c r="E13229" s="7" t="n">
        <v>10</v>
      </c>
      <c r="F13229" s="7" t="s">
        <v>172</v>
      </c>
    </row>
    <row r="13230" spans="1:22">
      <c r="A13230" t="s">
        <v>4</v>
      </c>
      <c r="B13230" s="4" t="s">
        <v>5</v>
      </c>
      <c r="C13230" s="4" t="s">
        <v>11</v>
      </c>
    </row>
    <row r="13231" spans="1:22">
      <c r="A13231" t="n">
        <v>103752</v>
      </c>
      <c r="B13231" s="26" t="n">
        <v>16</v>
      </c>
      <c r="C13231" s="7" t="n">
        <v>0</v>
      </c>
    </row>
    <row r="13232" spans="1:22">
      <c r="A13232" t="s">
        <v>4</v>
      </c>
      <c r="B13232" s="4" t="s">
        <v>5</v>
      </c>
      <c r="C13232" s="4" t="s">
        <v>11</v>
      </c>
      <c r="D13232" s="4" t="s">
        <v>7</v>
      </c>
      <c r="E13232" s="4" t="s">
        <v>7</v>
      </c>
      <c r="F13232" s="4" t="s">
        <v>8</v>
      </c>
    </row>
    <row r="13233" spans="1:6">
      <c r="A13233" t="n">
        <v>103755</v>
      </c>
      <c r="B13233" s="50" t="n">
        <v>20</v>
      </c>
      <c r="C13233" s="7" t="n">
        <v>5</v>
      </c>
      <c r="D13233" s="7" t="n">
        <v>3</v>
      </c>
      <c r="E13233" s="7" t="n">
        <v>10</v>
      </c>
      <c r="F13233" s="7" t="s">
        <v>172</v>
      </c>
    </row>
    <row r="13234" spans="1:6">
      <c r="A13234" t="s">
        <v>4</v>
      </c>
      <c r="B13234" s="4" t="s">
        <v>5</v>
      </c>
      <c r="C13234" s="4" t="s">
        <v>11</v>
      </c>
    </row>
    <row r="13235" spans="1:6">
      <c r="A13235" t="n">
        <v>103773</v>
      </c>
      <c r="B13235" s="26" t="n">
        <v>16</v>
      </c>
      <c r="C13235" s="7" t="n">
        <v>0</v>
      </c>
    </row>
    <row r="13236" spans="1:6">
      <c r="A13236" t="s">
        <v>4</v>
      </c>
      <c r="B13236" s="4" t="s">
        <v>5</v>
      </c>
      <c r="C13236" s="4" t="s">
        <v>11</v>
      </c>
      <c r="D13236" s="4" t="s">
        <v>7</v>
      </c>
      <c r="E13236" s="4" t="s">
        <v>7</v>
      </c>
      <c r="F13236" s="4" t="s">
        <v>8</v>
      </c>
    </row>
    <row r="13237" spans="1:6">
      <c r="A13237" t="n">
        <v>103776</v>
      </c>
      <c r="B13237" s="50" t="n">
        <v>20</v>
      </c>
      <c r="C13237" s="7" t="n">
        <v>6</v>
      </c>
      <c r="D13237" s="7" t="n">
        <v>3</v>
      </c>
      <c r="E13237" s="7" t="n">
        <v>10</v>
      </c>
      <c r="F13237" s="7" t="s">
        <v>172</v>
      </c>
    </row>
    <row r="13238" spans="1:6">
      <c r="A13238" t="s">
        <v>4</v>
      </c>
      <c r="B13238" s="4" t="s">
        <v>5</v>
      </c>
      <c r="C13238" s="4" t="s">
        <v>11</v>
      </c>
    </row>
    <row r="13239" spans="1:6">
      <c r="A13239" t="n">
        <v>103794</v>
      </c>
      <c r="B13239" s="26" t="n">
        <v>16</v>
      </c>
      <c r="C13239" s="7" t="n">
        <v>0</v>
      </c>
    </row>
    <row r="13240" spans="1:6">
      <c r="A13240" t="s">
        <v>4</v>
      </c>
      <c r="B13240" s="4" t="s">
        <v>5</v>
      </c>
      <c r="C13240" s="4" t="s">
        <v>11</v>
      </c>
      <c r="D13240" s="4" t="s">
        <v>7</v>
      </c>
      <c r="E13240" s="4" t="s">
        <v>7</v>
      </c>
      <c r="F13240" s="4" t="s">
        <v>8</v>
      </c>
    </row>
    <row r="13241" spans="1:6">
      <c r="A13241" t="n">
        <v>103797</v>
      </c>
      <c r="B13241" s="50" t="n">
        <v>20</v>
      </c>
      <c r="C13241" s="7" t="n">
        <v>7</v>
      </c>
      <c r="D13241" s="7" t="n">
        <v>3</v>
      </c>
      <c r="E13241" s="7" t="n">
        <v>10</v>
      </c>
      <c r="F13241" s="7" t="s">
        <v>172</v>
      </c>
    </row>
    <row r="13242" spans="1:6">
      <c r="A13242" t="s">
        <v>4</v>
      </c>
      <c r="B13242" s="4" t="s">
        <v>5</v>
      </c>
      <c r="C13242" s="4" t="s">
        <v>11</v>
      </c>
    </row>
    <row r="13243" spans="1:6">
      <c r="A13243" t="n">
        <v>103815</v>
      </c>
      <c r="B13243" s="26" t="n">
        <v>16</v>
      </c>
      <c r="C13243" s="7" t="n">
        <v>0</v>
      </c>
    </row>
    <row r="13244" spans="1:6">
      <c r="A13244" t="s">
        <v>4</v>
      </c>
      <c r="B13244" s="4" t="s">
        <v>5</v>
      </c>
      <c r="C13244" s="4" t="s">
        <v>11</v>
      </c>
      <c r="D13244" s="4" t="s">
        <v>7</v>
      </c>
      <c r="E13244" s="4" t="s">
        <v>7</v>
      </c>
      <c r="F13244" s="4" t="s">
        <v>8</v>
      </c>
    </row>
    <row r="13245" spans="1:6">
      <c r="A13245" t="n">
        <v>103818</v>
      </c>
      <c r="B13245" s="50" t="n">
        <v>20</v>
      </c>
      <c r="C13245" s="7" t="n">
        <v>8</v>
      </c>
      <c r="D13245" s="7" t="n">
        <v>3</v>
      </c>
      <c r="E13245" s="7" t="n">
        <v>10</v>
      </c>
      <c r="F13245" s="7" t="s">
        <v>172</v>
      </c>
    </row>
    <row r="13246" spans="1:6">
      <c r="A13246" t="s">
        <v>4</v>
      </c>
      <c r="B13246" s="4" t="s">
        <v>5</v>
      </c>
      <c r="C13246" s="4" t="s">
        <v>11</v>
      </c>
    </row>
    <row r="13247" spans="1:6">
      <c r="A13247" t="n">
        <v>103836</v>
      </c>
      <c r="B13247" s="26" t="n">
        <v>16</v>
      </c>
      <c r="C13247" s="7" t="n">
        <v>0</v>
      </c>
    </row>
    <row r="13248" spans="1:6">
      <c r="A13248" t="s">
        <v>4</v>
      </c>
      <c r="B13248" s="4" t="s">
        <v>5</v>
      </c>
      <c r="C13248" s="4" t="s">
        <v>11</v>
      </c>
      <c r="D13248" s="4" t="s">
        <v>7</v>
      </c>
      <c r="E13248" s="4" t="s">
        <v>7</v>
      </c>
      <c r="F13248" s="4" t="s">
        <v>8</v>
      </c>
    </row>
    <row r="13249" spans="1:6">
      <c r="A13249" t="n">
        <v>103839</v>
      </c>
      <c r="B13249" s="50" t="n">
        <v>20</v>
      </c>
      <c r="C13249" s="7" t="n">
        <v>9</v>
      </c>
      <c r="D13249" s="7" t="n">
        <v>3</v>
      </c>
      <c r="E13249" s="7" t="n">
        <v>10</v>
      </c>
      <c r="F13249" s="7" t="s">
        <v>172</v>
      </c>
    </row>
    <row r="13250" spans="1:6">
      <c r="A13250" t="s">
        <v>4</v>
      </c>
      <c r="B13250" s="4" t="s">
        <v>5</v>
      </c>
      <c r="C13250" s="4" t="s">
        <v>11</v>
      </c>
    </row>
    <row r="13251" spans="1:6">
      <c r="A13251" t="n">
        <v>103857</v>
      </c>
      <c r="B13251" s="26" t="n">
        <v>16</v>
      </c>
      <c r="C13251" s="7" t="n">
        <v>0</v>
      </c>
    </row>
    <row r="13252" spans="1:6">
      <c r="A13252" t="s">
        <v>4</v>
      </c>
      <c r="B13252" s="4" t="s">
        <v>5</v>
      </c>
      <c r="C13252" s="4" t="s">
        <v>7</v>
      </c>
      <c r="D13252" s="4" t="s">
        <v>11</v>
      </c>
      <c r="E13252" s="4" t="s">
        <v>7</v>
      </c>
    </row>
    <row r="13253" spans="1:6">
      <c r="A13253" t="n">
        <v>103860</v>
      </c>
      <c r="B13253" s="15" t="n">
        <v>49</v>
      </c>
      <c r="C13253" s="7" t="n">
        <v>1</v>
      </c>
      <c r="D13253" s="7" t="n">
        <v>0</v>
      </c>
      <c r="E13253" s="7" t="n">
        <v>0</v>
      </c>
    </row>
    <row r="13254" spans="1:6">
      <c r="A13254" t="s">
        <v>4</v>
      </c>
      <c r="B13254" s="4" t="s">
        <v>5</v>
      </c>
      <c r="C13254" s="4" t="s">
        <v>7</v>
      </c>
      <c r="D13254" s="4" t="s">
        <v>11</v>
      </c>
      <c r="E13254" s="4" t="s">
        <v>17</v>
      </c>
      <c r="F13254" s="4" t="s">
        <v>11</v>
      </c>
      <c r="G13254" s="4" t="s">
        <v>17</v>
      </c>
      <c r="H13254" s="4" t="s">
        <v>7</v>
      </c>
    </row>
    <row r="13255" spans="1:6">
      <c r="A13255" t="n">
        <v>103865</v>
      </c>
      <c r="B13255" s="15" t="n">
        <v>49</v>
      </c>
      <c r="C13255" s="7" t="n">
        <v>0</v>
      </c>
      <c r="D13255" s="7" t="n">
        <v>509</v>
      </c>
      <c r="E13255" s="7" t="n">
        <v>1060320051</v>
      </c>
      <c r="F13255" s="7" t="n">
        <v>0</v>
      </c>
      <c r="G13255" s="7" t="n">
        <v>0</v>
      </c>
      <c r="H13255" s="7" t="n">
        <v>0</v>
      </c>
    </row>
    <row r="13256" spans="1:6">
      <c r="A13256" t="s">
        <v>4</v>
      </c>
      <c r="B13256" s="4" t="s">
        <v>5</v>
      </c>
      <c r="C13256" s="4" t="s">
        <v>7</v>
      </c>
      <c r="D13256" s="4" t="s">
        <v>11</v>
      </c>
      <c r="E13256" s="4" t="s">
        <v>7</v>
      </c>
      <c r="F13256" s="4" t="s">
        <v>8</v>
      </c>
      <c r="G13256" s="4" t="s">
        <v>8</v>
      </c>
      <c r="H13256" s="4" t="s">
        <v>8</v>
      </c>
      <c r="I13256" s="4" t="s">
        <v>8</v>
      </c>
      <c r="J13256" s="4" t="s">
        <v>8</v>
      </c>
      <c r="K13256" s="4" t="s">
        <v>8</v>
      </c>
      <c r="L13256" s="4" t="s">
        <v>8</v>
      </c>
      <c r="M13256" s="4" t="s">
        <v>8</v>
      </c>
      <c r="N13256" s="4" t="s">
        <v>8</v>
      </c>
      <c r="O13256" s="4" t="s">
        <v>8</v>
      </c>
      <c r="P13256" s="4" t="s">
        <v>8</v>
      </c>
      <c r="Q13256" s="4" t="s">
        <v>8</v>
      </c>
      <c r="R13256" s="4" t="s">
        <v>8</v>
      </c>
      <c r="S13256" s="4" t="s">
        <v>8</v>
      </c>
      <c r="T13256" s="4" t="s">
        <v>8</v>
      </c>
      <c r="U13256" s="4" t="s">
        <v>8</v>
      </c>
    </row>
    <row r="13257" spans="1:6">
      <c r="A13257" t="n">
        <v>103880</v>
      </c>
      <c r="B13257" s="38" t="n">
        <v>36</v>
      </c>
      <c r="C13257" s="7" t="n">
        <v>8</v>
      </c>
      <c r="D13257" s="7" t="n">
        <v>0</v>
      </c>
      <c r="E13257" s="7" t="n">
        <v>0</v>
      </c>
      <c r="F13257" s="7" t="s">
        <v>189</v>
      </c>
      <c r="G13257" s="7" t="s">
        <v>210</v>
      </c>
      <c r="H13257" s="7" t="s">
        <v>211</v>
      </c>
      <c r="I13257" s="7" t="s">
        <v>18</v>
      </c>
      <c r="J13257" s="7" t="s">
        <v>18</v>
      </c>
      <c r="K13257" s="7" t="s">
        <v>18</v>
      </c>
      <c r="L13257" s="7" t="s">
        <v>18</v>
      </c>
      <c r="M13257" s="7" t="s">
        <v>18</v>
      </c>
      <c r="N13257" s="7" t="s">
        <v>18</v>
      </c>
      <c r="O13257" s="7" t="s">
        <v>18</v>
      </c>
      <c r="P13257" s="7" t="s">
        <v>18</v>
      </c>
      <c r="Q13257" s="7" t="s">
        <v>18</v>
      </c>
      <c r="R13257" s="7" t="s">
        <v>18</v>
      </c>
      <c r="S13257" s="7" t="s">
        <v>18</v>
      </c>
      <c r="T13257" s="7" t="s">
        <v>18</v>
      </c>
      <c r="U13257" s="7" t="s">
        <v>18</v>
      </c>
    </row>
    <row r="13258" spans="1:6">
      <c r="A13258" t="s">
        <v>4</v>
      </c>
      <c r="B13258" s="4" t="s">
        <v>5</v>
      </c>
      <c r="C13258" s="4" t="s">
        <v>7</v>
      </c>
      <c r="D13258" s="4" t="s">
        <v>11</v>
      </c>
      <c r="E13258" s="4" t="s">
        <v>7</v>
      </c>
      <c r="F13258" s="4" t="s">
        <v>8</v>
      </c>
      <c r="G13258" s="4" t="s">
        <v>8</v>
      </c>
      <c r="H13258" s="4" t="s">
        <v>8</v>
      </c>
      <c r="I13258" s="4" t="s">
        <v>8</v>
      </c>
      <c r="J13258" s="4" t="s">
        <v>8</v>
      </c>
      <c r="K13258" s="4" t="s">
        <v>8</v>
      </c>
      <c r="L13258" s="4" t="s">
        <v>8</v>
      </c>
      <c r="M13258" s="4" t="s">
        <v>8</v>
      </c>
      <c r="N13258" s="4" t="s">
        <v>8</v>
      </c>
      <c r="O13258" s="4" t="s">
        <v>8</v>
      </c>
      <c r="P13258" s="4" t="s">
        <v>8</v>
      </c>
      <c r="Q13258" s="4" t="s">
        <v>8</v>
      </c>
      <c r="R13258" s="4" t="s">
        <v>8</v>
      </c>
      <c r="S13258" s="4" t="s">
        <v>8</v>
      </c>
      <c r="T13258" s="4" t="s">
        <v>8</v>
      </c>
      <c r="U13258" s="4" t="s">
        <v>8</v>
      </c>
    </row>
    <row r="13259" spans="1:6">
      <c r="A13259" t="n">
        <v>103930</v>
      </c>
      <c r="B13259" s="38" t="n">
        <v>36</v>
      </c>
      <c r="C13259" s="7" t="n">
        <v>8</v>
      </c>
      <c r="D13259" s="7" t="n">
        <v>7</v>
      </c>
      <c r="E13259" s="7" t="n">
        <v>0</v>
      </c>
      <c r="F13259" s="7" t="s">
        <v>210</v>
      </c>
      <c r="G13259" s="7" t="s">
        <v>211</v>
      </c>
      <c r="H13259" s="7" t="s">
        <v>92</v>
      </c>
      <c r="I13259" s="7" t="s">
        <v>18</v>
      </c>
      <c r="J13259" s="7" t="s">
        <v>18</v>
      </c>
      <c r="K13259" s="7" t="s">
        <v>18</v>
      </c>
      <c r="L13259" s="7" t="s">
        <v>18</v>
      </c>
      <c r="M13259" s="7" t="s">
        <v>18</v>
      </c>
      <c r="N13259" s="7" t="s">
        <v>18</v>
      </c>
      <c r="O13259" s="7" t="s">
        <v>18</v>
      </c>
      <c r="P13259" s="7" t="s">
        <v>18</v>
      </c>
      <c r="Q13259" s="7" t="s">
        <v>18</v>
      </c>
      <c r="R13259" s="7" t="s">
        <v>18</v>
      </c>
      <c r="S13259" s="7" t="s">
        <v>18</v>
      </c>
      <c r="T13259" s="7" t="s">
        <v>18</v>
      </c>
      <c r="U13259" s="7" t="s">
        <v>18</v>
      </c>
    </row>
    <row r="13260" spans="1:6">
      <c r="A13260" t="s">
        <v>4</v>
      </c>
      <c r="B13260" s="4" t="s">
        <v>5</v>
      </c>
      <c r="C13260" s="4" t="s">
        <v>7</v>
      </c>
      <c r="D13260" s="4" t="s">
        <v>8</v>
      </c>
      <c r="E13260" s="4" t="s">
        <v>15</v>
      </c>
      <c r="F13260" s="4" t="s">
        <v>15</v>
      </c>
      <c r="G13260" s="4" t="s">
        <v>15</v>
      </c>
    </row>
    <row r="13261" spans="1:6">
      <c r="A13261" t="n">
        <v>103983</v>
      </c>
      <c r="B13261" s="17" t="n">
        <v>94</v>
      </c>
      <c r="C13261" s="7" t="n">
        <v>2</v>
      </c>
      <c r="D13261" s="7" t="s">
        <v>215</v>
      </c>
      <c r="E13261" s="7" t="n">
        <v>-30</v>
      </c>
      <c r="F13261" s="7" t="n">
        <v>0</v>
      </c>
      <c r="G13261" s="7" t="n">
        <v>-58.0999984741211</v>
      </c>
    </row>
    <row r="13262" spans="1:6">
      <c r="A13262" t="s">
        <v>4</v>
      </c>
      <c r="B13262" s="4" t="s">
        <v>5</v>
      </c>
      <c r="C13262" s="4" t="s">
        <v>7</v>
      </c>
      <c r="D13262" s="4" t="s">
        <v>8</v>
      </c>
      <c r="E13262" s="4" t="s">
        <v>15</v>
      </c>
      <c r="F13262" s="4" t="s">
        <v>15</v>
      </c>
      <c r="G13262" s="4" t="s">
        <v>15</v>
      </c>
    </row>
    <row r="13263" spans="1:6">
      <c r="A13263" t="n">
        <v>104006</v>
      </c>
      <c r="B13263" s="17" t="n">
        <v>94</v>
      </c>
      <c r="C13263" s="7" t="n">
        <v>2</v>
      </c>
      <c r="D13263" s="7" t="s">
        <v>216</v>
      </c>
      <c r="E13263" s="7" t="n">
        <v>-28.2999992370605</v>
      </c>
      <c r="F13263" s="7" t="n">
        <v>0</v>
      </c>
      <c r="G13263" s="7" t="n">
        <v>-52.5999984741211</v>
      </c>
    </row>
    <row r="13264" spans="1:6">
      <c r="A13264" t="s">
        <v>4</v>
      </c>
      <c r="B13264" s="4" t="s">
        <v>5</v>
      </c>
      <c r="C13264" s="4" t="s">
        <v>7</v>
      </c>
      <c r="D13264" s="4" t="s">
        <v>8</v>
      </c>
      <c r="E13264" s="4" t="s">
        <v>15</v>
      </c>
      <c r="F13264" s="4" t="s">
        <v>15</v>
      </c>
      <c r="G13264" s="4" t="s">
        <v>15</v>
      </c>
    </row>
    <row r="13265" spans="1:21">
      <c r="A13265" t="n">
        <v>104029</v>
      </c>
      <c r="B13265" s="17" t="n">
        <v>94</v>
      </c>
      <c r="C13265" s="7" t="n">
        <v>2</v>
      </c>
      <c r="D13265" s="7" t="s">
        <v>217</v>
      </c>
      <c r="E13265" s="7" t="n">
        <v>-30</v>
      </c>
      <c r="F13265" s="7" t="n">
        <v>0</v>
      </c>
      <c r="G13265" s="7" t="n">
        <v>-52.5999984741211</v>
      </c>
    </row>
    <row r="13266" spans="1:21">
      <c r="A13266" t="s">
        <v>4</v>
      </c>
      <c r="B13266" s="4" t="s">
        <v>5</v>
      </c>
      <c r="C13266" s="4" t="s">
        <v>7</v>
      </c>
      <c r="D13266" s="4" t="s">
        <v>8</v>
      </c>
      <c r="E13266" s="4" t="s">
        <v>15</v>
      </c>
      <c r="F13266" s="4" t="s">
        <v>15</v>
      </c>
      <c r="G13266" s="4" t="s">
        <v>15</v>
      </c>
    </row>
    <row r="13267" spans="1:21">
      <c r="A13267" t="n">
        <v>104052</v>
      </c>
      <c r="B13267" s="17" t="n">
        <v>94</v>
      </c>
      <c r="C13267" s="7" t="n">
        <v>2</v>
      </c>
      <c r="D13267" s="7" t="s">
        <v>218</v>
      </c>
      <c r="E13267" s="7" t="n">
        <v>-26.6000003814697</v>
      </c>
      <c r="F13267" s="7" t="n">
        <v>0</v>
      </c>
      <c r="G13267" s="7" t="n">
        <v>-55</v>
      </c>
    </row>
    <row r="13268" spans="1:21">
      <c r="A13268" t="s">
        <v>4</v>
      </c>
      <c r="B13268" s="4" t="s">
        <v>5</v>
      </c>
      <c r="C13268" s="4" t="s">
        <v>7</v>
      </c>
      <c r="D13268" s="4" t="s">
        <v>8</v>
      </c>
      <c r="E13268" s="4" t="s">
        <v>15</v>
      </c>
      <c r="F13268" s="4" t="s">
        <v>15</v>
      </c>
      <c r="G13268" s="4" t="s">
        <v>15</v>
      </c>
    </row>
    <row r="13269" spans="1:21">
      <c r="A13269" t="n">
        <v>104075</v>
      </c>
      <c r="B13269" s="17" t="n">
        <v>94</v>
      </c>
      <c r="C13269" s="7" t="n">
        <v>2</v>
      </c>
      <c r="D13269" s="7" t="s">
        <v>219</v>
      </c>
      <c r="E13269" s="7" t="n">
        <v>-31.7000007629395</v>
      </c>
      <c r="F13269" s="7" t="n">
        <v>0</v>
      </c>
      <c r="G13269" s="7" t="n">
        <v>-52.5999984741211</v>
      </c>
    </row>
    <row r="13270" spans="1:21">
      <c r="A13270" t="s">
        <v>4</v>
      </c>
      <c r="B13270" s="4" t="s">
        <v>5</v>
      </c>
      <c r="C13270" s="4" t="s">
        <v>7</v>
      </c>
      <c r="D13270" s="4" t="s">
        <v>8</v>
      </c>
      <c r="E13270" s="4" t="s">
        <v>15</v>
      </c>
      <c r="F13270" s="4" t="s">
        <v>15</v>
      </c>
      <c r="G13270" s="4" t="s">
        <v>15</v>
      </c>
    </row>
    <row r="13271" spans="1:21">
      <c r="A13271" t="n">
        <v>104098</v>
      </c>
      <c r="B13271" s="17" t="n">
        <v>94</v>
      </c>
      <c r="C13271" s="7" t="n">
        <v>2</v>
      </c>
      <c r="D13271" s="7" t="s">
        <v>220</v>
      </c>
      <c r="E13271" s="7" t="n">
        <v>-33.4000015258789</v>
      </c>
      <c r="F13271" s="7" t="n">
        <v>0</v>
      </c>
      <c r="G13271" s="7" t="n">
        <v>-52.5999984741211</v>
      </c>
    </row>
    <row r="13272" spans="1:21">
      <c r="A13272" t="s">
        <v>4</v>
      </c>
      <c r="B13272" s="4" t="s">
        <v>5</v>
      </c>
      <c r="C13272" s="4" t="s">
        <v>7</v>
      </c>
      <c r="D13272" s="4" t="s">
        <v>8</v>
      </c>
      <c r="E13272" s="4" t="s">
        <v>15</v>
      </c>
      <c r="F13272" s="4" t="s">
        <v>15</v>
      </c>
      <c r="G13272" s="4" t="s">
        <v>15</v>
      </c>
    </row>
    <row r="13273" spans="1:21">
      <c r="A13273" t="n">
        <v>104121</v>
      </c>
      <c r="B13273" s="17" t="n">
        <v>94</v>
      </c>
      <c r="C13273" s="7" t="n">
        <v>2</v>
      </c>
      <c r="D13273" s="7" t="s">
        <v>221</v>
      </c>
      <c r="E13273" s="7" t="n">
        <v>-33.4000015258789</v>
      </c>
      <c r="F13273" s="7" t="n">
        <v>0</v>
      </c>
      <c r="G13273" s="7" t="n">
        <v>-50.2000007629395</v>
      </c>
    </row>
    <row r="13274" spans="1:21">
      <c r="A13274" t="s">
        <v>4</v>
      </c>
      <c r="B13274" s="4" t="s">
        <v>5</v>
      </c>
      <c r="C13274" s="4" t="s">
        <v>7</v>
      </c>
      <c r="D13274" s="4" t="s">
        <v>8</v>
      </c>
      <c r="E13274" s="4" t="s">
        <v>15</v>
      </c>
      <c r="F13274" s="4" t="s">
        <v>15</v>
      </c>
      <c r="G13274" s="4" t="s">
        <v>15</v>
      </c>
    </row>
    <row r="13275" spans="1:21">
      <c r="A13275" t="n">
        <v>104144</v>
      </c>
      <c r="B13275" s="17" t="n">
        <v>94</v>
      </c>
      <c r="C13275" s="7" t="n">
        <v>2</v>
      </c>
      <c r="D13275" s="7" t="s">
        <v>222</v>
      </c>
      <c r="E13275" s="7" t="n">
        <v>-26.6000003814697</v>
      </c>
      <c r="F13275" s="7" t="n">
        <v>0</v>
      </c>
      <c r="G13275" s="7" t="n">
        <v>-52.5999984741211</v>
      </c>
    </row>
    <row r="13276" spans="1:21">
      <c r="A13276" t="s">
        <v>4</v>
      </c>
      <c r="B13276" s="4" t="s">
        <v>5</v>
      </c>
      <c r="C13276" s="4" t="s">
        <v>7</v>
      </c>
      <c r="D13276" s="4" t="s">
        <v>8</v>
      </c>
      <c r="E13276" s="4" t="s">
        <v>15</v>
      </c>
      <c r="F13276" s="4" t="s">
        <v>15</v>
      </c>
      <c r="G13276" s="4" t="s">
        <v>15</v>
      </c>
    </row>
    <row r="13277" spans="1:21">
      <c r="A13277" t="n">
        <v>104167</v>
      </c>
      <c r="B13277" s="17" t="n">
        <v>94</v>
      </c>
      <c r="C13277" s="7" t="n">
        <v>2</v>
      </c>
      <c r="D13277" s="7" t="s">
        <v>223</v>
      </c>
      <c r="E13277" s="7" t="n">
        <v>-28.2999992370605</v>
      </c>
      <c r="F13277" s="7" t="n">
        <v>0</v>
      </c>
      <c r="G13277" s="7" t="n">
        <v>-55</v>
      </c>
    </row>
    <row r="13278" spans="1:21">
      <c r="A13278" t="s">
        <v>4</v>
      </c>
      <c r="B13278" s="4" t="s">
        <v>5</v>
      </c>
      <c r="C13278" s="4" t="s">
        <v>7</v>
      </c>
      <c r="D13278" s="4" t="s">
        <v>8</v>
      </c>
      <c r="E13278" s="4" t="s">
        <v>15</v>
      </c>
      <c r="F13278" s="4" t="s">
        <v>15</v>
      </c>
      <c r="G13278" s="4" t="s">
        <v>15</v>
      </c>
    </row>
    <row r="13279" spans="1:21">
      <c r="A13279" t="n">
        <v>104190</v>
      </c>
      <c r="B13279" s="17" t="n">
        <v>94</v>
      </c>
      <c r="C13279" s="7" t="n">
        <v>2</v>
      </c>
      <c r="D13279" s="7" t="s">
        <v>224</v>
      </c>
      <c r="E13279" s="7" t="n">
        <v>-30</v>
      </c>
      <c r="F13279" s="7" t="n">
        <v>0</v>
      </c>
      <c r="G13279" s="7" t="n">
        <v>-55</v>
      </c>
    </row>
    <row r="13280" spans="1:21">
      <c r="A13280" t="s">
        <v>4</v>
      </c>
      <c r="B13280" s="4" t="s">
        <v>5</v>
      </c>
      <c r="C13280" s="4" t="s">
        <v>7</v>
      </c>
      <c r="D13280" s="4" t="s">
        <v>8</v>
      </c>
      <c r="E13280" s="4" t="s">
        <v>15</v>
      </c>
      <c r="F13280" s="4" t="s">
        <v>15</v>
      </c>
      <c r="G13280" s="4" t="s">
        <v>15</v>
      </c>
    </row>
    <row r="13281" spans="1:7">
      <c r="A13281" t="n">
        <v>104213</v>
      </c>
      <c r="B13281" s="17" t="n">
        <v>94</v>
      </c>
      <c r="C13281" s="7" t="n">
        <v>2</v>
      </c>
      <c r="D13281" s="7" t="s">
        <v>225</v>
      </c>
      <c r="E13281" s="7" t="n">
        <v>-31.7000007629395</v>
      </c>
      <c r="F13281" s="7" t="n">
        <v>0</v>
      </c>
      <c r="G13281" s="7" t="n">
        <v>-55</v>
      </c>
    </row>
    <row r="13282" spans="1:7">
      <c r="A13282" t="s">
        <v>4</v>
      </c>
      <c r="B13282" s="4" t="s">
        <v>5</v>
      </c>
      <c r="C13282" s="4" t="s">
        <v>7</v>
      </c>
      <c r="D13282" s="4" t="s">
        <v>8</v>
      </c>
      <c r="E13282" s="4" t="s">
        <v>15</v>
      </c>
      <c r="F13282" s="4" t="s">
        <v>15</v>
      </c>
      <c r="G13282" s="4" t="s">
        <v>15</v>
      </c>
    </row>
    <row r="13283" spans="1:7">
      <c r="A13283" t="n">
        <v>104236</v>
      </c>
      <c r="B13283" s="17" t="n">
        <v>94</v>
      </c>
      <c r="C13283" s="7" t="n">
        <v>2</v>
      </c>
      <c r="D13283" s="7" t="s">
        <v>226</v>
      </c>
      <c r="E13283" s="7" t="n">
        <v>-33.4000015258789</v>
      </c>
      <c r="F13283" s="7" t="n">
        <v>0</v>
      </c>
      <c r="G13283" s="7" t="n">
        <v>-55</v>
      </c>
    </row>
    <row r="13284" spans="1:7">
      <c r="A13284" t="s">
        <v>4</v>
      </c>
      <c r="B13284" s="4" t="s">
        <v>5</v>
      </c>
      <c r="C13284" s="4" t="s">
        <v>7</v>
      </c>
      <c r="D13284" s="4" t="s">
        <v>8</v>
      </c>
      <c r="E13284" s="4" t="s">
        <v>15</v>
      </c>
      <c r="F13284" s="4" t="s">
        <v>15</v>
      </c>
      <c r="G13284" s="4" t="s">
        <v>15</v>
      </c>
    </row>
    <row r="13285" spans="1:7">
      <c r="A13285" t="n">
        <v>104259</v>
      </c>
      <c r="B13285" s="17" t="n">
        <v>94</v>
      </c>
      <c r="C13285" s="7" t="n">
        <v>2</v>
      </c>
      <c r="D13285" s="7" t="s">
        <v>227</v>
      </c>
      <c r="E13285" s="7" t="n">
        <v>-28.2999992370605</v>
      </c>
      <c r="F13285" s="7" t="n">
        <v>0</v>
      </c>
      <c r="G13285" s="7" t="n">
        <v>-51.9500007629395</v>
      </c>
    </row>
    <row r="13286" spans="1:7">
      <c r="A13286" t="s">
        <v>4</v>
      </c>
      <c r="B13286" s="4" t="s">
        <v>5</v>
      </c>
      <c r="C13286" s="4" t="s">
        <v>7</v>
      </c>
      <c r="D13286" s="4" t="s">
        <v>8</v>
      </c>
      <c r="E13286" s="4" t="s">
        <v>15</v>
      </c>
      <c r="F13286" s="4" t="s">
        <v>15</v>
      </c>
      <c r="G13286" s="4" t="s">
        <v>15</v>
      </c>
    </row>
    <row r="13287" spans="1:7">
      <c r="A13287" t="n">
        <v>104283</v>
      </c>
      <c r="B13287" s="17" t="n">
        <v>94</v>
      </c>
      <c r="C13287" s="7" t="n">
        <v>2</v>
      </c>
      <c r="D13287" s="7" t="s">
        <v>228</v>
      </c>
      <c r="E13287" s="7" t="n">
        <v>-30</v>
      </c>
      <c r="F13287" s="7" t="n">
        <v>0</v>
      </c>
      <c r="G13287" s="7" t="n">
        <v>-51.9500007629395</v>
      </c>
    </row>
    <row r="13288" spans="1:7">
      <c r="A13288" t="s">
        <v>4</v>
      </c>
      <c r="B13288" s="4" t="s">
        <v>5</v>
      </c>
      <c r="C13288" s="4" t="s">
        <v>7</v>
      </c>
      <c r="D13288" s="4" t="s">
        <v>8</v>
      </c>
      <c r="E13288" s="4" t="s">
        <v>15</v>
      </c>
      <c r="F13288" s="4" t="s">
        <v>15</v>
      </c>
      <c r="G13288" s="4" t="s">
        <v>15</v>
      </c>
    </row>
    <row r="13289" spans="1:7">
      <c r="A13289" t="n">
        <v>104307</v>
      </c>
      <c r="B13289" s="17" t="n">
        <v>94</v>
      </c>
      <c r="C13289" s="7" t="n">
        <v>2</v>
      </c>
      <c r="D13289" s="7" t="s">
        <v>229</v>
      </c>
      <c r="E13289" s="7" t="n">
        <v>-26.6000003814697</v>
      </c>
      <c r="F13289" s="7" t="n">
        <v>0</v>
      </c>
      <c r="G13289" s="7" t="n">
        <v>-54.3499984741211</v>
      </c>
    </row>
    <row r="13290" spans="1:7">
      <c r="A13290" t="s">
        <v>4</v>
      </c>
      <c r="B13290" s="4" t="s">
        <v>5</v>
      </c>
      <c r="C13290" s="4" t="s">
        <v>7</v>
      </c>
      <c r="D13290" s="4" t="s">
        <v>8</v>
      </c>
      <c r="E13290" s="4" t="s">
        <v>15</v>
      </c>
      <c r="F13290" s="4" t="s">
        <v>15</v>
      </c>
      <c r="G13290" s="4" t="s">
        <v>15</v>
      </c>
    </row>
    <row r="13291" spans="1:7">
      <c r="A13291" t="n">
        <v>104331</v>
      </c>
      <c r="B13291" s="17" t="n">
        <v>94</v>
      </c>
      <c r="C13291" s="7" t="n">
        <v>2</v>
      </c>
      <c r="D13291" s="7" t="s">
        <v>230</v>
      </c>
      <c r="E13291" s="7" t="n">
        <v>-31.7000007629395</v>
      </c>
      <c r="F13291" s="7" t="n">
        <v>0</v>
      </c>
      <c r="G13291" s="7" t="n">
        <v>-51.9500007629395</v>
      </c>
    </row>
    <row r="13292" spans="1:7">
      <c r="A13292" t="s">
        <v>4</v>
      </c>
      <c r="B13292" s="4" t="s">
        <v>5</v>
      </c>
      <c r="C13292" s="4" t="s">
        <v>7</v>
      </c>
      <c r="D13292" s="4" t="s">
        <v>8</v>
      </c>
      <c r="E13292" s="4" t="s">
        <v>15</v>
      </c>
      <c r="F13292" s="4" t="s">
        <v>15</v>
      </c>
      <c r="G13292" s="4" t="s">
        <v>15</v>
      </c>
    </row>
    <row r="13293" spans="1:7">
      <c r="A13293" t="n">
        <v>104355</v>
      </c>
      <c r="B13293" s="17" t="n">
        <v>94</v>
      </c>
      <c r="C13293" s="7" t="n">
        <v>2</v>
      </c>
      <c r="D13293" s="7" t="s">
        <v>231</v>
      </c>
      <c r="E13293" s="7" t="n">
        <v>-33.4000015258789</v>
      </c>
      <c r="F13293" s="7" t="n">
        <v>0</v>
      </c>
      <c r="G13293" s="7" t="n">
        <v>-51.9500007629395</v>
      </c>
    </row>
    <row r="13294" spans="1:7">
      <c r="A13294" t="s">
        <v>4</v>
      </c>
      <c r="B13294" s="4" t="s">
        <v>5</v>
      </c>
      <c r="C13294" s="4" t="s">
        <v>7</v>
      </c>
      <c r="D13294" s="4" t="s">
        <v>8</v>
      </c>
      <c r="E13294" s="4" t="s">
        <v>15</v>
      </c>
      <c r="F13294" s="4" t="s">
        <v>15</v>
      </c>
      <c r="G13294" s="4" t="s">
        <v>15</v>
      </c>
    </row>
    <row r="13295" spans="1:7">
      <c r="A13295" t="n">
        <v>104379</v>
      </c>
      <c r="B13295" s="17" t="n">
        <v>94</v>
      </c>
      <c r="C13295" s="7" t="n">
        <v>2</v>
      </c>
      <c r="D13295" s="7" t="s">
        <v>232</v>
      </c>
      <c r="E13295" s="7" t="n">
        <v>-33.4000015258789</v>
      </c>
      <c r="F13295" s="7" t="n">
        <v>0</v>
      </c>
      <c r="G13295" s="7" t="n">
        <v>-49.5499992370605</v>
      </c>
    </row>
    <row r="13296" spans="1:7">
      <c r="A13296" t="s">
        <v>4</v>
      </c>
      <c r="B13296" s="4" t="s">
        <v>5</v>
      </c>
      <c r="C13296" s="4" t="s">
        <v>7</v>
      </c>
      <c r="D13296" s="4" t="s">
        <v>8</v>
      </c>
      <c r="E13296" s="4" t="s">
        <v>15</v>
      </c>
      <c r="F13296" s="4" t="s">
        <v>15</v>
      </c>
      <c r="G13296" s="4" t="s">
        <v>15</v>
      </c>
    </row>
    <row r="13297" spans="1:7">
      <c r="A13297" t="n">
        <v>104403</v>
      </c>
      <c r="B13297" s="17" t="n">
        <v>94</v>
      </c>
      <c r="C13297" s="7" t="n">
        <v>2</v>
      </c>
      <c r="D13297" s="7" t="s">
        <v>233</v>
      </c>
      <c r="E13297" s="7" t="n">
        <v>-26.6000003814697</v>
      </c>
      <c r="F13297" s="7" t="n">
        <v>0</v>
      </c>
      <c r="G13297" s="7" t="n">
        <v>-51.9500007629395</v>
      </c>
    </row>
    <row r="13298" spans="1:7">
      <c r="A13298" t="s">
        <v>4</v>
      </c>
      <c r="B13298" s="4" t="s">
        <v>5</v>
      </c>
      <c r="C13298" s="4" t="s">
        <v>7</v>
      </c>
      <c r="D13298" s="4" t="s">
        <v>8</v>
      </c>
      <c r="E13298" s="4" t="s">
        <v>15</v>
      </c>
      <c r="F13298" s="4" t="s">
        <v>15</v>
      </c>
      <c r="G13298" s="4" t="s">
        <v>15</v>
      </c>
    </row>
    <row r="13299" spans="1:7">
      <c r="A13299" t="n">
        <v>104427</v>
      </c>
      <c r="B13299" s="17" t="n">
        <v>94</v>
      </c>
      <c r="C13299" s="7" t="n">
        <v>2</v>
      </c>
      <c r="D13299" s="7" t="s">
        <v>234</v>
      </c>
      <c r="E13299" s="7" t="n">
        <v>-28.2999992370605</v>
      </c>
      <c r="F13299" s="7" t="n">
        <v>0</v>
      </c>
      <c r="G13299" s="7" t="n">
        <v>-54.3499984741211</v>
      </c>
    </row>
    <row r="13300" spans="1:7">
      <c r="A13300" t="s">
        <v>4</v>
      </c>
      <c r="B13300" s="4" t="s">
        <v>5</v>
      </c>
      <c r="C13300" s="4" t="s">
        <v>7</v>
      </c>
      <c r="D13300" s="4" t="s">
        <v>8</v>
      </c>
      <c r="E13300" s="4" t="s">
        <v>15</v>
      </c>
      <c r="F13300" s="4" t="s">
        <v>15</v>
      </c>
      <c r="G13300" s="4" t="s">
        <v>15</v>
      </c>
    </row>
    <row r="13301" spans="1:7">
      <c r="A13301" t="n">
        <v>104451</v>
      </c>
      <c r="B13301" s="17" t="n">
        <v>94</v>
      </c>
      <c r="C13301" s="7" t="n">
        <v>2</v>
      </c>
      <c r="D13301" s="7" t="s">
        <v>235</v>
      </c>
      <c r="E13301" s="7" t="n">
        <v>-30</v>
      </c>
      <c r="F13301" s="7" t="n">
        <v>0</v>
      </c>
      <c r="G13301" s="7" t="n">
        <v>-54.3499984741211</v>
      </c>
    </row>
    <row r="13302" spans="1:7">
      <c r="A13302" t="s">
        <v>4</v>
      </c>
      <c r="B13302" s="4" t="s">
        <v>5</v>
      </c>
      <c r="C13302" s="4" t="s">
        <v>7</v>
      </c>
      <c r="D13302" s="4" t="s">
        <v>8</v>
      </c>
      <c r="E13302" s="4" t="s">
        <v>15</v>
      </c>
      <c r="F13302" s="4" t="s">
        <v>15</v>
      </c>
      <c r="G13302" s="4" t="s">
        <v>15</v>
      </c>
    </row>
    <row r="13303" spans="1:7">
      <c r="A13303" t="n">
        <v>104475</v>
      </c>
      <c r="B13303" s="17" t="n">
        <v>94</v>
      </c>
      <c r="C13303" s="7" t="n">
        <v>2</v>
      </c>
      <c r="D13303" s="7" t="s">
        <v>236</v>
      </c>
      <c r="E13303" s="7" t="n">
        <v>-31.7000007629395</v>
      </c>
      <c r="F13303" s="7" t="n">
        <v>0</v>
      </c>
      <c r="G13303" s="7" t="n">
        <v>-54.3499984741211</v>
      </c>
    </row>
    <row r="13304" spans="1:7">
      <c r="A13304" t="s">
        <v>4</v>
      </c>
      <c r="B13304" s="4" t="s">
        <v>5</v>
      </c>
      <c r="C13304" s="4" t="s">
        <v>7</v>
      </c>
      <c r="D13304" s="4" t="s">
        <v>8</v>
      </c>
      <c r="E13304" s="4" t="s">
        <v>15</v>
      </c>
      <c r="F13304" s="4" t="s">
        <v>15</v>
      </c>
      <c r="G13304" s="4" t="s">
        <v>15</v>
      </c>
    </row>
    <row r="13305" spans="1:7">
      <c r="A13305" t="n">
        <v>104499</v>
      </c>
      <c r="B13305" s="17" t="n">
        <v>94</v>
      </c>
      <c r="C13305" s="7" t="n">
        <v>2</v>
      </c>
      <c r="D13305" s="7" t="s">
        <v>237</v>
      </c>
      <c r="E13305" s="7" t="n">
        <v>-33.4000015258789</v>
      </c>
      <c r="F13305" s="7" t="n">
        <v>0</v>
      </c>
      <c r="G13305" s="7" t="n">
        <v>-54.3499984741211</v>
      </c>
    </row>
    <row r="13306" spans="1:7">
      <c r="A13306" t="s">
        <v>4</v>
      </c>
      <c r="B13306" s="4" t="s">
        <v>5</v>
      </c>
      <c r="C13306" s="4" t="s">
        <v>7</v>
      </c>
      <c r="D13306" s="4" t="s">
        <v>8</v>
      </c>
      <c r="E13306" s="4" t="s">
        <v>15</v>
      </c>
      <c r="F13306" s="4" t="s">
        <v>15</v>
      </c>
      <c r="G13306" s="4" t="s">
        <v>15</v>
      </c>
    </row>
    <row r="13307" spans="1:7">
      <c r="A13307" t="n">
        <v>104523</v>
      </c>
      <c r="B13307" s="17" t="n">
        <v>94</v>
      </c>
      <c r="C13307" s="7" t="n">
        <v>3</v>
      </c>
      <c r="D13307" s="7" t="s">
        <v>227</v>
      </c>
      <c r="E13307" s="7" t="n">
        <v>0</v>
      </c>
      <c r="F13307" s="7" t="n">
        <v>180</v>
      </c>
      <c r="G13307" s="7" t="n">
        <v>0</v>
      </c>
    </row>
    <row r="13308" spans="1:7">
      <c r="A13308" t="s">
        <v>4</v>
      </c>
      <c r="B13308" s="4" t="s">
        <v>5</v>
      </c>
      <c r="C13308" s="4" t="s">
        <v>7</v>
      </c>
      <c r="D13308" s="4" t="s">
        <v>8</v>
      </c>
      <c r="E13308" s="4" t="s">
        <v>15</v>
      </c>
      <c r="F13308" s="4" t="s">
        <v>15</v>
      </c>
      <c r="G13308" s="4" t="s">
        <v>15</v>
      </c>
    </row>
    <row r="13309" spans="1:7">
      <c r="A13309" t="n">
        <v>104547</v>
      </c>
      <c r="B13309" s="17" t="n">
        <v>94</v>
      </c>
      <c r="C13309" s="7" t="n">
        <v>3</v>
      </c>
      <c r="D13309" s="7" t="s">
        <v>228</v>
      </c>
      <c r="E13309" s="7" t="n">
        <v>0</v>
      </c>
      <c r="F13309" s="7" t="n">
        <v>180</v>
      </c>
      <c r="G13309" s="7" t="n">
        <v>0</v>
      </c>
    </row>
    <row r="13310" spans="1:7">
      <c r="A13310" t="s">
        <v>4</v>
      </c>
      <c r="B13310" s="4" t="s">
        <v>5</v>
      </c>
      <c r="C13310" s="4" t="s">
        <v>7</v>
      </c>
      <c r="D13310" s="4" t="s">
        <v>8</v>
      </c>
      <c r="E13310" s="4" t="s">
        <v>15</v>
      </c>
      <c r="F13310" s="4" t="s">
        <v>15</v>
      </c>
      <c r="G13310" s="4" t="s">
        <v>15</v>
      </c>
    </row>
    <row r="13311" spans="1:7">
      <c r="A13311" t="n">
        <v>104571</v>
      </c>
      <c r="B13311" s="17" t="n">
        <v>94</v>
      </c>
      <c r="C13311" s="7" t="n">
        <v>3</v>
      </c>
      <c r="D13311" s="7" t="s">
        <v>229</v>
      </c>
      <c r="E13311" s="7" t="n">
        <v>0</v>
      </c>
      <c r="F13311" s="7" t="n">
        <v>180</v>
      </c>
      <c r="G13311" s="7" t="n">
        <v>0</v>
      </c>
    </row>
    <row r="13312" spans="1:7">
      <c r="A13312" t="s">
        <v>4</v>
      </c>
      <c r="B13312" s="4" t="s">
        <v>5</v>
      </c>
      <c r="C13312" s="4" t="s">
        <v>7</v>
      </c>
      <c r="D13312" s="4" t="s">
        <v>8</v>
      </c>
      <c r="E13312" s="4" t="s">
        <v>15</v>
      </c>
      <c r="F13312" s="4" t="s">
        <v>15</v>
      </c>
      <c r="G13312" s="4" t="s">
        <v>15</v>
      </c>
    </row>
    <row r="13313" spans="1:7">
      <c r="A13313" t="n">
        <v>104595</v>
      </c>
      <c r="B13313" s="17" t="n">
        <v>94</v>
      </c>
      <c r="C13313" s="7" t="n">
        <v>3</v>
      </c>
      <c r="D13313" s="7" t="s">
        <v>230</v>
      </c>
      <c r="E13313" s="7" t="n">
        <v>0</v>
      </c>
      <c r="F13313" s="7" t="n">
        <v>180</v>
      </c>
      <c r="G13313" s="7" t="n">
        <v>0</v>
      </c>
    </row>
    <row r="13314" spans="1:7">
      <c r="A13314" t="s">
        <v>4</v>
      </c>
      <c r="B13314" s="4" t="s">
        <v>5</v>
      </c>
      <c r="C13314" s="4" t="s">
        <v>7</v>
      </c>
      <c r="D13314" s="4" t="s">
        <v>8</v>
      </c>
      <c r="E13314" s="4" t="s">
        <v>15</v>
      </c>
      <c r="F13314" s="4" t="s">
        <v>15</v>
      </c>
      <c r="G13314" s="4" t="s">
        <v>15</v>
      </c>
    </row>
    <row r="13315" spans="1:7">
      <c r="A13315" t="n">
        <v>104619</v>
      </c>
      <c r="B13315" s="17" t="n">
        <v>94</v>
      </c>
      <c r="C13315" s="7" t="n">
        <v>3</v>
      </c>
      <c r="D13315" s="7" t="s">
        <v>231</v>
      </c>
      <c r="E13315" s="7" t="n">
        <v>0</v>
      </c>
      <c r="F13315" s="7" t="n">
        <v>180</v>
      </c>
      <c r="G13315" s="7" t="n">
        <v>0</v>
      </c>
    </row>
    <row r="13316" spans="1:7">
      <c r="A13316" t="s">
        <v>4</v>
      </c>
      <c r="B13316" s="4" t="s">
        <v>5</v>
      </c>
      <c r="C13316" s="4" t="s">
        <v>7</v>
      </c>
      <c r="D13316" s="4" t="s">
        <v>8</v>
      </c>
      <c r="E13316" s="4" t="s">
        <v>15</v>
      </c>
      <c r="F13316" s="4" t="s">
        <v>15</v>
      </c>
      <c r="G13316" s="4" t="s">
        <v>15</v>
      </c>
    </row>
    <row r="13317" spans="1:7">
      <c r="A13317" t="n">
        <v>104643</v>
      </c>
      <c r="B13317" s="17" t="n">
        <v>94</v>
      </c>
      <c r="C13317" s="7" t="n">
        <v>3</v>
      </c>
      <c r="D13317" s="7" t="s">
        <v>232</v>
      </c>
      <c r="E13317" s="7" t="n">
        <v>0</v>
      </c>
      <c r="F13317" s="7" t="n">
        <v>180</v>
      </c>
      <c r="G13317" s="7" t="n">
        <v>0</v>
      </c>
    </row>
    <row r="13318" spans="1:7">
      <c r="A13318" t="s">
        <v>4</v>
      </c>
      <c r="B13318" s="4" t="s">
        <v>5</v>
      </c>
      <c r="C13318" s="4" t="s">
        <v>7</v>
      </c>
      <c r="D13318" s="4" t="s">
        <v>8</v>
      </c>
      <c r="E13318" s="4" t="s">
        <v>15</v>
      </c>
      <c r="F13318" s="4" t="s">
        <v>15</v>
      </c>
      <c r="G13318" s="4" t="s">
        <v>15</v>
      </c>
    </row>
    <row r="13319" spans="1:7">
      <c r="A13319" t="n">
        <v>104667</v>
      </c>
      <c r="B13319" s="17" t="n">
        <v>94</v>
      </c>
      <c r="C13319" s="7" t="n">
        <v>3</v>
      </c>
      <c r="D13319" s="7" t="s">
        <v>233</v>
      </c>
      <c r="E13319" s="7" t="n">
        <v>0</v>
      </c>
      <c r="F13319" s="7" t="n">
        <v>180</v>
      </c>
      <c r="G13319" s="7" t="n">
        <v>0</v>
      </c>
    </row>
    <row r="13320" spans="1:7">
      <c r="A13320" t="s">
        <v>4</v>
      </c>
      <c r="B13320" s="4" t="s">
        <v>5</v>
      </c>
      <c r="C13320" s="4" t="s">
        <v>7</v>
      </c>
      <c r="D13320" s="4" t="s">
        <v>8</v>
      </c>
      <c r="E13320" s="4" t="s">
        <v>15</v>
      </c>
      <c r="F13320" s="4" t="s">
        <v>15</v>
      </c>
      <c r="G13320" s="4" t="s">
        <v>15</v>
      </c>
    </row>
    <row r="13321" spans="1:7">
      <c r="A13321" t="n">
        <v>104691</v>
      </c>
      <c r="B13321" s="17" t="n">
        <v>94</v>
      </c>
      <c r="C13321" s="7" t="n">
        <v>3</v>
      </c>
      <c r="D13321" s="7" t="s">
        <v>234</v>
      </c>
      <c r="E13321" s="7" t="n">
        <v>0</v>
      </c>
      <c r="F13321" s="7" t="n">
        <v>180</v>
      </c>
      <c r="G13321" s="7" t="n">
        <v>0</v>
      </c>
    </row>
    <row r="13322" spans="1:7">
      <c r="A13322" t="s">
        <v>4</v>
      </c>
      <c r="B13322" s="4" t="s">
        <v>5</v>
      </c>
      <c r="C13322" s="4" t="s">
        <v>7</v>
      </c>
      <c r="D13322" s="4" t="s">
        <v>8</v>
      </c>
      <c r="E13322" s="4" t="s">
        <v>15</v>
      </c>
      <c r="F13322" s="4" t="s">
        <v>15</v>
      </c>
      <c r="G13322" s="4" t="s">
        <v>15</v>
      </c>
    </row>
    <row r="13323" spans="1:7">
      <c r="A13323" t="n">
        <v>104715</v>
      </c>
      <c r="B13323" s="17" t="n">
        <v>94</v>
      </c>
      <c r="C13323" s="7" t="n">
        <v>3</v>
      </c>
      <c r="D13323" s="7" t="s">
        <v>235</v>
      </c>
      <c r="E13323" s="7" t="n">
        <v>0</v>
      </c>
      <c r="F13323" s="7" t="n">
        <v>180</v>
      </c>
      <c r="G13323" s="7" t="n">
        <v>0</v>
      </c>
    </row>
    <row r="13324" spans="1:7">
      <c r="A13324" t="s">
        <v>4</v>
      </c>
      <c r="B13324" s="4" t="s">
        <v>5</v>
      </c>
      <c r="C13324" s="4" t="s">
        <v>7</v>
      </c>
      <c r="D13324" s="4" t="s">
        <v>8</v>
      </c>
      <c r="E13324" s="4" t="s">
        <v>15</v>
      </c>
      <c r="F13324" s="4" t="s">
        <v>15</v>
      </c>
      <c r="G13324" s="4" t="s">
        <v>15</v>
      </c>
    </row>
    <row r="13325" spans="1:7">
      <c r="A13325" t="n">
        <v>104739</v>
      </c>
      <c r="B13325" s="17" t="n">
        <v>94</v>
      </c>
      <c r="C13325" s="7" t="n">
        <v>3</v>
      </c>
      <c r="D13325" s="7" t="s">
        <v>236</v>
      </c>
      <c r="E13325" s="7" t="n">
        <v>0</v>
      </c>
      <c r="F13325" s="7" t="n">
        <v>180</v>
      </c>
      <c r="G13325" s="7" t="n">
        <v>0</v>
      </c>
    </row>
    <row r="13326" spans="1:7">
      <c r="A13326" t="s">
        <v>4</v>
      </c>
      <c r="B13326" s="4" t="s">
        <v>5</v>
      </c>
      <c r="C13326" s="4" t="s">
        <v>7</v>
      </c>
      <c r="D13326" s="4" t="s">
        <v>8</v>
      </c>
      <c r="E13326" s="4" t="s">
        <v>15</v>
      </c>
      <c r="F13326" s="4" t="s">
        <v>15</v>
      </c>
      <c r="G13326" s="4" t="s">
        <v>15</v>
      </c>
    </row>
    <row r="13327" spans="1:7">
      <c r="A13327" t="n">
        <v>104763</v>
      </c>
      <c r="B13327" s="17" t="n">
        <v>94</v>
      </c>
      <c r="C13327" s="7" t="n">
        <v>3</v>
      </c>
      <c r="D13327" s="7" t="s">
        <v>237</v>
      </c>
      <c r="E13327" s="7" t="n">
        <v>0</v>
      </c>
      <c r="F13327" s="7" t="n">
        <v>180</v>
      </c>
      <c r="G13327" s="7" t="n">
        <v>0</v>
      </c>
    </row>
    <row r="13328" spans="1:7">
      <c r="A13328" t="s">
        <v>4</v>
      </c>
      <c r="B13328" s="4" t="s">
        <v>5</v>
      </c>
      <c r="C13328" s="4" t="s">
        <v>11</v>
      </c>
      <c r="D13328" s="4" t="s">
        <v>11</v>
      </c>
      <c r="E13328" s="4" t="s">
        <v>11</v>
      </c>
    </row>
    <row r="13329" spans="1:7">
      <c r="A13329" t="n">
        <v>104787</v>
      </c>
      <c r="B13329" s="42" t="n">
        <v>61</v>
      </c>
      <c r="C13329" s="7" t="n">
        <v>0</v>
      </c>
      <c r="D13329" s="7" t="n">
        <v>65533</v>
      </c>
      <c r="E13329" s="7" t="n">
        <v>0</v>
      </c>
    </row>
    <row r="13330" spans="1:7">
      <c r="A13330" t="s">
        <v>4</v>
      </c>
      <c r="B13330" s="4" t="s">
        <v>5</v>
      </c>
      <c r="C13330" s="4" t="s">
        <v>11</v>
      </c>
      <c r="D13330" s="4" t="s">
        <v>11</v>
      </c>
      <c r="E13330" s="4" t="s">
        <v>11</v>
      </c>
    </row>
    <row r="13331" spans="1:7">
      <c r="A13331" t="n">
        <v>104794</v>
      </c>
      <c r="B13331" s="42" t="n">
        <v>61</v>
      </c>
      <c r="C13331" s="7" t="n">
        <v>1</v>
      </c>
      <c r="D13331" s="7" t="n">
        <v>65533</v>
      </c>
      <c r="E13331" s="7" t="n">
        <v>0</v>
      </c>
    </row>
    <row r="13332" spans="1:7">
      <c r="A13332" t="s">
        <v>4</v>
      </c>
      <c r="B13332" s="4" t="s">
        <v>5</v>
      </c>
      <c r="C13332" s="4" t="s">
        <v>11</v>
      </c>
      <c r="D13332" s="4" t="s">
        <v>11</v>
      </c>
      <c r="E13332" s="4" t="s">
        <v>11</v>
      </c>
    </row>
    <row r="13333" spans="1:7">
      <c r="A13333" t="n">
        <v>104801</v>
      </c>
      <c r="B13333" s="42" t="n">
        <v>61</v>
      </c>
      <c r="C13333" s="7" t="n">
        <v>2</v>
      </c>
      <c r="D13333" s="7" t="n">
        <v>65533</v>
      </c>
      <c r="E13333" s="7" t="n">
        <v>0</v>
      </c>
    </row>
    <row r="13334" spans="1:7">
      <c r="A13334" t="s">
        <v>4</v>
      </c>
      <c r="B13334" s="4" t="s">
        <v>5</v>
      </c>
      <c r="C13334" s="4" t="s">
        <v>11</v>
      </c>
      <c r="D13334" s="4" t="s">
        <v>11</v>
      </c>
      <c r="E13334" s="4" t="s">
        <v>11</v>
      </c>
    </row>
    <row r="13335" spans="1:7">
      <c r="A13335" t="n">
        <v>104808</v>
      </c>
      <c r="B13335" s="42" t="n">
        <v>61</v>
      </c>
      <c r="C13335" s="7" t="n">
        <v>3</v>
      </c>
      <c r="D13335" s="7" t="n">
        <v>65533</v>
      </c>
      <c r="E13335" s="7" t="n">
        <v>0</v>
      </c>
    </row>
    <row r="13336" spans="1:7">
      <c r="A13336" t="s">
        <v>4</v>
      </c>
      <c r="B13336" s="4" t="s">
        <v>5</v>
      </c>
      <c r="C13336" s="4" t="s">
        <v>11</v>
      </c>
      <c r="D13336" s="4" t="s">
        <v>11</v>
      </c>
      <c r="E13336" s="4" t="s">
        <v>11</v>
      </c>
    </row>
    <row r="13337" spans="1:7">
      <c r="A13337" t="n">
        <v>104815</v>
      </c>
      <c r="B13337" s="42" t="n">
        <v>61</v>
      </c>
      <c r="C13337" s="7" t="n">
        <v>4</v>
      </c>
      <c r="D13337" s="7" t="n">
        <v>65533</v>
      </c>
      <c r="E13337" s="7" t="n">
        <v>0</v>
      </c>
    </row>
    <row r="13338" spans="1:7">
      <c r="A13338" t="s">
        <v>4</v>
      </c>
      <c r="B13338" s="4" t="s">
        <v>5</v>
      </c>
      <c r="C13338" s="4" t="s">
        <v>11</v>
      </c>
      <c r="D13338" s="4" t="s">
        <v>11</v>
      </c>
      <c r="E13338" s="4" t="s">
        <v>11</v>
      </c>
    </row>
    <row r="13339" spans="1:7">
      <c r="A13339" t="n">
        <v>104822</v>
      </c>
      <c r="B13339" s="42" t="n">
        <v>61</v>
      </c>
      <c r="C13339" s="7" t="n">
        <v>5</v>
      </c>
      <c r="D13339" s="7" t="n">
        <v>65533</v>
      </c>
      <c r="E13339" s="7" t="n">
        <v>0</v>
      </c>
    </row>
    <row r="13340" spans="1:7">
      <c r="A13340" t="s">
        <v>4</v>
      </c>
      <c r="B13340" s="4" t="s">
        <v>5</v>
      </c>
      <c r="C13340" s="4" t="s">
        <v>11</v>
      </c>
      <c r="D13340" s="4" t="s">
        <v>11</v>
      </c>
      <c r="E13340" s="4" t="s">
        <v>11</v>
      </c>
    </row>
    <row r="13341" spans="1:7">
      <c r="A13341" t="n">
        <v>104829</v>
      </c>
      <c r="B13341" s="42" t="n">
        <v>61</v>
      </c>
      <c r="C13341" s="7" t="n">
        <v>6</v>
      </c>
      <c r="D13341" s="7" t="n">
        <v>65533</v>
      </c>
      <c r="E13341" s="7" t="n">
        <v>0</v>
      </c>
    </row>
    <row r="13342" spans="1:7">
      <c r="A13342" t="s">
        <v>4</v>
      </c>
      <c r="B13342" s="4" t="s">
        <v>5</v>
      </c>
      <c r="C13342" s="4" t="s">
        <v>11</v>
      </c>
      <c r="D13342" s="4" t="s">
        <v>11</v>
      </c>
      <c r="E13342" s="4" t="s">
        <v>11</v>
      </c>
    </row>
    <row r="13343" spans="1:7">
      <c r="A13343" t="n">
        <v>104836</v>
      </c>
      <c r="B13343" s="42" t="n">
        <v>61</v>
      </c>
      <c r="C13343" s="7" t="n">
        <v>7</v>
      </c>
      <c r="D13343" s="7" t="n">
        <v>65533</v>
      </c>
      <c r="E13343" s="7" t="n">
        <v>0</v>
      </c>
    </row>
    <row r="13344" spans="1:7">
      <c r="A13344" t="s">
        <v>4</v>
      </c>
      <c r="B13344" s="4" t="s">
        <v>5</v>
      </c>
      <c r="C13344" s="4" t="s">
        <v>11</v>
      </c>
      <c r="D13344" s="4" t="s">
        <v>11</v>
      </c>
      <c r="E13344" s="4" t="s">
        <v>11</v>
      </c>
    </row>
    <row r="13345" spans="1:5">
      <c r="A13345" t="n">
        <v>104843</v>
      </c>
      <c r="B13345" s="42" t="n">
        <v>61</v>
      </c>
      <c r="C13345" s="7" t="n">
        <v>8</v>
      </c>
      <c r="D13345" s="7" t="n">
        <v>65533</v>
      </c>
      <c r="E13345" s="7" t="n">
        <v>0</v>
      </c>
    </row>
    <row r="13346" spans="1:5">
      <c r="A13346" t="s">
        <v>4</v>
      </c>
      <c r="B13346" s="4" t="s">
        <v>5</v>
      </c>
      <c r="C13346" s="4" t="s">
        <v>11</v>
      </c>
      <c r="D13346" s="4" t="s">
        <v>11</v>
      </c>
      <c r="E13346" s="4" t="s">
        <v>11</v>
      </c>
    </row>
    <row r="13347" spans="1:5">
      <c r="A13347" t="n">
        <v>104850</v>
      </c>
      <c r="B13347" s="42" t="n">
        <v>61</v>
      </c>
      <c r="C13347" s="7" t="n">
        <v>9</v>
      </c>
      <c r="D13347" s="7" t="n">
        <v>65533</v>
      </c>
      <c r="E13347" s="7" t="n">
        <v>0</v>
      </c>
    </row>
    <row r="13348" spans="1:5">
      <c r="A13348" t="s">
        <v>4</v>
      </c>
      <c r="B13348" s="4" t="s">
        <v>5</v>
      </c>
      <c r="C13348" s="4" t="s">
        <v>11</v>
      </c>
      <c r="D13348" s="4" t="s">
        <v>17</v>
      </c>
    </row>
    <row r="13349" spans="1:5">
      <c r="A13349" t="n">
        <v>104857</v>
      </c>
      <c r="B13349" s="41" t="n">
        <v>43</v>
      </c>
      <c r="C13349" s="7" t="n">
        <v>1</v>
      </c>
      <c r="D13349" s="7" t="n">
        <v>128</v>
      </c>
    </row>
    <row r="13350" spans="1:5">
      <c r="A13350" t="s">
        <v>4</v>
      </c>
      <c r="B13350" s="4" t="s">
        <v>5</v>
      </c>
      <c r="C13350" s="4" t="s">
        <v>11</v>
      </c>
      <c r="D13350" s="4" t="s">
        <v>17</v>
      </c>
    </row>
    <row r="13351" spans="1:5">
      <c r="A13351" t="n">
        <v>104864</v>
      </c>
      <c r="B13351" s="41" t="n">
        <v>43</v>
      </c>
      <c r="C13351" s="7" t="n">
        <v>1</v>
      </c>
      <c r="D13351" s="7" t="n">
        <v>32</v>
      </c>
    </row>
    <row r="13352" spans="1:5">
      <c r="A13352" t="s">
        <v>4</v>
      </c>
      <c r="B13352" s="4" t="s">
        <v>5</v>
      </c>
      <c r="C13352" s="4" t="s">
        <v>11</v>
      </c>
      <c r="D13352" s="4" t="s">
        <v>17</v>
      </c>
    </row>
    <row r="13353" spans="1:5">
      <c r="A13353" t="n">
        <v>104871</v>
      </c>
      <c r="B13353" s="41" t="n">
        <v>43</v>
      </c>
      <c r="C13353" s="7" t="n">
        <v>2</v>
      </c>
      <c r="D13353" s="7" t="n">
        <v>128</v>
      </c>
    </row>
    <row r="13354" spans="1:5">
      <c r="A13354" t="s">
        <v>4</v>
      </c>
      <c r="B13354" s="4" t="s">
        <v>5</v>
      </c>
      <c r="C13354" s="4" t="s">
        <v>11</v>
      </c>
      <c r="D13354" s="4" t="s">
        <v>17</v>
      </c>
    </row>
    <row r="13355" spans="1:5">
      <c r="A13355" t="n">
        <v>104878</v>
      </c>
      <c r="B13355" s="41" t="n">
        <v>43</v>
      </c>
      <c r="C13355" s="7" t="n">
        <v>2</v>
      </c>
      <c r="D13355" s="7" t="n">
        <v>32</v>
      </c>
    </row>
    <row r="13356" spans="1:5">
      <c r="A13356" t="s">
        <v>4</v>
      </c>
      <c r="B13356" s="4" t="s">
        <v>5</v>
      </c>
      <c r="C13356" s="4" t="s">
        <v>11</v>
      </c>
      <c r="D13356" s="4" t="s">
        <v>17</v>
      </c>
    </row>
    <row r="13357" spans="1:5">
      <c r="A13357" t="n">
        <v>104885</v>
      </c>
      <c r="B13357" s="41" t="n">
        <v>43</v>
      </c>
      <c r="C13357" s="7" t="n">
        <v>3</v>
      </c>
      <c r="D13357" s="7" t="n">
        <v>128</v>
      </c>
    </row>
    <row r="13358" spans="1:5">
      <c r="A13358" t="s">
        <v>4</v>
      </c>
      <c r="B13358" s="4" t="s">
        <v>5</v>
      </c>
      <c r="C13358" s="4" t="s">
        <v>11</v>
      </c>
      <c r="D13358" s="4" t="s">
        <v>17</v>
      </c>
    </row>
    <row r="13359" spans="1:5">
      <c r="A13359" t="n">
        <v>104892</v>
      </c>
      <c r="B13359" s="41" t="n">
        <v>43</v>
      </c>
      <c r="C13359" s="7" t="n">
        <v>3</v>
      </c>
      <c r="D13359" s="7" t="n">
        <v>32</v>
      </c>
    </row>
    <row r="13360" spans="1:5">
      <c r="A13360" t="s">
        <v>4</v>
      </c>
      <c r="B13360" s="4" t="s">
        <v>5</v>
      </c>
      <c r="C13360" s="4" t="s">
        <v>11</v>
      </c>
      <c r="D13360" s="4" t="s">
        <v>17</v>
      </c>
    </row>
    <row r="13361" spans="1:5">
      <c r="A13361" t="n">
        <v>104899</v>
      </c>
      <c r="B13361" s="41" t="n">
        <v>43</v>
      </c>
      <c r="C13361" s="7" t="n">
        <v>4</v>
      </c>
      <c r="D13361" s="7" t="n">
        <v>128</v>
      </c>
    </row>
    <row r="13362" spans="1:5">
      <c r="A13362" t="s">
        <v>4</v>
      </c>
      <c r="B13362" s="4" t="s">
        <v>5</v>
      </c>
      <c r="C13362" s="4" t="s">
        <v>11</v>
      </c>
      <c r="D13362" s="4" t="s">
        <v>17</v>
      </c>
    </row>
    <row r="13363" spans="1:5">
      <c r="A13363" t="n">
        <v>104906</v>
      </c>
      <c r="B13363" s="41" t="n">
        <v>43</v>
      </c>
      <c r="C13363" s="7" t="n">
        <v>4</v>
      </c>
      <c r="D13363" s="7" t="n">
        <v>32</v>
      </c>
    </row>
    <row r="13364" spans="1:5">
      <c r="A13364" t="s">
        <v>4</v>
      </c>
      <c r="B13364" s="4" t="s">
        <v>5</v>
      </c>
      <c r="C13364" s="4" t="s">
        <v>7</v>
      </c>
      <c r="D13364" s="4" t="s">
        <v>11</v>
      </c>
      <c r="E13364" s="4" t="s">
        <v>8</v>
      </c>
      <c r="F13364" s="4" t="s">
        <v>8</v>
      </c>
      <c r="G13364" s="4" t="s">
        <v>8</v>
      </c>
      <c r="H13364" s="4" t="s">
        <v>8</v>
      </c>
    </row>
    <row r="13365" spans="1:5">
      <c r="A13365" t="n">
        <v>104913</v>
      </c>
      <c r="B13365" s="30" t="n">
        <v>51</v>
      </c>
      <c r="C13365" s="7" t="n">
        <v>3</v>
      </c>
      <c r="D13365" s="7" t="n">
        <v>0</v>
      </c>
      <c r="E13365" s="7" t="s">
        <v>62</v>
      </c>
      <c r="F13365" s="7" t="s">
        <v>62</v>
      </c>
      <c r="G13365" s="7" t="s">
        <v>61</v>
      </c>
      <c r="H13365" s="7" t="s">
        <v>62</v>
      </c>
    </row>
    <row r="13366" spans="1:5">
      <c r="A13366" t="s">
        <v>4</v>
      </c>
      <c r="B13366" s="4" t="s">
        <v>5</v>
      </c>
      <c r="C13366" s="4" t="s">
        <v>7</v>
      </c>
      <c r="D13366" s="4" t="s">
        <v>11</v>
      </c>
      <c r="E13366" s="4" t="s">
        <v>8</v>
      </c>
      <c r="F13366" s="4" t="s">
        <v>8</v>
      </c>
      <c r="G13366" s="4" t="s">
        <v>8</v>
      </c>
      <c r="H13366" s="4" t="s">
        <v>8</v>
      </c>
    </row>
    <row r="13367" spans="1:5">
      <c r="A13367" t="n">
        <v>104926</v>
      </c>
      <c r="B13367" s="30" t="n">
        <v>51</v>
      </c>
      <c r="C13367" s="7" t="n">
        <v>3</v>
      </c>
      <c r="D13367" s="7" t="n">
        <v>1</v>
      </c>
      <c r="E13367" s="7" t="s">
        <v>62</v>
      </c>
      <c r="F13367" s="7" t="s">
        <v>62</v>
      </c>
      <c r="G13367" s="7" t="s">
        <v>61</v>
      </c>
      <c r="H13367" s="7" t="s">
        <v>62</v>
      </c>
    </row>
    <row r="13368" spans="1:5">
      <c r="A13368" t="s">
        <v>4</v>
      </c>
      <c r="B13368" s="4" t="s">
        <v>5</v>
      </c>
      <c r="C13368" s="4" t="s">
        <v>7</v>
      </c>
      <c r="D13368" s="4" t="s">
        <v>11</v>
      </c>
      <c r="E13368" s="4" t="s">
        <v>8</v>
      </c>
      <c r="F13368" s="4" t="s">
        <v>8</v>
      </c>
      <c r="G13368" s="4" t="s">
        <v>8</v>
      </c>
      <c r="H13368" s="4" t="s">
        <v>8</v>
      </c>
    </row>
    <row r="13369" spans="1:5">
      <c r="A13369" t="n">
        <v>104939</v>
      </c>
      <c r="B13369" s="30" t="n">
        <v>51</v>
      </c>
      <c r="C13369" s="7" t="n">
        <v>3</v>
      </c>
      <c r="D13369" s="7" t="n">
        <v>2</v>
      </c>
      <c r="E13369" s="7" t="s">
        <v>62</v>
      </c>
      <c r="F13369" s="7" t="s">
        <v>62</v>
      </c>
      <c r="G13369" s="7" t="s">
        <v>61</v>
      </c>
      <c r="H13369" s="7" t="s">
        <v>62</v>
      </c>
    </row>
    <row r="13370" spans="1:5">
      <c r="A13370" t="s">
        <v>4</v>
      </c>
      <c r="B13370" s="4" t="s">
        <v>5</v>
      </c>
      <c r="C13370" s="4" t="s">
        <v>7</v>
      </c>
      <c r="D13370" s="4" t="s">
        <v>11</v>
      </c>
      <c r="E13370" s="4" t="s">
        <v>8</v>
      </c>
      <c r="F13370" s="4" t="s">
        <v>8</v>
      </c>
      <c r="G13370" s="4" t="s">
        <v>8</v>
      </c>
      <c r="H13370" s="4" t="s">
        <v>8</v>
      </c>
    </row>
    <row r="13371" spans="1:5">
      <c r="A13371" t="n">
        <v>104952</v>
      </c>
      <c r="B13371" s="30" t="n">
        <v>51</v>
      </c>
      <c r="C13371" s="7" t="n">
        <v>3</v>
      </c>
      <c r="D13371" s="7" t="n">
        <v>3</v>
      </c>
      <c r="E13371" s="7" t="s">
        <v>62</v>
      </c>
      <c r="F13371" s="7" t="s">
        <v>62</v>
      </c>
      <c r="G13371" s="7" t="s">
        <v>61</v>
      </c>
      <c r="H13371" s="7" t="s">
        <v>62</v>
      </c>
    </row>
    <row r="13372" spans="1:5">
      <c r="A13372" t="s">
        <v>4</v>
      </c>
      <c r="B13372" s="4" t="s">
        <v>5</v>
      </c>
      <c r="C13372" s="4" t="s">
        <v>7</v>
      </c>
      <c r="D13372" s="4" t="s">
        <v>11</v>
      </c>
      <c r="E13372" s="4" t="s">
        <v>8</v>
      </c>
      <c r="F13372" s="4" t="s">
        <v>8</v>
      </c>
      <c r="G13372" s="4" t="s">
        <v>8</v>
      </c>
      <c r="H13372" s="4" t="s">
        <v>8</v>
      </c>
    </row>
    <row r="13373" spans="1:5">
      <c r="A13373" t="n">
        <v>104965</v>
      </c>
      <c r="B13373" s="30" t="n">
        <v>51</v>
      </c>
      <c r="C13373" s="7" t="n">
        <v>3</v>
      </c>
      <c r="D13373" s="7" t="n">
        <v>4</v>
      </c>
      <c r="E13373" s="7" t="s">
        <v>62</v>
      </c>
      <c r="F13373" s="7" t="s">
        <v>62</v>
      </c>
      <c r="G13373" s="7" t="s">
        <v>61</v>
      </c>
      <c r="H13373" s="7" t="s">
        <v>62</v>
      </c>
    </row>
    <row r="13374" spans="1:5">
      <c r="A13374" t="s">
        <v>4</v>
      </c>
      <c r="B13374" s="4" t="s">
        <v>5</v>
      </c>
      <c r="C13374" s="4" t="s">
        <v>7</v>
      </c>
      <c r="D13374" s="4" t="s">
        <v>11</v>
      </c>
      <c r="E13374" s="4" t="s">
        <v>8</v>
      </c>
      <c r="F13374" s="4" t="s">
        <v>8</v>
      </c>
      <c r="G13374" s="4" t="s">
        <v>8</v>
      </c>
      <c r="H13374" s="4" t="s">
        <v>8</v>
      </c>
    </row>
    <row r="13375" spans="1:5">
      <c r="A13375" t="n">
        <v>104978</v>
      </c>
      <c r="B13375" s="30" t="n">
        <v>51</v>
      </c>
      <c r="C13375" s="7" t="n">
        <v>3</v>
      </c>
      <c r="D13375" s="7" t="n">
        <v>5</v>
      </c>
      <c r="E13375" s="7" t="s">
        <v>62</v>
      </c>
      <c r="F13375" s="7" t="s">
        <v>62</v>
      </c>
      <c r="G13375" s="7" t="s">
        <v>61</v>
      </c>
      <c r="H13375" s="7" t="s">
        <v>62</v>
      </c>
    </row>
    <row r="13376" spans="1:5">
      <c r="A13376" t="s">
        <v>4</v>
      </c>
      <c r="B13376" s="4" t="s">
        <v>5</v>
      </c>
      <c r="C13376" s="4" t="s">
        <v>7</v>
      </c>
      <c r="D13376" s="4" t="s">
        <v>11</v>
      </c>
      <c r="E13376" s="4" t="s">
        <v>8</v>
      </c>
      <c r="F13376" s="4" t="s">
        <v>8</v>
      </c>
      <c r="G13376" s="4" t="s">
        <v>8</v>
      </c>
      <c r="H13376" s="4" t="s">
        <v>8</v>
      </c>
    </row>
    <row r="13377" spans="1:8">
      <c r="A13377" t="n">
        <v>104991</v>
      </c>
      <c r="B13377" s="30" t="n">
        <v>51</v>
      </c>
      <c r="C13377" s="7" t="n">
        <v>3</v>
      </c>
      <c r="D13377" s="7" t="n">
        <v>6</v>
      </c>
      <c r="E13377" s="7" t="s">
        <v>62</v>
      </c>
      <c r="F13377" s="7" t="s">
        <v>62</v>
      </c>
      <c r="G13377" s="7" t="s">
        <v>61</v>
      </c>
      <c r="H13377" s="7" t="s">
        <v>62</v>
      </c>
    </row>
    <row r="13378" spans="1:8">
      <c r="A13378" t="s">
        <v>4</v>
      </c>
      <c r="B13378" s="4" t="s">
        <v>5</v>
      </c>
      <c r="C13378" s="4" t="s">
        <v>7</v>
      </c>
      <c r="D13378" s="4" t="s">
        <v>11</v>
      </c>
      <c r="E13378" s="4" t="s">
        <v>8</v>
      </c>
      <c r="F13378" s="4" t="s">
        <v>8</v>
      </c>
      <c r="G13378" s="4" t="s">
        <v>8</v>
      </c>
      <c r="H13378" s="4" t="s">
        <v>8</v>
      </c>
    </row>
    <row r="13379" spans="1:8">
      <c r="A13379" t="n">
        <v>105004</v>
      </c>
      <c r="B13379" s="30" t="n">
        <v>51</v>
      </c>
      <c r="C13379" s="7" t="n">
        <v>3</v>
      </c>
      <c r="D13379" s="7" t="n">
        <v>7</v>
      </c>
      <c r="E13379" s="7" t="s">
        <v>62</v>
      </c>
      <c r="F13379" s="7" t="s">
        <v>62</v>
      </c>
      <c r="G13379" s="7" t="s">
        <v>61</v>
      </c>
      <c r="H13379" s="7" t="s">
        <v>62</v>
      </c>
    </row>
    <row r="13380" spans="1:8">
      <c r="A13380" t="s">
        <v>4</v>
      </c>
      <c r="B13380" s="4" t="s">
        <v>5</v>
      </c>
      <c r="C13380" s="4" t="s">
        <v>7</v>
      </c>
      <c r="D13380" s="4" t="s">
        <v>11</v>
      </c>
      <c r="E13380" s="4" t="s">
        <v>8</v>
      </c>
      <c r="F13380" s="4" t="s">
        <v>8</v>
      </c>
      <c r="G13380" s="4" t="s">
        <v>8</v>
      </c>
      <c r="H13380" s="4" t="s">
        <v>8</v>
      </c>
    </row>
    <row r="13381" spans="1:8">
      <c r="A13381" t="n">
        <v>105017</v>
      </c>
      <c r="B13381" s="30" t="n">
        <v>51</v>
      </c>
      <c r="C13381" s="7" t="n">
        <v>3</v>
      </c>
      <c r="D13381" s="7" t="n">
        <v>8</v>
      </c>
      <c r="E13381" s="7" t="s">
        <v>62</v>
      </c>
      <c r="F13381" s="7" t="s">
        <v>62</v>
      </c>
      <c r="G13381" s="7" t="s">
        <v>61</v>
      </c>
      <c r="H13381" s="7" t="s">
        <v>62</v>
      </c>
    </row>
    <row r="13382" spans="1:8">
      <c r="A13382" t="s">
        <v>4</v>
      </c>
      <c r="B13382" s="4" t="s">
        <v>5</v>
      </c>
      <c r="C13382" s="4" t="s">
        <v>7</v>
      </c>
      <c r="D13382" s="4" t="s">
        <v>11</v>
      </c>
      <c r="E13382" s="4" t="s">
        <v>8</v>
      </c>
      <c r="F13382" s="4" t="s">
        <v>8</v>
      </c>
      <c r="G13382" s="4" t="s">
        <v>8</v>
      </c>
      <c r="H13382" s="4" t="s">
        <v>8</v>
      </c>
    </row>
    <row r="13383" spans="1:8">
      <c r="A13383" t="n">
        <v>105030</v>
      </c>
      <c r="B13383" s="30" t="n">
        <v>51</v>
      </c>
      <c r="C13383" s="7" t="n">
        <v>3</v>
      </c>
      <c r="D13383" s="7" t="n">
        <v>9</v>
      </c>
      <c r="E13383" s="7" t="s">
        <v>62</v>
      </c>
      <c r="F13383" s="7" t="s">
        <v>62</v>
      </c>
      <c r="G13383" s="7" t="s">
        <v>61</v>
      </c>
      <c r="H13383" s="7" t="s">
        <v>62</v>
      </c>
    </row>
    <row r="13384" spans="1:8">
      <c r="A13384" t="s">
        <v>4</v>
      </c>
      <c r="B13384" s="4" t="s">
        <v>5</v>
      </c>
      <c r="C13384" s="4" t="s">
        <v>8</v>
      </c>
      <c r="D13384" s="4" t="s">
        <v>8</v>
      </c>
    </row>
    <row r="13385" spans="1:8">
      <c r="A13385" t="n">
        <v>105043</v>
      </c>
      <c r="B13385" s="69" t="n">
        <v>70</v>
      </c>
      <c r="C13385" s="7" t="s">
        <v>27</v>
      </c>
      <c r="D13385" s="7" t="s">
        <v>412</v>
      </c>
    </row>
    <row r="13386" spans="1:8">
      <c r="A13386" t="s">
        <v>4</v>
      </c>
      <c r="B13386" s="4" t="s">
        <v>5</v>
      </c>
      <c r="C13386" s="4" t="s">
        <v>11</v>
      </c>
      <c r="D13386" s="4" t="s">
        <v>17</v>
      </c>
    </row>
    <row r="13387" spans="1:8">
      <c r="A13387" t="n">
        <v>105057</v>
      </c>
      <c r="B13387" s="41" t="n">
        <v>43</v>
      </c>
      <c r="C13387" s="7" t="n">
        <v>0</v>
      </c>
      <c r="D13387" s="7" t="n">
        <v>512</v>
      </c>
    </row>
    <row r="13388" spans="1:8">
      <c r="A13388" t="s">
        <v>4</v>
      </c>
      <c r="B13388" s="4" t="s">
        <v>5</v>
      </c>
      <c r="C13388" s="4" t="s">
        <v>11</v>
      </c>
      <c r="D13388" s="4" t="s">
        <v>17</v>
      </c>
    </row>
    <row r="13389" spans="1:8">
      <c r="A13389" t="n">
        <v>105064</v>
      </c>
      <c r="B13389" s="41" t="n">
        <v>43</v>
      </c>
      <c r="C13389" s="7" t="n">
        <v>1</v>
      </c>
      <c r="D13389" s="7" t="n">
        <v>512</v>
      </c>
    </row>
    <row r="13390" spans="1:8">
      <c r="A13390" t="s">
        <v>4</v>
      </c>
      <c r="B13390" s="4" t="s">
        <v>5</v>
      </c>
      <c r="C13390" s="4" t="s">
        <v>11</v>
      </c>
      <c r="D13390" s="4" t="s">
        <v>17</v>
      </c>
    </row>
    <row r="13391" spans="1:8">
      <c r="A13391" t="n">
        <v>105071</v>
      </c>
      <c r="B13391" s="41" t="n">
        <v>43</v>
      </c>
      <c r="C13391" s="7" t="n">
        <v>2</v>
      </c>
      <c r="D13391" s="7" t="n">
        <v>512</v>
      </c>
    </row>
    <row r="13392" spans="1:8">
      <c r="A13392" t="s">
        <v>4</v>
      </c>
      <c r="B13392" s="4" t="s">
        <v>5</v>
      </c>
      <c r="C13392" s="4" t="s">
        <v>11</v>
      </c>
      <c r="D13392" s="4" t="s">
        <v>17</v>
      </c>
    </row>
    <row r="13393" spans="1:8">
      <c r="A13393" t="n">
        <v>105078</v>
      </c>
      <c r="B13393" s="41" t="n">
        <v>43</v>
      </c>
      <c r="C13393" s="7" t="n">
        <v>3</v>
      </c>
      <c r="D13393" s="7" t="n">
        <v>512</v>
      </c>
    </row>
    <row r="13394" spans="1:8">
      <c r="A13394" t="s">
        <v>4</v>
      </c>
      <c r="B13394" s="4" t="s">
        <v>5</v>
      </c>
      <c r="C13394" s="4" t="s">
        <v>11</v>
      </c>
      <c r="D13394" s="4" t="s">
        <v>17</v>
      </c>
    </row>
    <row r="13395" spans="1:8">
      <c r="A13395" t="n">
        <v>105085</v>
      </c>
      <c r="B13395" s="41" t="n">
        <v>43</v>
      </c>
      <c r="C13395" s="7" t="n">
        <v>4</v>
      </c>
      <c r="D13395" s="7" t="n">
        <v>512</v>
      </c>
    </row>
    <row r="13396" spans="1:8">
      <c r="A13396" t="s">
        <v>4</v>
      </c>
      <c r="B13396" s="4" t="s">
        <v>5</v>
      </c>
      <c r="C13396" s="4" t="s">
        <v>11</v>
      </c>
      <c r="D13396" s="4" t="s">
        <v>17</v>
      </c>
    </row>
    <row r="13397" spans="1:8">
      <c r="A13397" t="n">
        <v>105092</v>
      </c>
      <c r="B13397" s="41" t="n">
        <v>43</v>
      </c>
      <c r="C13397" s="7" t="n">
        <v>5</v>
      </c>
      <c r="D13397" s="7" t="n">
        <v>512</v>
      </c>
    </row>
    <row r="13398" spans="1:8">
      <c r="A13398" t="s">
        <v>4</v>
      </c>
      <c r="B13398" s="4" t="s">
        <v>5</v>
      </c>
      <c r="C13398" s="4" t="s">
        <v>11</v>
      </c>
      <c r="D13398" s="4" t="s">
        <v>17</v>
      </c>
    </row>
    <row r="13399" spans="1:8">
      <c r="A13399" t="n">
        <v>105099</v>
      </c>
      <c r="B13399" s="41" t="n">
        <v>43</v>
      </c>
      <c r="C13399" s="7" t="n">
        <v>6</v>
      </c>
      <c r="D13399" s="7" t="n">
        <v>512</v>
      </c>
    </row>
    <row r="13400" spans="1:8">
      <c r="A13400" t="s">
        <v>4</v>
      </c>
      <c r="B13400" s="4" t="s">
        <v>5</v>
      </c>
      <c r="C13400" s="4" t="s">
        <v>11</v>
      </c>
      <c r="D13400" s="4" t="s">
        <v>17</v>
      </c>
    </row>
    <row r="13401" spans="1:8">
      <c r="A13401" t="n">
        <v>105106</v>
      </c>
      <c r="B13401" s="41" t="n">
        <v>43</v>
      </c>
      <c r="C13401" s="7" t="n">
        <v>7</v>
      </c>
      <c r="D13401" s="7" t="n">
        <v>512</v>
      </c>
    </row>
    <row r="13402" spans="1:8">
      <c r="A13402" t="s">
        <v>4</v>
      </c>
      <c r="B13402" s="4" t="s">
        <v>5</v>
      </c>
      <c r="C13402" s="4" t="s">
        <v>11</v>
      </c>
      <c r="D13402" s="4" t="s">
        <v>17</v>
      </c>
    </row>
    <row r="13403" spans="1:8">
      <c r="A13403" t="n">
        <v>105113</v>
      </c>
      <c r="B13403" s="41" t="n">
        <v>43</v>
      </c>
      <c r="C13403" s="7" t="n">
        <v>8</v>
      </c>
      <c r="D13403" s="7" t="n">
        <v>512</v>
      </c>
    </row>
    <row r="13404" spans="1:8">
      <c r="A13404" t="s">
        <v>4</v>
      </c>
      <c r="B13404" s="4" t="s">
        <v>5</v>
      </c>
      <c r="C13404" s="4" t="s">
        <v>11</v>
      </c>
      <c r="D13404" s="4" t="s">
        <v>17</v>
      </c>
    </row>
    <row r="13405" spans="1:8">
      <c r="A13405" t="n">
        <v>105120</v>
      </c>
      <c r="B13405" s="41" t="n">
        <v>43</v>
      </c>
      <c r="C13405" s="7" t="n">
        <v>9</v>
      </c>
      <c r="D13405" s="7" t="n">
        <v>512</v>
      </c>
    </row>
    <row r="13406" spans="1:8">
      <c r="A13406" t="s">
        <v>4</v>
      </c>
      <c r="B13406" s="4" t="s">
        <v>5</v>
      </c>
      <c r="C13406" s="4" t="s">
        <v>11</v>
      </c>
      <c r="D13406" s="4" t="s">
        <v>15</v>
      </c>
      <c r="E13406" s="4" t="s">
        <v>15</v>
      </c>
      <c r="F13406" s="4" t="s">
        <v>15</v>
      </c>
      <c r="G13406" s="4" t="s">
        <v>15</v>
      </c>
    </row>
    <row r="13407" spans="1:8">
      <c r="A13407" t="n">
        <v>105127</v>
      </c>
      <c r="B13407" s="37" t="n">
        <v>46</v>
      </c>
      <c r="C13407" s="7" t="n">
        <v>7</v>
      </c>
      <c r="D13407" s="7" t="n">
        <v>-25.2399997711182</v>
      </c>
      <c r="E13407" s="7" t="n">
        <v>0</v>
      </c>
      <c r="F13407" s="7" t="n">
        <v>-56.560001373291</v>
      </c>
      <c r="G13407" s="7" t="n">
        <v>89.5999984741211</v>
      </c>
    </row>
    <row r="13408" spans="1:8">
      <c r="A13408" t="s">
        <v>4</v>
      </c>
      <c r="B13408" s="4" t="s">
        <v>5</v>
      </c>
      <c r="C13408" s="4" t="s">
        <v>11</v>
      </c>
      <c r="D13408" s="4" t="s">
        <v>15</v>
      </c>
      <c r="E13408" s="4" t="s">
        <v>15</v>
      </c>
      <c r="F13408" s="4" t="s">
        <v>15</v>
      </c>
      <c r="G13408" s="4" t="s">
        <v>15</v>
      </c>
    </row>
    <row r="13409" spans="1:7">
      <c r="A13409" t="n">
        <v>105146</v>
      </c>
      <c r="B13409" s="37" t="n">
        <v>46</v>
      </c>
      <c r="C13409" s="7" t="n">
        <v>5</v>
      </c>
      <c r="D13409" s="7" t="n">
        <v>-25.8999996185303</v>
      </c>
      <c r="E13409" s="7" t="n">
        <v>0</v>
      </c>
      <c r="F13409" s="7" t="n">
        <v>-57.5</v>
      </c>
      <c r="G13409" s="7" t="n">
        <v>93.5999984741211</v>
      </c>
    </row>
    <row r="13410" spans="1:7">
      <c r="A13410" t="s">
        <v>4</v>
      </c>
      <c r="B13410" s="4" t="s">
        <v>5</v>
      </c>
      <c r="C13410" s="4" t="s">
        <v>11</v>
      </c>
      <c r="D13410" s="4" t="s">
        <v>15</v>
      </c>
      <c r="E13410" s="4" t="s">
        <v>15</v>
      </c>
      <c r="F13410" s="4" t="s">
        <v>15</v>
      </c>
      <c r="G13410" s="4" t="s">
        <v>15</v>
      </c>
    </row>
    <row r="13411" spans="1:7">
      <c r="A13411" t="n">
        <v>105165</v>
      </c>
      <c r="B13411" s="37" t="n">
        <v>46</v>
      </c>
      <c r="C13411" s="7" t="n">
        <v>8</v>
      </c>
      <c r="D13411" s="7" t="n">
        <v>-27.0599994659424</v>
      </c>
      <c r="E13411" s="7" t="n">
        <v>0</v>
      </c>
      <c r="F13411" s="7" t="n">
        <v>-57.0099983215332</v>
      </c>
      <c r="G13411" s="7" t="n">
        <v>89.5999984741211</v>
      </c>
    </row>
    <row r="13412" spans="1:7">
      <c r="A13412" t="s">
        <v>4</v>
      </c>
      <c r="B13412" s="4" t="s">
        <v>5</v>
      </c>
      <c r="C13412" s="4" t="s">
        <v>11</v>
      </c>
      <c r="D13412" s="4" t="s">
        <v>15</v>
      </c>
      <c r="E13412" s="4" t="s">
        <v>15</v>
      </c>
      <c r="F13412" s="4" t="s">
        <v>15</v>
      </c>
      <c r="G13412" s="4" t="s">
        <v>15</v>
      </c>
    </row>
    <row r="13413" spans="1:7">
      <c r="A13413" t="n">
        <v>105184</v>
      </c>
      <c r="B13413" s="37" t="n">
        <v>46</v>
      </c>
      <c r="C13413" s="7" t="n">
        <v>6</v>
      </c>
      <c r="D13413" s="7" t="n">
        <v>-27.8999996185303</v>
      </c>
      <c r="E13413" s="7" t="n">
        <v>0</v>
      </c>
      <c r="F13413" s="7" t="n">
        <v>-57.6699981689453</v>
      </c>
      <c r="G13413" s="7" t="n">
        <v>82.6999969482422</v>
      </c>
    </row>
    <row r="13414" spans="1:7">
      <c r="A13414" t="s">
        <v>4</v>
      </c>
      <c r="B13414" s="4" t="s">
        <v>5</v>
      </c>
      <c r="C13414" s="4" t="s">
        <v>11</v>
      </c>
      <c r="D13414" s="4" t="s">
        <v>15</v>
      </c>
      <c r="E13414" s="4" t="s">
        <v>15</v>
      </c>
      <c r="F13414" s="4" t="s">
        <v>15</v>
      </c>
      <c r="G13414" s="4" t="s">
        <v>15</v>
      </c>
    </row>
    <row r="13415" spans="1:7">
      <c r="A13415" t="n">
        <v>105203</v>
      </c>
      <c r="B13415" s="37" t="n">
        <v>46</v>
      </c>
      <c r="C13415" s="7" t="n">
        <v>9</v>
      </c>
      <c r="D13415" s="7" t="n">
        <v>-28.4500007629395</v>
      </c>
      <c r="E13415" s="7" t="n">
        <v>0</v>
      </c>
      <c r="F13415" s="7" t="n">
        <v>-56.3600006103516</v>
      </c>
      <c r="G13415" s="7" t="n">
        <v>93.9000015258789</v>
      </c>
    </row>
    <row r="13416" spans="1:7">
      <c r="A13416" t="s">
        <v>4</v>
      </c>
      <c r="B13416" s="4" t="s">
        <v>5</v>
      </c>
      <c r="C13416" s="4" t="s">
        <v>11</v>
      </c>
      <c r="D13416" s="4" t="s">
        <v>11</v>
      </c>
      <c r="E13416" s="4" t="s">
        <v>15</v>
      </c>
      <c r="F13416" s="4" t="s">
        <v>15</v>
      </c>
      <c r="G13416" s="4" t="s">
        <v>15</v>
      </c>
      <c r="H13416" s="4" t="s">
        <v>15</v>
      </c>
      <c r="I13416" s="4" t="s">
        <v>7</v>
      </c>
      <c r="J13416" s="4" t="s">
        <v>11</v>
      </c>
    </row>
    <row r="13417" spans="1:7">
      <c r="A13417" t="n">
        <v>105222</v>
      </c>
      <c r="B13417" s="44" t="n">
        <v>55</v>
      </c>
      <c r="C13417" s="7" t="n">
        <v>7</v>
      </c>
      <c r="D13417" s="7" t="n">
        <v>65533</v>
      </c>
      <c r="E13417" s="7" t="n">
        <v>-22.0699996948242</v>
      </c>
      <c r="F13417" s="7" t="n">
        <v>0</v>
      </c>
      <c r="G13417" s="7" t="n">
        <v>-56.9799995422363</v>
      </c>
      <c r="H13417" s="7" t="n">
        <v>1.20000004768372</v>
      </c>
      <c r="I13417" s="7" t="n">
        <v>1</v>
      </c>
      <c r="J13417" s="7" t="n">
        <v>0</v>
      </c>
    </row>
    <row r="13418" spans="1:7">
      <c r="A13418" t="s">
        <v>4</v>
      </c>
      <c r="B13418" s="4" t="s">
        <v>5</v>
      </c>
      <c r="C13418" s="4" t="s">
        <v>11</v>
      </c>
    </row>
    <row r="13419" spans="1:7">
      <c r="A13419" t="n">
        <v>105246</v>
      </c>
      <c r="B13419" s="26" t="n">
        <v>16</v>
      </c>
      <c r="C13419" s="7" t="n">
        <v>50</v>
      </c>
    </row>
    <row r="13420" spans="1:7">
      <c r="A13420" t="s">
        <v>4</v>
      </c>
      <c r="B13420" s="4" t="s">
        <v>5</v>
      </c>
      <c r="C13420" s="4" t="s">
        <v>11</v>
      </c>
      <c r="D13420" s="4" t="s">
        <v>11</v>
      </c>
      <c r="E13420" s="4" t="s">
        <v>15</v>
      </c>
      <c r="F13420" s="4" t="s">
        <v>15</v>
      </c>
      <c r="G13420" s="4" t="s">
        <v>15</v>
      </c>
      <c r="H13420" s="4" t="s">
        <v>15</v>
      </c>
      <c r="I13420" s="4" t="s">
        <v>7</v>
      </c>
      <c r="J13420" s="4" t="s">
        <v>11</v>
      </c>
    </row>
    <row r="13421" spans="1:7">
      <c r="A13421" t="n">
        <v>105249</v>
      </c>
      <c r="B13421" s="44" t="n">
        <v>55</v>
      </c>
      <c r="C13421" s="7" t="n">
        <v>5</v>
      </c>
      <c r="D13421" s="7" t="n">
        <v>65533</v>
      </c>
      <c r="E13421" s="7" t="n">
        <v>-22.0699996948242</v>
      </c>
      <c r="F13421" s="7" t="n">
        <v>0</v>
      </c>
      <c r="G13421" s="7" t="n">
        <v>-56.9799995422363</v>
      </c>
      <c r="H13421" s="7" t="n">
        <v>1.20000004768372</v>
      </c>
      <c r="I13421" s="7" t="n">
        <v>1</v>
      </c>
      <c r="J13421" s="7" t="n">
        <v>0</v>
      </c>
    </row>
    <row r="13422" spans="1:7">
      <c r="A13422" t="s">
        <v>4</v>
      </c>
      <c r="B13422" s="4" t="s">
        <v>5</v>
      </c>
      <c r="C13422" s="4" t="s">
        <v>11</v>
      </c>
    </row>
    <row r="13423" spans="1:7">
      <c r="A13423" t="n">
        <v>105273</v>
      </c>
      <c r="B13423" s="26" t="n">
        <v>16</v>
      </c>
      <c r="C13423" s="7" t="n">
        <v>50</v>
      </c>
    </row>
    <row r="13424" spans="1:7">
      <c r="A13424" t="s">
        <v>4</v>
      </c>
      <c r="B13424" s="4" t="s">
        <v>5</v>
      </c>
      <c r="C13424" s="4" t="s">
        <v>11</v>
      </c>
      <c r="D13424" s="4" t="s">
        <v>11</v>
      </c>
      <c r="E13424" s="4" t="s">
        <v>15</v>
      </c>
      <c r="F13424" s="4" t="s">
        <v>15</v>
      </c>
      <c r="G13424" s="4" t="s">
        <v>15</v>
      </c>
      <c r="H13424" s="4" t="s">
        <v>15</v>
      </c>
      <c r="I13424" s="4" t="s">
        <v>7</v>
      </c>
      <c r="J13424" s="4" t="s">
        <v>11</v>
      </c>
    </row>
    <row r="13425" spans="1:10">
      <c r="A13425" t="n">
        <v>105276</v>
      </c>
      <c r="B13425" s="44" t="n">
        <v>55</v>
      </c>
      <c r="C13425" s="7" t="n">
        <v>8</v>
      </c>
      <c r="D13425" s="7" t="n">
        <v>65533</v>
      </c>
      <c r="E13425" s="7" t="n">
        <v>-22.0699996948242</v>
      </c>
      <c r="F13425" s="7" t="n">
        <v>0</v>
      </c>
      <c r="G13425" s="7" t="n">
        <v>-56.9799995422363</v>
      </c>
      <c r="H13425" s="7" t="n">
        <v>1.20000004768372</v>
      </c>
      <c r="I13425" s="7" t="n">
        <v>1</v>
      </c>
      <c r="J13425" s="7" t="n">
        <v>0</v>
      </c>
    </row>
    <row r="13426" spans="1:10">
      <c r="A13426" t="s">
        <v>4</v>
      </c>
      <c r="B13426" s="4" t="s">
        <v>5</v>
      </c>
      <c r="C13426" s="4" t="s">
        <v>11</v>
      </c>
    </row>
    <row r="13427" spans="1:10">
      <c r="A13427" t="n">
        <v>105300</v>
      </c>
      <c r="B13427" s="26" t="n">
        <v>16</v>
      </c>
      <c r="C13427" s="7" t="n">
        <v>50</v>
      </c>
    </row>
    <row r="13428" spans="1:10">
      <c r="A13428" t="s">
        <v>4</v>
      </c>
      <c r="B13428" s="4" t="s">
        <v>5</v>
      </c>
      <c r="C13428" s="4" t="s">
        <v>11</v>
      </c>
      <c r="D13428" s="4" t="s">
        <v>11</v>
      </c>
      <c r="E13428" s="4" t="s">
        <v>15</v>
      </c>
      <c r="F13428" s="4" t="s">
        <v>15</v>
      </c>
      <c r="G13428" s="4" t="s">
        <v>15</v>
      </c>
      <c r="H13428" s="4" t="s">
        <v>15</v>
      </c>
      <c r="I13428" s="4" t="s">
        <v>7</v>
      </c>
      <c r="J13428" s="4" t="s">
        <v>11</v>
      </c>
    </row>
    <row r="13429" spans="1:10">
      <c r="A13429" t="n">
        <v>105303</v>
      </c>
      <c r="B13429" s="44" t="n">
        <v>55</v>
      </c>
      <c r="C13429" s="7" t="n">
        <v>6</v>
      </c>
      <c r="D13429" s="7" t="n">
        <v>65533</v>
      </c>
      <c r="E13429" s="7" t="n">
        <v>-22.0699996948242</v>
      </c>
      <c r="F13429" s="7" t="n">
        <v>0</v>
      </c>
      <c r="G13429" s="7" t="n">
        <v>-56.9799995422363</v>
      </c>
      <c r="H13429" s="7" t="n">
        <v>1.20000004768372</v>
      </c>
      <c r="I13429" s="7" t="n">
        <v>1</v>
      </c>
      <c r="J13429" s="7" t="n">
        <v>0</v>
      </c>
    </row>
    <row r="13430" spans="1:10">
      <c r="A13430" t="s">
        <v>4</v>
      </c>
      <c r="B13430" s="4" t="s">
        <v>5</v>
      </c>
      <c r="C13430" s="4" t="s">
        <v>11</v>
      </c>
    </row>
    <row r="13431" spans="1:10">
      <c r="A13431" t="n">
        <v>105327</v>
      </c>
      <c r="B13431" s="26" t="n">
        <v>16</v>
      </c>
      <c r="C13431" s="7" t="n">
        <v>100</v>
      </c>
    </row>
    <row r="13432" spans="1:10">
      <c r="A13432" t="s">
        <v>4</v>
      </c>
      <c r="B13432" s="4" t="s">
        <v>5</v>
      </c>
      <c r="C13432" s="4" t="s">
        <v>11</v>
      </c>
      <c r="D13432" s="4" t="s">
        <v>11</v>
      </c>
      <c r="E13432" s="4" t="s">
        <v>15</v>
      </c>
      <c r="F13432" s="4" t="s">
        <v>15</v>
      </c>
      <c r="G13432" s="4" t="s">
        <v>15</v>
      </c>
      <c r="H13432" s="4" t="s">
        <v>15</v>
      </c>
      <c r="I13432" s="4" t="s">
        <v>7</v>
      </c>
      <c r="J13432" s="4" t="s">
        <v>11</v>
      </c>
    </row>
    <row r="13433" spans="1:10">
      <c r="A13433" t="n">
        <v>105330</v>
      </c>
      <c r="B13433" s="44" t="n">
        <v>55</v>
      </c>
      <c r="C13433" s="7" t="n">
        <v>9</v>
      </c>
      <c r="D13433" s="7" t="n">
        <v>65533</v>
      </c>
      <c r="E13433" s="7" t="n">
        <v>-22.0699996948242</v>
      </c>
      <c r="F13433" s="7" t="n">
        <v>0</v>
      </c>
      <c r="G13433" s="7" t="n">
        <v>-56.9799995422363</v>
      </c>
      <c r="H13433" s="7" t="n">
        <v>1.20000004768372</v>
      </c>
      <c r="I13433" s="7" t="n">
        <v>1</v>
      </c>
      <c r="J13433" s="7" t="n">
        <v>0</v>
      </c>
    </row>
    <row r="13434" spans="1:10">
      <c r="A13434" t="s">
        <v>4</v>
      </c>
      <c r="B13434" s="4" t="s">
        <v>5</v>
      </c>
      <c r="C13434" s="4" t="s">
        <v>11</v>
      </c>
    </row>
    <row r="13435" spans="1:10">
      <c r="A13435" t="n">
        <v>105354</v>
      </c>
      <c r="B13435" s="26" t="n">
        <v>16</v>
      </c>
      <c r="C13435" s="7" t="n">
        <v>1000</v>
      </c>
    </row>
    <row r="13436" spans="1:10">
      <c r="A13436" t="s">
        <v>4</v>
      </c>
      <c r="B13436" s="4" t="s">
        <v>5</v>
      </c>
      <c r="C13436" s="4" t="s">
        <v>7</v>
      </c>
      <c r="D13436" s="4" t="s">
        <v>7</v>
      </c>
      <c r="E13436" s="4" t="s">
        <v>15</v>
      </c>
      <c r="F13436" s="4" t="s">
        <v>15</v>
      </c>
      <c r="G13436" s="4" t="s">
        <v>15</v>
      </c>
      <c r="H13436" s="4" t="s">
        <v>11</v>
      </c>
    </row>
    <row r="13437" spans="1:10">
      <c r="A13437" t="n">
        <v>105357</v>
      </c>
      <c r="B13437" s="61" t="n">
        <v>45</v>
      </c>
      <c r="C13437" s="7" t="n">
        <v>2</v>
      </c>
      <c r="D13437" s="7" t="n">
        <v>3</v>
      </c>
      <c r="E13437" s="7" t="n">
        <v>-26.5499992370605</v>
      </c>
      <c r="F13437" s="7" t="n">
        <v>1.20000004768372</v>
      </c>
      <c r="G13437" s="7" t="n">
        <v>-56.5299987792969</v>
      </c>
      <c r="H13437" s="7" t="n">
        <v>0</v>
      </c>
    </row>
    <row r="13438" spans="1:10">
      <c r="A13438" t="s">
        <v>4</v>
      </c>
      <c r="B13438" s="4" t="s">
        <v>5</v>
      </c>
      <c r="C13438" s="4" t="s">
        <v>7</v>
      </c>
      <c r="D13438" s="4" t="s">
        <v>7</v>
      </c>
      <c r="E13438" s="4" t="s">
        <v>15</v>
      </c>
      <c r="F13438" s="4" t="s">
        <v>15</v>
      </c>
      <c r="G13438" s="4" t="s">
        <v>15</v>
      </c>
      <c r="H13438" s="4" t="s">
        <v>11</v>
      </c>
      <c r="I13438" s="4" t="s">
        <v>7</v>
      </c>
    </row>
    <row r="13439" spans="1:10">
      <c r="A13439" t="n">
        <v>105374</v>
      </c>
      <c r="B13439" s="61" t="n">
        <v>45</v>
      </c>
      <c r="C13439" s="7" t="n">
        <v>4</v>
      </c>
      <c r="D13439" s="7" t="n">
        <v>3</v>
      </c>
      <c r="E13439" s="7" t="n">
        <v>8.38000011444092</v>
      </c>
      <c r="F13439" s="7" t="n">
        <v>349.859985351563</v>
      </c>
      <c r="G13439" s="7" t="n">
        <v>0</v>
      </c>
      <c r="H13439" s="7" t="n">
        <v>0</v>
      </c>
      <c r="I13439" s="7" t="n">
        <v>1</v>
      </c>
    </row>
    <row r="13440" spans="1:10">
      <c r="A13440" t="s">
        <v>4</v>
      </c>
      <c r="B13440" s="4" t="s">
        <v>5</v>
      </c>
      <c r="C13440" s="4" t="s">
        <v>7</v>
      </c>
      <c r="D13440" s="4" t="s">
        <v>7</v>
      </c>
      <c r="E13440" s="4" t="s">
        <v>15</v>
      </c>
      <c r="F13440" s="4" t="s">
        <v>11</v>
      </c>
    </row>
    <row r="13441" spans="1:10">
      <c r="A13441" t="n">
        <v>105392</v>
      </c>
      <c r="B13441" s="61" t="n">
        <v>45</v>
      </c>
      <c r="C13441" s="7" t="n">
        <v>5</v>
      </c>
      <c r="D13441" s="7" t="n">
        <v>3</v>
      </c>
      <c r="E13441" s="7" t="n">
        <v>5.19999980926514</v>
      </c>
      <c r="F13441" s="7" t="n">
        <v>0</v>
      </c>
    </row>
    <row r="13442" spans="1:10">
      <c r="A13442" t="s">
        <v>4</v>
      </c>
      <c r="B13442" s="4" t="s">
        <v>5</v>
      </c>
      <c r="C13442" s="4" t="s">
        <v>7</v>
      </c>
      <c r="D13442" s="4" t="s">
        <v>7</v>
      </c>
      <c r="E13442" s="4" t="s">
        <v>15</v>
      </c>
      <c r="F13442" s="4" t="s">
        <v>11</v>
      </c>
    </row>
    <row r="13443" spans="1:10">
      <c r="A13443" t="n">
        <v>105401</v>
      </c>
      <c r="B13443" s="61" t="n">
        <v>45</v>
      </c>
      <c r="C13443" s="7" t="n">
        <v>11</v>
      </c>
      <c r="D13443" s="7" t="n">
        <v>3</v>
      </c>
      <c r="E13443" s="7" t="n">
        <v>32.7000007629395</v>
      </c>
      <c r="F13443" s="7" t="n">
        <v>0</v>
      </c>
    </row>
    <row r="13444" spans="1:10">
      <c r="A13444" t="s">
        <v>4</v>
      </c>
      <c r="B13444" s="4" t="s">
        <v>5</v>
      </c>
      <c r="C13444" s="4" t="s">
        <v>7</v>
      </c>
      <c r="D13444" s="4" t="s">
        <v>7</v>
      </c>
      <c r="E13444" s="4" t="s">
        <v>15</v>
      </c>
      <c r="F13444" s="4" t="s">
        <v>15</v>
      </c>
      <c r="G13444" s="4" t="s">
        <v>15</v>
      </c>
      <c r="H13444" s="4" t="s">
        <v>11</v>
      </c>
    </row>
    <row r="13445" spans="1:10">
      <c r="A13445" t="n">
        <v>105410</v>
      </c>
      <c r="B13445" s="61" t="n">
        <v>45</v>
      </c>
      <c r="C13445" s="7" t="n">
        <v>2</v>
      </c>
      <c r="D13445" s="7" t="n">
        <v>3</v>
      </c>
      <c r="E13445" s="7" t="n">
        <v>-24.5</v>
      </c>
      <c r="F13445" s="7" t="n">
        <v>1.20000004768372</v>
      </c>
      <c r="G13445" s="7" t="n">
        <v>-56.6100006103516</v>
      </c>
      <c r="H13445" s="7" t="n">
        <v>5000</v>
      </c>
    </row>
    <row r="13446" spans="1:10">
      <c r="A13446" t="s">
        <v>4</v>
      </c>
      <c r="B13446" s="4" t="s">
        <v>5</v>
      </c>
      <c r="C13446" s="4" t="s">
        <v>7</v>
      </c>
      <c r="D13446" s="4" t="s">
        <v>7</v>
      </c>
      <c r="E13446" s="4" t="s">
        <v>15</v>
      </c>
      <c r="F13446" s="4" t="s">
        <v>15</v>
      </c>
      <c r="G13446" s="4" t="s">
        <v>15</v>
      </c>
      <c r="H13446" s="4" t="s">
        <v>11</v>
      </c>
      <c r="I13446" s="4" t="s">
        <v>7</v>
      </c>
    </row>
    <row r="13447" spans="1:10">
      <c r="A13447" t="n">
        <v>105427</v>
      </c>
      <c r="B13447" s="61" t="n">
        <v>45</v>
      </c>
      <c r="C13447" s="7" t="n">
        <v>4</v>
      </c>
      <c r="D13447" s="7" t="n">
        <v>3</v>
      </c>
      <c r="E13447" s="7" t="n">
        <v>8.10000038146973</v>
      </c>
      <c r="F13447" s="7" t="n">
        <v>322.920013427734</v>
      </c>
      <c r="G13447" s="7" t="n">
        <v>0</v>
      </c>
      <c r="H13447" s="7" t="n">
        <v>5000</v>
      </c>
      <c r="I13447" s="7" t="n">
        <v>1</v>
      </c>
    </row>
    <row r="13448" spans="1:10">
      <c r="A13448" t="s">
        <v>4</v>
      </c>
      <c r="B13448" s="4" t="s">
        <v>5</v>
      </c>
      <c r="C13448" s="4" t="s">
        <v>7</v>
      </c>
      <c r="D13448" s="4" t="s">
        <v>7</v>
      </c>
      <c r="E13448" s="4" t="s">
        <v>15</v>
      </c>
      <c r="F13448" s="4" t="s">
        <v>11</v>
      </c>
    </row>
    <row r="13449" spans="1:10">
      <c r="A13449" t="n">
        <v>105445</v>
      </c>
      <c r="B13449" s="61" t="n">
        <v>45</v>
      </c>
      <c r="C13449" s="7" t="n">
        <v>5</v>
      </c>
      <c r="D13449" s="7" t="n">
        <v>3</v>
      </c>
      <c r="E13449" s="7" t="n">
        <v>5.19999980926514</v>
      </c>
      <c r="F13449" s="7" t="n">
        <v>5000</v>
      </c>
    </row>
    <row r="13450" spans="1:10">
      <c r="A13450" t="s">
        <v>4</v>
      </c>
      <c r="B13450" s="4" t="s">
        <v>5</v>
      </c>
      <c r="C13450" s="4" t="s">
        <v>7</v>
      </c>
      <c r="D13450" s="4" t="s">
        <v>7</v>
      </c>
      <c r="E13450" s="4" t="s">
        <v>15</v>
      </c>
      <c r="F13450" s="4" t="s">
        <v>11</v>
      </c>
    </row>
    <row r="13451" spans="1:10">
      <c r="A13451" t="n">
        <v>105454</v>
      </c>
      <c r="B13451" s="61" t="n">
        <v>45</v>
      </c>
      <c r="C13451" s="7" t="n">
        <v>11</v>
      </c>
      <c r="D13451" s="7" t="n">
        <v>3</v>
      </c>
      <c r="E13451" s="7" t="n">
        <v>32.7000007629395</v>
      </c>
      <c r="F13451" s="7" t="n">
        <v>5000</v>
      </c>
    </row>
    <row r="13452" spans="1:10">
      <c r="A13452" t="s">
        <v>4</v>
      </c>
      <c r="B13452" s="4" t="s">
        <v>5</v>
      </c>
      <c r="C13452" s="4" t="s">
        <v>11</v>
      </c>
      <c r="D13452" s="4" t="s">
        <v>7</v>
      </c>
      <c r="E13452" s="4" t="s">
        <v>8</v>
      </c>
      <c r="F13452" s="4" t="s">
        <v>15</v>
      </c>
      <c r="G13452" s="4" t="s">
        <v>15</v>
      </c>
      <c r="H13452" s="4" t="s">
        <v>15</v>
      </c>
    </row>
    <row r="13453" spans="1:10">
      <c r="A13453" t="n">
        <v>105463</v>
      </c>
      <c r="B13453" s="40" t="n">
        <v>48</v>
      </c>
      <c r="C13453" s="7" t="n">
        <v>0</v>
      </c>
      <c r="D13453" s="7" t="n">
        <v>0</v>
      </c>
      <c r="E13453" s="7" t="s">
        <v>135</v>
      </c>
      <c r="F13453" s="7" t="n">
        <v>-1</v>
      </c>
      <c r="G13453" s="7" t="n">
        <v>1</v>
      </c>
      <c r="H13453" s="7" t="n">
        <v>0</v>
      </c>
    </row>
    <row r="13454" spans="1:10">
      <c r="A13454" t="s">
        <v>4</v>
      </c>
      <c r="B13454" s="4" t="s">
        <v>5</v>
      </c>
      <c r="C13454" s="4" t="s">
        <v>11</v>
      </c>
      <c r="D13454" s="4" t="s">
        <v>15</v>
      </c>
      <c r="E13454" s="4" t="s">
        <v>15</v>
      </c>
      <c r="F13454" s="4" t="s">
        <v>15</v>
      </c>
      <c r="G13454" s="4" t="s">
        <v>15</v>
      </c>
    </row>
    <row r="13455" spans="1:10">
      <c r="A13455" t="n">
        <v>105487</v>
      </c>
      <c r="B13455" s="37" t="n">
        <v>46</v>
      </c>
      <c r="C13455" s="7" t="n">
        <v>0</v>
      </c>
      <c r="D13455" s="7" t="n">
        <v>-29.8700008392334</v>
      </c>
      <c r="E13455" s="7" t="n">
        <v>0</v>
      </c>
      <c r="F13455" s="7" t="n">
        <v>-57.0299987792969</v>
      </c>
      <c r="G13455" s="7" t="n">
        <v>89.0999984741211</v>
      </c>
    </row>
    <row r="13456" spans="1:10">
      <c r="A13456" t="s">
        <v>4</v>
      </c>
      <c r="B13456" s="4" t="s">
        <v>5</v>
      </c>
      <c r="C13456" s="4" t="s">
        <v>7</v>
      </c>
      <c r="D13456" s="4" t="s">
        <v>11</v>
      </c>
      <c r="E13456" s="4" t="s">
        <v>15</v>
      </c>
    </row>
    <row r="13457" spans="1:9">
      <c r="A13457" t="n">
        <v>105506</v>
      </c>
      <c r="B13457" s="28" t="n">
        <v>58</v>
      </c>
      <c r="C13457" s="7" t="n">
        <v>100</v>
      </c>
      <c r="D13457" s="7" t="n">
        <v>1000</v>
      </c>
      <c r="E13457" s="7" t="n">
        <v>1</v>
      </c>
    </row>
    <row r="13458" spans="1:9">
      <c r="A13458" t="s">
        <v>4</v>
      </c>
      <c r="B13458" s="4" t="s">
        <v>5</v>
      </c>
      <c r="C13458" s="4" t="s">
        <v>7</v>
      </c>
      <c r="D13458" s="4" t="s">
        <v>11</v>
      </c>
    </row>
    <row r="13459" spans="1:9">
      <c r="A13459" t="n">
        <v>105514</v>
      </c>
      <c r="B13459" s="28" t="n">
        <v>58</v>
      </c>
      <c r="C13459" s="7" t="n">
        <v>255</v>
      </c>
      <c r="D13459" s="7" t="n">
        <v>0</v>
      </c>
    </row>
    <row r="13460" spans="1:9">
      <c r="A13460" t="s">
        <v>4</v>
      </c>
      <c r="B13460" s="4" t="s">
        <v>5</v>
      </c>
      <c r="C13460" s="4" t="s">
        <v>11</v>
      </c>
      <c r="D13460" s="4" t="s">
        <v>7</v>
      </c>
    </row>
    <row r="13461" spans="1:9">
      <c r="A13461" t="n">
        <v>105518</v>
      </c>
      <c r="B13461" s="45" t="n">
        <v>56</v>
      </c>
      <c r="C13461" s="7" t="n">
        <v>7</v>
      </c>
      <c r="D13461" s="7" t="n">
        <v>0</v>
      </c>
    </row>
    <row r="13462" spans="1:9">
      <c r="A13462" t="s">
        <v>4</v>
      </c>
      <c r="B13462" s="4" t="s">
        <v>5</v>
      </c>
      <c r="C13462" s="4" t="s">
        <v>11</v>
      </c>
      <c r="D13462" s="4" t="s">
        <v>7</v>
      </c>
    </row>
    <row r="13463" spans="1:9">
      <c r="A13463" t="n">
        <v>105522</v>
      </c>
      <c r="B13463" s="45" t="n">
        <v>56</v>
      </c>
      <c r="C13463" s="7" t="n">
        <v>5</v>
      </c>
      <c r="D13463" s="7" t="n">
        <v>0</v>
      </c>
    </row>
    <row r="13464" spans="1:9">
      <c r="A13464" t="s">
        <v>4</v>
      </c>
      <c r="B13464" s="4" t="s">
        <v>5</v>
      </c>
      <c r="C13464" s="4" t="s">
        <v>11</v>
      </c>
      <c r="D13464" s="4" t="s">
        <v>7</v>
      </c>
    </row>
    <row r="13465" spans="1:9">
      <c r="A13465" t="n">
        <v>105526</v>
      </c>
      <c r="B13465" s="45" t="n">
        <v>56</v>
      </c>
      <c r="C13465" s="7" t="n">
        <v>8</v>
      </c>
      <c r="D13465" s="7" t="n">
        <v>0</v>
      </c>
    </row>
    <row r="13466" spans="1:9">
      <c r="A13466" t="s">
        <v>4</v>
      </c>
      <c r="B13466" s="4" t="s">
        <v>5</v>
      </c>
      <c r="C13466" s="4" t="s">
        <v>11</v>
      </c>
      <c r="D13466" s="4" t="s">
        <v>7</v>
      </c>
    </row>
    <row r="13467" spans="1:9">
      <c r="A13467" t="n">
        <v>105530</v>
      </c>
      <c r="B13467" s="45" t="n">
        <v>56</v>
      </c>
      <c r="C13467" s="7" t="n">
        <v>6</v>
      </c>
      <c r="D13467" s="7" t="n">
        <v>0</v>
      </c>
    </row>
    <row r="13468" spans="1:9">
      <c r="A13468" t="s">
        <v>4</v>
      </c>
      <c r="B13468" s="4" t="s">
        <v>5</v>
      </c>
      <c r="C13468" s="4" t="s">
        <v>7</v>
      </c>
      <c r="D13468" s="4" t="s">
        <v>11</v>
      </c>
      <c r="E13468" s="4" t="s">
        <v>15</v>
      </c>
    </row>
    <row r="13469" spans="1:9">
      <c r="A13469" t="n">
        <v>105534</v>
      </c>
      <c r="B13469" s="28" t="n">
        <v>58</v>
      </c>
      <c r="C13469" s="7" t="n">
        <v>101</v>
      </c>
      <c r="D13469" s="7" t="n">
        <v>500</v>
      </c>
      <c r="E13469" s="7" t="n">
        <v>1</v>
      </c>
    </row>
    <row r="13470" spans="1:9">
      <c r="A13470" t="s">
        <v>4</v>
      </c>
      <c r="B13470" s="4" t="s">
        <v>5</v>
      </c>
      <c r="C13470" s="4" t="s">
        <v>7</v>
      </c>
      <c r="D13470" s="4" t="s">
        <v>11</v>
      </c>
    </row>
    <row r="13471" spans="1:9">
      <c r="A13471" t="n">
        <v>105542</v>
      </c>
      <c r="B13471" s="28" t="n">
        <v>58</v>
      </c>
      <c r="C13471" s="7" t="n">
        <v>254</v>
      </c>
      <c r="D13471" s="7" t="n">
        <v>0</v>
      </c>
    </row>
    <row r="13472" spans="1:9">
      <c r="A13472" t="s">
        <v>4</v>
      </c>
      <c r="B13472" s="4" t="s">
        <v>5</v>
      </c>
      <c r="C13472" s="4" t="s">
        <v>11</v>
      </c>
      <c r="D13472" s="4" t="s">
        <v>7</v>
      </c>
    </row>
    <row r="13473" spans="1:5">
      <c r="A13473" t="n">
        <v>105546</v>
      </c>
      <c r="B13473" s="45" t="n">
        <v>56</v>
      </c>
      <c r="C13473" s="7" t="n">
        <v>6</v>
      </c>
      <c r="D13473" s="7" t="n">
        <v>1</v>
      </c>
    </row>
    <row r="13474" spans="1:5">
      <c r="A13474" t="s">
        <v>4</v>
      </c>
      <c r="B13474" s="4" t="s">
        <v>5</v>
      </c>
      <c r="C13474" s="4" t="s">
        <v>11</v>
      </c>
      <c r="D13474" s="4" t="s">
        <v>7</v>
      </c>
    </row>
    <row r="13475" spans="1:5">
      <c r="A13475" t="n">
        <v>105550</v>
      </c>
      <c r="B13475" s="45" t="n">
        <v>56</v>
      </c>
      <c r="C13475" s="7" t="n">
        <v>9</v>
      </c>
      <c r="D13475" s="7" t="n">
        <v>1</v>
      </c>
    </row>
    <row r="13476" spans="1:5">
      <c r="A13476" t="s">
        <v>4</v>
      </c>
      <c r="B13476" s="4" t="s">
        <v>5</v>
      </c>
      <c r="C13476" s="4" t="s">
        <v>11</v>
      </c>
      <c r="D13476" s="4" t="s">
        <v>17</v>
      </c>
    </row>
    <row r="13477" spans="1:5">
      <c r="A13477" t="n">
        <v>105554</v>
      </c>
      <c r="B13477" s="41" t="n">
        <v>43</v>
      </c>
      <c r="C13477" s="7" t="n">
        <v>5</v>
      </c>
      <c r="D13477" s="7" t="n">
        <v>128</v>
      </c>
    </row>
    <row r="13478" spans="1:5">
      <c r="A13478" t="s">
        <v>4</v>
      </c>
      <c r="B13478" s="4" t="s">
        <v>5</v>
      </c>
      <c r="C13478" s="4" t="s">
        <v>11</v>
      </c>
      <c r="D13478" s="4" t="s">
        <v>17</v>
      </c>
    </row>
    <row r="13479" spans="1:5">
      <c r="A13479" t="n">
        <v>105561</v>
      </c>
      <c r="B13479" s="41" t="n">
        <v>43</v>
      </c>
      <c r="C13479" s="7" t="n">
        <v>5</v>
      </c>
      <c r="D13479" s="7" t="n">
        <v>32</v>
      </c>
    </row>
    <row r="13480" spans="1:5">
      <c r="A13480" t="s">
        <v>4</v>
      </c>
      <c r="B13480" s="4" t="s">
        <v>5</v>
      </c>
      <c r="C13480" s="4" t="s">
        <v>11</v>
      </c>
      <c r="D13480" s="4" t="s">
        <v>17</v>
      </c>
    </row>
    <row r="13481" spans="1:5">
      <c r="A13481" t="n">
        <v>105568</v>
      </c>
      <c r="B13481" s="41" t="n">
        <v>43</v>
      </c>
      <c r="C13481" s="7" t="n">
        <v>6</v>
      </c>
      <c r="D13481" s="7" t="n">
        <v>128</v>
      </c>
    </row>
    <row r="13482" spans="1:5">
      <c r="A13482" t="s">
        <v>4</v>
      </c>
      <c r="B13482" s="4" t="s">
        <v>5</v>
      </c>
      <c r="C13482" s="4" t="s">
        <v>11</v>
      </c>
      <c r="D13482" s="4" t="s">
        <v>17</v>
      </c>
    </row>
    <row r="13483" spans="1:5">
      <c r="A13483" t="n">
        <v>105575</v>
      </c>
      <c r="B13483" s="41" t="n">
        <v>43</v>
      </c>
      <c r="C13483" s="7" t="n">
        <v>6</v>
      </c>
      <c r="D13483" s="7" t="n">
        <v>32</v>
      </c>
    </row>
    <row r="13484" spans="1:5">
      <c r="A13484" t="s">
        <v>4</v>
      </c>
      <c r="B13484" s="4" t="s">
        <v>5</v>
      </c>
      <c r="C13484" s="4" t="s">
        <v>11</v>
      </c>
      <c r="D13484" s="4" t="s">
        <v>17</v>
      </c>
    </row>
    <row r="13485" spans="1:5">
      <c r="A13485" t="n">
        <v>105582</v>
      </c>
      <c r="B13485" s="41" t="n">
        <v>43</v>
      </c>
      <c r="C13485" s="7" t="n">
        <v>7</v>
      </c>
      <c r="D13485" s="7" t="n">
        <v>128</v>
      </c>
    </row>
    <row r="13486" spans="1:5">
      <c r="A13486" t="s">
        <v>4</v>
      </c>
      <c r="B13486" s="4" t="s">
        <v>5</v>
      </c>
      <c r="C13486" s="4" t="s">
        <v>11</v>
      </c>
      <c r="D13486" s="4" t="s">
        <v>17</v>
      </c>
    </row>
    <row r="13487" spans="1:5">
      <c r="A13487" t="n">
        <v>105589</v>
      </c>
      <c r="B13487" s="41" t="n">
        <v>43</v>
      </c>
      <c r="C13487" s="7" t="n">
        <v>7</v>
      </c>
      <c r="D13487" s="7" t="n">
        <v>32</v>
      </c>
    </row>
    <row r="13488" spans="1:5">
      <c r="A13488" t="s">
        <v>4</v>
      </c>
      <c r="B13488" s="4" t="s">
        <v>5</v>
      </c>
      <c r="C13488" s="4" t="s">
        <v>11</v>
      </c>
      <c r="D13488" s="4" t="s">
        <v>17</v>
      </c>
    </row>
    <row r="13489" spans="1:4">
      <c r="A13489" t="n">
        <v>105596</v>
      </c>
      <c r="B13489" s="41" t="n">
        <v>43</v>
      </c>
      <c r="C13489" s="7" t="n">
        <v>8</v>
      </c>
      <c r="D13489" s="7" t="n">
        <v>128</v>
      </c>
    </row>
    <row r="13490" spans="1:4">
      <c r="A13490" t="s">
        <v>4</v>
      </c>
      <c r="B13490" s="4" t="s">
        <v>5</v>
      </c>
      <c r="C13490" s="4" t="s">
        <v>11</v>
      </c>
      <c r="D13490" s="4" t="s">
        <v>17</v>
      </c>
    </row>
    <row r="13491" spans="1:4">
      <c r="A13491" t="n">
        <v>105603</v>
      </c>
      <c r="B13491" s="41" t="n">
        <v>43</v>
      </c>
      <c r="C13491" s="7" t="n">
        <v>8</v>
      </c>
      <c r="D13491" s="7" t="n">
        <v>32</v>
      </c>
    </row>
    <row r="13492" spans="1:4">
      <c r="A13492" t="s">
        <v>4</v>
      </c>
      <c r="B13492" s="4" t="s">
        <v>5</v>
      </c>
      <c r="C13492" s="4" t="s">
        <v>11</v>
      </c>
      <c r="D13492" s="4" t="s">
        <v>17</v>
      </c>
    </row>
    <row r="13493" spans="1:4">
      <c r="A13493" t="n">
        <v>105610</v>
      </c>
      <c r="B13493" s="41" t="n">
        <v>43</v>
      </c>
      <c r="C13493" s="7" t="n">
        <v>9</v>
      </c>
      <c r="D13493" s="7" t="n">
        <v>128</v>
      </c>
    </row>
    <row r="13494" spans="1:4">
      <c r="A13494" t="s">
        <v>4</v>
      </c>
      <c r="B13494" s="4" t="s">
        <v>5</v>
      </c>
      <c r="C13494" s="4" t="s">
        <v>11</v>
      </c>
      <c r="D13494" s="4" t="s">
        <v>17</v>
      </c>
    </row>
    <row r="13495" spans="1:4">
      <c r="A13495" t="n">
        <v>105617</v>
      </c>
      <c r="B13495" s="41" t="n">
        <v>43</v>
      </c>
      <c r="C13495" s="7" t="n">
        <v>9</v>
      </c>
      <c r="D13495" s="7" t="n">
        <v>32</v>
      </c>
    </row>
    <row r="13496" spans="1:4">
      <c r="A13496" t="s">
        <v>4</v>
      </c>
      <c r="B13496" s="4" t="s">
        <v>5</v>
      </c>
      <c r="C13496" s="4" t="s">
        <v>11</v>
      </c>
      <c r="D13496" s="4" t="s">
        <v>7</v>
      </c>
      <c r="E13496" s="4" t="s">
        <v>8</v>
      </c>
      <c r="F13496" s="4" t="s">
        <v>15</v>
      </c>
      <c r="G13496" s="4" t="s">
        <v>15</v>
      </c>
      <c r="H13496" s="4" t="s">
        <v>15</v>
      </c>
    </row>
    <row r="13497" spans="1:4">
      <c r="A13497" t="n">
        <v>105624</v>
      </c>
      <c r="B13497" s="40" t="n">
        <v>48</v>
      </c>
      <c r="C13497" s="7" t="n">
        <v>1</v>
      </c>
      <c r="D13497" s="7" t="n">
        <v>0</v>
      </c>
      <c r="E13497" s="7" t="s">
        <v>135</v>
      </c>
      <c r="F13497" s="7" t="n">
        <v>-1</v>
      </c>
      <c r="G13497" s="7" t="n">
        <v>1</v>
      </c>
      <c r="H13497" s="7" t="n">
        <v>0</v>
      </c>
    </row>
    <row r="13498" spans="1:4">
      <c r="A13498" t="s">
        <v>4</v>
      </c>
      <c r="B13498" s="4" t="s">
        <v>5</v>
      </c>
      <c r="C13498" s="4" t="s">
        <v>11</v>
      </c>
      <c r="D13498" s="4" t="s">
        <v>7</v>
      </c>
      <c r="E13498" s="4" t="s">
        <v>8</v>
      </c>
      <c r="F13498" s="4" t="s">
        <v>15</v>
      </c>
      <c r="G13498" s="4" t="s">
        <v>15</v>
      </c>
      <c r="H13498" s="4" t="s">
        <v>15</v>
      </c>
    </row>
    <row r="13499" spans="1:4">
      <c r="A13499" t="n">
        <v>105648</v>
      </c>
      <c r="B13499" s="40" t="n">
        <v>48</v>
      </c>
      <c r="C13499" s="7" t="n">
        <v>2</v>
      </c>
      <c r="D13499" s="7" t="n">
        <v>0</v>
      </c>
      <c r="E13499" s="7" t="s">
        <v>135</v>
      </c>
      <c r="F13499" s="7" t="n">
        <v>-1</v>
      </c>
      <c r="G13499" s="7" t="n">
        <v>1</v>
      </c>
      <c r="H13499" s="7" t="n">
        <v>0</v>
      </c>
    </row>
    <row r="13500" spans="1:4">
      <c r="A13500" t="s">
        <v>4</v>
      </c>
      <c r="B13500" s="4" t="s">
        <v>5</v>
      </c>
      <c r="C13500" s="4" t="s">
        <v>11</v>
      </c>
      <c r="D13500" s="4" t="s">
        <v>7</v>
      </c>
      <c r="E13500" s="4" t="s">
        <v>8</v>
      </c>
      <c r="F13500" s="4" t="s">
        <v>15</v>
      </c>
      <c r="G13500" s="4" t="s">
        <v>15</v>
      </c>
      <c r="H13500" s="4" t="s">
        <v>15</v>
      </c>
    </row>
    <row r="13501" spans="1:4">
      <c r="A13501" t="n">
        <v>105672</v>
      </c>
      <c r="B13501" s="40" t="n">
        <v>48</v>
      </c>
      <c r="C13501" s="7" t="n">
        <v>3</v>
      </c>
      <c r="D13501" s="7" t="n">
        <v>0</v>
      </c>
      <c r="E13501" s="7" t="s">
        <v>135</v>
      </c>
      <c r="F13501" s="7" t="n">
        <v>-1</v>
      </c>
      <c r="G13501" s="7" t="n">
        <v>1</v>
      </c>
      <c r="H13501" s="7" t="n">
        <v>0</v>
      </c>
    </row>
    <row r="13502" spans="1:4">
      <c r="A13502" t="s">
        <v>4</v>
      </c>
      <c r="B13502" s="4" t="s">
        <v>5</v>
      </c>
      <c r="C13502" s="4" t="s">
        <v>11</v>
      </c>
      <c r="D13502" s="4" t="s">
        <v>7</v>
      </c>
      <c r="E13502" s="4" t="s">
        <v>8</v>
      </c>
      <c r="F13502" s="4" t="s">
        <v>15</v>
      </c>
      <c r="G13502" s="4" t="s">
        <v>15</v>
      </c>
      <c r="H13502" s="4" t="s">
        <v>15</v>
      </c>
    </row>
    <row r="13503" spans="1:4">
      <c r="A13503" t="n">
        <v>105696</v>
      </c>
      <c r="B13503" s="40" t="n">
        <v>48</v>
      </c>
      <c r="C13503" s="7" t="n">
        <v>4</v>
      </c>
      <c r="D13503" s="7" t="n">
        <v>0</v>
      </c>
      <c r="E13503" s="7" t="s">
        <v>135</v>
      </c>
      <c r="F13503" s="7" t="n">
        <v>-1</v>
      </c>
      <c r="G13503" s="7" t="n">
        <v>1</v>
      </c>
      <c r="H13503" s="7" t="n">
        <v>0</v>
      </c>
    </row>
    <row r="13504" spans="1:4">
      <c r="A13504" t="s">
        <v>4</v>
      </c>
      <c r="B13504" s="4" t="s">
        <v>5</v>
      </c>
      <c r="C13504" s="4" t="s">
        <v>11</v>
      </c>
      <c r="D13504" s="4" t="s">
        <v>7</v>
      </c>
      <c r="E13504" s="4" t="s">
        <v>8</v>
      </c>
      <c r="F13504" s="4" t="s">
        <v>15</v>
      </c>
      <c r="G13504" s="4" t="s">
        <v>15</v>
      </c>
      <c r="H13504" s="4" t="s">
        <v>15</v>
      </c>
    </row>
    <row r="13505" spans="1:8">
      <c r="A13505" t="n">
        <v>105720</v>
      </c>
      <c r="B13505" s="40" t="n">
        <v>48</v>
      </c>
      <c r="C13505" s="7" t="n">
        <v>5</v>
      </c>
      <c r="D13505" s="7" t="n">
        <v>0</v>
      </c>
      <c r="E13505" s="7" t="s">
        <v>135</v>
      </c>
      <c r="F13505" s="7" t="n">
        <v>-1</v>
      </c>
      <c r="G13505" s="7" t="n">
        <v>1</v>
      </c>
      <c r="H13505" s="7" t="n">
        <v>0</v>
      </c>
    </row>
    <row r="13506" spans="1:8">
      <c r="A13506" t="s">
        <v>4</v>
      </c>
      <c r="B13506" s="4" t="s">
        <v>5</v>
      </c>
      <c r="C13506" s="4" t="s">
        <v>11</v>
      </c>
      <c r="D13506" s="4" t="s">
        <v>7</v>
      </c>
      <c r="E13506" s="4" t="s">
        <v>8</v>
      </c>
      <c r="F13506" s="4" t="s">
        <v>15</v>
      </c>
      <c r="G13506" s="4" t="s">
        <v>15</v>
      </c>
      <c r="H13506" s="4" t="s">
        <v>15</v>
      </c>
    </row>
    <row r="13507" spans="1:8">
      <c r="A13507" t="n">
        <v>105744</v>
      </c>
      <c r="B13507" s="40" t="n">
        <v>48</v>
      </c>
      <c r="C13507" s="7" t="n">
        <v>6</v>
      </c>
      <c r="D13507" s="7" t="n">
        <v>0</v>
      </c>
      <c r="E13507" s="7" t="s">
        <v>135</v>
      </c>
      <c r="F13507" s="7" t="n">
        <v>-1</v>
      </c>
      <c r="G13507" s="7" t="n">
        <v>1</v>
      </c>
      <c r="H13507" s="7" t="n">
        <v>0</v>
      </c>
    </row>
    <row r="13508" spans="1:8">
      <c r="A13508" t="s">
        <v>4</v>
      </c>
      <c r="B13508" s="4" t="s">
        <v>5</v>
      </c>
      <c r="C13508" s="4" t="s">
        <v>11</v>
      </c>
      <c r="D13508" s="4" t="s">
        <v>7</v>
      </c>
      <c r="E13508" s="4" t="s">
        <v>8</v>
      </c>
      <c r="F13508" s="4" t="s">
        <v>15</v>
      </c>
      <c r="G13508" s="4" t="s">
        <v>15</v>
      </c>
      <c r="H13508" s="4" t="s">
        <v>15</v>
      </c>
    </row>
    <row r="13509" spans="1:8">
      <c r="A13509" t="n">
        <v>105768</v>
      </c>
      <c r="B13509" s="40" t="n">
        <v>48</v>
      </c>
      <c r="C13509" s="7" t="n">
        <v>7</v>
      </c>
      <c r="D13509" s="7" t="n">
        <v>0</v>
      </c>
      <c r="E13509" s="7" t="s">
        <v>135</v>
      </c>
      <c r="F13509" s="7" t="n">
        <v>-1</v>
      </c>
      <c r="G13509" s="7" t="n">
        <v>1</v>
      </c>
      <c r="H13509" s="7" t="n">
        <v>0</v>
      </c>
    </row>
    <row r="13510" spans="1:8">
      <c r="A13510" t="s">
        <v>4</v>
      </c>
      <c r="B13510" s="4" t="s">
        <v>5</v>
      </c>
      <c r="C13510" s="4" t="s">
        <v>11</v>
      </c>
      <c r="D13510" s="4" t="s">
        <v>7</v>
      </c>
      <c r="E13510" s="4" t="s">
        <v>8</v>
      </c>
      <c r="F13510" s="4" t="s">
        <v>15</v>
      </c>
      <c r="G13510" s="4" t="s">
        <v>15</v>
      </c>
      <c r="H13510" s="4" t="s">
        <v>15</v>
      </c>
    </row>
    <row r="13511" spans="1:8">
      <c r="A13511" t="n">
        <v>105792</v>
      </c>
      <c r="B13511" s="40" t="n">
        <v>48</v>
      </c>
      <c r="C13511" s="7" t="n">
        <v>8</v>
      </c>
      <c r="D13511" s="7" t="n">
        <v>0</v>
      </c>
      <c r="E13511" s="7" t="s">
        <v>135</v>
      </c>
      <c r="F13511" s="7" t="n">
        <v>-1</v>
      </c>
      <c r="G13511" s="7" t="n">
        <v>1</v>
      </c>
      <c r="H13511" s="7" t="n">
        <v>0</v>
      </c>
    </row>
    <row r="13512" spans="1:8">
      <c r="A13512" t="s">
        <v>4</v>
      </c>
      <c r="B13512" s="4" t="s">
        <v>5</v>
      </c>
      <c r="C13512" s="4" t="s">
        <v>11</v>
      </c>
      <c r="D13512" s="4" t="s">
        <v>7</v>
      </c>
      <c r="E13512" s="4" t="s">
        <v>8</v>
      </c>
      <c r="F13512" s="4" t="s">
        <v>15</v>
      </c>
      <c r="G13512" s="4" t="s">
        <v>15</v>
      </c>
      <c r="H13512" s="4" t="s">
        <v>15</v>
      </c>
    </row>
    <row r="13513" spans="1:8">
      <c r="A13513" t="n">
        <v>105816</v>
      </c>
      <c r="B13513" s="40" t="n">
        <v>48</v>
      </c>
      <c r="C13513" s="7" t="n">
        <v>9</v>
      </c>
      <c r="D13513" s="7" t="n">
        <v>0</v>
      </c>
      <c r="E13513" s="7" t="s">
        <v>135</v>
      </c>
      <c r="F13513" s="7" t="n">
        <v>-1</v>
      </c>
      <c r="G13513" s="7" t="n">
        <v>1</v>
      </c>
      <c r="H13513" s="7" t="n">
        <v>0</v>
      </c>
    </row>
    <row r="13514" spans="1:8">
      <c r="A13514" t="s">
        <v>4</v>
      </c>
      <c r="B13514" s="4" t="s">
        <v>5</v>
      </c>
      <c r="C13514" s="4" t="s">
        <v>11</v>
      </c>
      <c r="D13514" s="4" t="s">
        <v>15</v>
      </c>
      <c r="E13514" s="4" t="s">
        <v>15</v>
      </c>
      <c r="F13514" s="4" t="s">
        <v>15</v>
      </c>
      <c r="G13514" s="4" t="s">
        <v>15</v>
      </c>
    </row>
    <row r="13515" spans="1:8">
      <c r="A13515" t="n">
        <v>105840</v>
      </c>
      <c r="B13515" s="37" t="n">
        <v>46</v>
      </c>
      <c r="C13515" s="7" t="n">
        <v>1</v>
      </c>
      <c r="D13515" s="7" t="n">
        <v>-22.8099994659424</v>
      </c>
      <c r="E13515" s="7" t="n">
        <v>0</v>
      </c>
      <c r="F13515" s="7" t="n">
        <v>-57</v>
      </c>
      <c r="G13515" s="7" t="n">
        <v>270</v>
      </c>
    </row>
    <row r="13516" spans="1:8">
      <c r="A13516" t="s">
        <v>4</v>
      </c>
      <c r="B13516" s="4" t="s">
        <v>5</v>
      </c>
      <c r="C13516" s="4" t="s">
        <v>11</v>
      </c>
      <c r="D13516" s="4" t="s">
        <v>15</v>
      </c>
      <c r="E13516" s="4" t="s">
        <v>15</v>
      </c>
      <c r="F13516" s="4" t="s">
        <v>15</v>
      </c>
      <c r="G13516" s="4" t="s">
        <v>15</v>
      </c>
    </row>
    <row r="13517" spans="1:8">
      <c r="A13517" t="n">
        <v>105859</v>
      </c>
      <c r="B13517" s="37" t="n">
        <v>46</v>
      </c>
      <c r="C13517" s="7" t="n">
        <v>2</v>
      </c>
      <c r="D13517" s="7" t="n">
        <v>-22.8099994659424</v>
      </c>
      <c r="E13517" s="7" t="n">
        <v>0</v>
      </c>
      <c r="F13517" s="7" t="n">
        <v>-57</v>
      </c>
      <c r="G13517" s="7" t="n">
        <v>270</v>
      </c>
    </row>
    <row r="13518" spans="1:8">
      <c r="A13518" t="s">
        <v>4</v>
      </c>
      <c r="B13518" s="4" t="s">
        <v>5</v>
      </c>
      <c r="C13518" s="4" t="s">
        <v>11</v>
      </c>
      <c r="D13518" s="4" t="s">
        <v>15</v>
      </c>
      <c r="E13518" s="4" t="s">
        <v>15</v>
      </c>
      <c r="F13518" s="4" t="s">
        <v>15</v>
      </c>
      <c r="G13518" s="4" t="s">
        <v>15</v>
      </c>
    </row>
    <row r="13519" spans="1:8">
      <c r="A13519" t="n">
        <v>105878</v>
      </c>
      <c r="B13519" s="37" t="n">
        <v>46</v>
      </c>
      <c r="C13519" s="7" t="n">
        <v>3</v>
      </c>
      <c r="D13519" s="7" t="n">
        <v>-22.8099994659424</v>
      </c>
      <c r="E13519" s="7" t="n">
        <v>0</v>
      </c>
      <c r="F13519" s="7" t="n">
        <v>-57</v>
      </c>
      <c r="G13519" s="7" t="n">
        <v>270</v>
      </c>
    </row>
    <row r="13520" spans="1:8">
      <c r="A13520" t="s">
        <v>4</v>
      </c>
      <c r="B13520" s="4" t="s">
        <v>5</v>
      </c>
      <c r="C13520" s="4" t="s">
        <v>11</v>
      </c>
      <c r="D13520" s="4" t="s">
        <v>15</v>
      </c>
      <c r="E13520" s="4" t="s">
        <v>15</v>
      </c>
      <c r="F13520" s="4" t="s">
        <v>15</v>
      </c>
      <c r="G13520" s="4" t="s">
        <v>15</v>
      </c>
    </row>
    <row r="13521" spans="1:8">
      <c r="A13521" t="n">
        <v>105897</v>
      </c>
      <c r="B13521" s="37" t="n">
        <v>46</v>
      </c>
      <c r="C13521" s="7" t="n">
        <v>4</v>
      </c>
      <c r="D13521" s="7" t="n">
        <v>-22.8099994659424</v>
      </c>
      <c r="E13521" s="7" t="n">
        <v>0</v>
      </c>
      <c r="F13521" s="7" t="n">
        <v>-57</v>
      </c>
      <c r="G13521" s="7" t="n">
        <v>270</v>
      </c>
    </row>
    <row r="13522" spans="1:8">
      <c r="A13522" t="s">
        <v>4</v>
      </c>
      <c r="B13522" s="4" t="s">
        <v>5</v>
      </c>
      <c r="C13522" s="4" t="s">
        <v>11</v>
      </c>
      <c r="D13522" s="4" t="s">
        <v>15</v>
      </c>
      <c r="E13522" s="4" t="s">
        <v>15</v>
      </c>
      <c r="F13522" s="4" t="s">
        <v>15</v>
      </c>
      <c r="G13522" s="4" t="s">
        <v>15</v>
      </c>
    </row>
    <row r="13523" spans="1:8">
      <c r="A13523" t="n">
        <v>105916</v>
      </c>
      <c r="B13523" s="37" t="n">
        <v>46</v>
      </c>
      <c r="C13523" s="7" t="n">
        <v>5</v>
      </c>
      <c r="D13523" s="7" t="n">
        <v>-22.8099994659424</v>
      </c>
      <c r="E13523" s="7" t="n">
        <v>0</v>
      </c>
      <c r="F13523" s="7" t="n">
        <v>-57</v>
      </c>
      <c r="G13523" s="7" t="n">
        <v>270</v>
      </c>
    </row>
    <row r="13524" spans="1:8">
      <c r="A13524" t="s">
        <v>4</v>
      </c>
      <c r="B13524" s="4" t="s">
        <v>5</v>
      </c>
      <c r="C13524" s="4" t="s">
        <v>11</v>
      </c>
      <c r="D13524" s="4" t="s">
        <v>15</v>
      </c>
      <c r="E13524" s="4" t="s">
        <v>15</v>
      </c>
      <c r="F13524" s="4" t="s">
        <v>15</v>
      </c>
      <c r="G13524" s="4" t="s">
        <v>15</v>
      </c>
    </row>
    <row r="13525" spans="1:8">
      <c r="A13525" t="n">
        <v>105935</v>
      </c>
      <c r="B13525" s="37" t="n">
        <v>46</v>
      </c>
      <c r="C13525" s="7" t="n">
        <v>6</v>
      </c>
      <c r="D13525" s="7" t="n">
        <v>-22.8099994659424</v>
      </c>
      <c r="E13525" s="7" t="n">
        <v>0</v>
      </c>
      <c r="F13525" s="7" t="n">
        <v>-57</v>
      </c>
      <c r="G13525" s="7" t="n">
        <v>270</v>
      </c>
    </row>
    <row r="13526" spans="1:8">
      <c r="A13526" t="s">
        <v>4</v>
      </c>
      <c r="B13526" s="4" t="s">
        <v>5</v>
      </c>
      <c r="C13526" s="4" t="s">
        <v>11</v>
      </c>
      <c r="D13526" s="4" t="s">
        <v>15</v>
      </c>
      <c r="E13526" s="4" t="s">
        <v>15</v>
      </c>
      <c r="F13526" s="4" t="s">
        <v>15</v>
      </c>
      <c r="G13526" s="4" t="s">
        <v>15</v>
      </c>
    </row>
    <row r="13527" spans="1:8">
      <c r="A13527" t="n">
        <v>105954</v>
      </c>
      <c r="B13527" s="37" t="n">
        <v>46</v>
      </c>
      <c r="C13527" s="7" t="n">
        <v>7</v>
      </c>
      <c r="D13527" s="7" t="n">
        <v>-22.8099994659424</v>
      </c>
      <c r="E13527" s="7" t="n">
        <v>0</v>
      </c>
      <c r="F13527" s="7" t="n">
        <v>-57</v>
      </c>
      <c r="G13527" s="7" t="n">
        <v>270</v>
      </c>
    </row>
    <row r="13528" spans="1:8">
      <c r="A13528" t="s">
        <v>4</v>
      </c>
      <c r="B13528" s="4" t="s">
        <v>5</v>
      </c>
      <c r="C13528" s="4" t="s">
        <v>11</v>
      </c>
      <c r="D13528" s="4" t="s">
        <v>15</v>
      </c>
      <c r="E13528" s="4" t="s">
        <v>15</v>
      </c>
      <c r="F13528" s="4" t="s">
        <v>15</v>
      </c>
      <c r="G13528" s="4" t="s">
        <v>15</v>
      </c>
    </row>
    <row r="13529" spans="1:8">
      <c r="A13529" t="n">
        <v>105973</v>
      </c>
      <c r="B13529" s="37" t="n">
        <v>46</v>
      </c>
      <c r="C13529" s="7" t="n">
        <v>8</v>
      </c>
      <c r="D13529" s="7" t="n">
        <v>-22.8099994659424</v>
      </c>
      <c r="E13529" s="7" t="n">
        <v>0</v>
      </c>
      <c r="F13529" s="7" t="n">
        <v>-57</v>
      </c>
      <c r="G13529" s="7" t="n">
        <v>270</v>
      </c>
    </row>
    <row r="13530" spans="1:8">
      <c r="A13530" t="s">
        <v>4</v>
      </c>
      <c r="B13530" s="4" t="s">
        <v>5</v>
      </c>
      <c r="C13530" s="4" t="s">
        <v>11</v>
      </c>
      <c r="D13530" s="4" t="s">
        <v>15</v>
      </c>
      <c r="E13530" s="4" t="s">
        <v>15</v>
      </c>
      <c r="F13530" s="4" t="s">
        <v>15</v>
      </c>
      <c r="G13530" s="4" t="s">
        <v>15</v>
      </c>
    </row>
    <row r="13531" spans="1:8">
      <c r="A13531" t="n">
        <v>105992</v>
      </c>
      <c r="B13531" s="37" t="n">
        <v>46</v>
      </c>
      <c r="C13531" s="7" t="n">
        <v>9</v>
      </c>
      <c r="D13531" s="7" t="n">
        <v>-22.8099994659424</v>
      </c>
      <c r="E13531" s="7" t="n">
        <v>0</v>
      </c>
      <c r="F13531" s="7" t="n">
        <v>-57</v>
      </c>
      <c r="G13531" s="7" t="n">
        <v>270</v>
      </c>
    </row>
    <row r="13532" spans="1:8">
      <c r="A13532" t="s">
        <v>4</v>
      </c>
      <c r="B13532" s="4" t="s">
        <v>5</v>
      </c>
      <c r="C13532" s="4" t="s">
        <v>11</v>
      </c>
      <c r="D13532" s="4" t="s">
        <v>15</v>
      </c>
      <c r="E13532" s="4" t="s">
        <v>15</v>
      </c>
      <c r="F13532" s="4" t="s">
        <v>15</v>
      </c>
      <c r="G13532" s="4" t="s">
        <v>15</v>
      </c>
    </row>
    <row r="13533" spans="1:8">
      <c r="A13533" t="n">
        <v>106011</v>
      </c>
      <c r="B13533" s="37" t="n">
        <v>46</v>
      </c>
      <c r="C13533" s="7" t="n">
        <v>0</v>
      </c>
      <c r="D13533" s="7" t="n">
        <v>-33</v>
      </c>
      <c r="E13533" s="7" t="n">
        <v>0</v>
      </c>
      <c r="F13533" s="7" t="n">
        <v>-57</v>
      </c>
      <c r="G13533" s="7" t="n">
        <v>90</v>
      </c>
    </row>
    <row r="13534" spans="1:8">
      <c r="A13534" t="s">
        <v>4</v>
      </c>
      <c r="B13534" s="4" t="s">
        <v>5</v>
      </c>
      <c r="C13534" s="4" t="s">
        <v>7</v>
      </c>
      <c r="D13534" s="4" t="s">
        <v>7</v>
      </c>
      <c r="E13534" s="4" t="s">
        <v>15</v>
      </c>
      <c r="F13534" s="4" t="s">
        <v>15</v>
      </c>
      <c r="G13534" s="4" t="s">
        <v>15</v>
      </c>
      <c r="H13534" s="4" t="s">
        <v>11</v>
      </c>
    </row>
    <row r="13535" spans="1:8">
      <c r="A13535" t="n">
        <v>106030</v>
      </c>
      <c r="B13535" s="61" t="n">
        <v>45</v>
      </c>
      <c r="C13535" s="7" t="n">
        <v>2</v>
      </c>
      <c r="D13535" s="7" t="n">
        <v>3</v>
      </c>
      <c r="E13535" s="7" t="n">
        <v>-32.9700012207031</v>
      </c>
      <c r="F13535" s="7" t="n">
        <v>1.47000002861023</v>
      </c>
      <c r="G13535" s="7" t="n">
        <v>-56.9500007629395</v>
      </c>
      <c r="H13535" s="7" t="n">
        <v>0</v>
      </c>
    </row>
    <row r="13536" spans="1:8">
      <c r="A13536" t="s">
        <v>4</v>
      </c>
      <c r="B13536" s="4" t="s">
        <v>5</v>
      </c>
      <c r="C13536" s="4" t="s">
        <v>7</v>
      </c>
      <c r="D13536" s="4" t="s">
        <v>7</v>
      </c>
      <c r="E13536" s="4" t="s">
        <v>15</v>
      </c>
      <c r="F13536" s="4" t="s">
        <v>15</v>
      </c>
      <c r="G13536" s="4" t="s">
        <v>15</v>
      </c>
      <c r="H13536" s="4" t="s">
        <v>11</v>
      </c>
      <c r="I13536" s="4" t="s">
        <v>7</v>
      </c>
    </row>
    <row r="13537" spans="1:9">
      <c r="A13537" t="n">
        <v>106047</v>
      </c>
      <c r="B13537" s="61" t="n">
        <v>45</v>
      </c>
      <c r="C13537" s="7" t="n">
        <v>4</v>
      </c>
      <c r="D13537" s="7" t="n">
        <v>3</v>
      </c>
      <c r="E13537" s="7" t="n">
        <v>357.179992675781</v>
      </c>
      <c r="F13537" s="7" t="n">
        <v>56.9199981689453</v>
      </c>
      <c r="G13537" s="7" t="n">
        <v>0</v>
      </c>
      <c r="H13537" s="7" t="n">
        <v>0</v>
      </c>
      <c r="I13537" s="7" t="n">
        <v>0</v>
      </c>
    </row>
    <row r="13538" spans="1:9">
      <c r="A13538" t="s">
        <v>4</v>
      </c>
      <c r="B13538" s="4" t="s">
        <v>5</v>
      </c>
      <c r="C13538" s="4" t="s">
        <v>7</v>
      </c>
      <c r="D13538" s="4" t="s">
        <v>7</v>
      </c>
      <c r="E13538" s="4" t="s">
        <v>15</v>
      </c>
      <c r="F13538" s="4" t="s">
        <v>11</v>
      </c>
    </row>
    <row r="13539" spans="1:9">
      <c r="A13539" t="n">
        <v>106065</v>
      </c>
      <c r="B13539" s="61" t="n">
        <v>45</v>
      </c>
      <c r="C13539" s="7" t="n">
        <v>5</v>
      </c>
      <c r="D13539" s="7" t="n">
        <v>3</v>
      </c>
      <c r="E13539" s="7" t="n">
        <v>1.39999997615814</v>
      </c>
      <c r="F13539" s="7" t="n">
        <v>0</v>
      </c>
    </row>
    <row r="13540" spans="1:9">
      <c r="A13540" t="s">
        <v>4</v>
      </c>
      <c r="B13540" s="4" t="s">
        <v>5</v>
      </c>
      <c r="C13540" s="4" t="s">
        <v>7</v>
      </c>
      <c r="D13540" s="4" t="s">
        <v>7</v>
      </c>
      <c r="E13540" s="4" t="s">
        <v>15</v>
      </c>
      <c r="F13540" s="4" t="s">
        <v>11</v>
      </c>
    </row>
    <row r="13541" spans="1:9">
      <c r="A13541" t="n">
        <v>106074</v>
      </c>
      <c r="B13541" s="61" t="n">
        <v>45</v>
      </c>
      <c r="C13541" s="7" t="n">
        <v>5</v>
      </c>
      <c r="D13541" s="7" t="n">
        <v>3</v>
      </c>
      <c r="E13541" s="7" t="n">
        <v>1.29999995231628</v>
      </c>
      <c r="F13541" s="7" t="n">
        <v>1500</v>
      </c>
    </row>
    <row r="13542" spans="1:9">
      <c r="A13542" t="s">
        <v>4</v>
      </c>
      <c r="B13542" s="4" t="s">
        <v>5</v>
      </c>
      <c r="C13542" s="4" t="s">
        <v>7</v>
      </c>
      <c r="D13542" s="4" t="s">
        <v>7</v>
      </c>
      <c r="E13542" s="4" t="s">
        <v>15</v>
      </c>
      <c r="F13542" s="4" t="s">
        <v>11</v>
      </c>
    </row>
    <row r="13543" spans="1:9">
      <c r="A13543" t="n">
        <v>106083</v>
      </c>
      <c r="B13543" s="61" t="n">
        <v>45</v>
      </c>
      <c r="C13543" s="7" t="n">
        <v>11</v>
      </c>
      <c r="D13543" s="7" t="n">
        <v>3</v>
      </c>
      <c r="E13543" s="7" t="n">
        <v>32.7000007629395</v>
      </c>
      <c r="F13543" s="7" t="n">
        <v>0</v>
      </c>
    </row>
    <row r="13544" spans="1:9">
      <c r="A13544" t="s">
        <v>4</v>
      </c>
      <c r="B13544" s="4" t="s">
        <v>5</v>
      </c>
      <c r="C13544" s="4" t="s">
        <v>7</v>
      </c>
      <c r="D13544" s="4" t="s">
        <v>11</v>
      </c>
      <c r="E13544" s="4" t="s">
        <v>8</v>
      </c>
      <c r="F13544" s="4" t="s">
        <v>8</v>
      </c>
      <c r="G13544" s="4" t="s">
        <v>8</v>
      </c>
      <c r="H13544" s="4" t="s">
        <v>8</v>
      </c>
    </row>
    <row r="13545" spans="1:9">
      <c r="A13545" t="n">
        <v>106092</v>
      </c>
      <c r="B13545" s="30" t="n">
        <v>51</v>
      </c>
      <c r="C13545" s="7" t="n">
        <v>3</v>
      </c>
      <c r="D13545" s="7" t="n">
        <v>0</v>
      </c>
      <c r="E13545" s="7" t="s">
        <v>286</v>
      </c>
      <c r="F13545" s="7" t="s">
        <v>287</v>
      </c>
      <c r="G13545" s="7" t="s">
        <v>61</v>
      </c>
      <c r="H13545" s="7" t="s">
        <v>62</v>
      </c>
    </row>
    <row r="13546" spans="1:9">
      <c r="A13546" t="s">
        <v>4</v>
      </c>
      <c r="B13546" s="4" t="s">
        <v>5</v>
      </c>
      <c r="C13546" s="4" t="s">
        <v>7</v>
      </c>
      <c r="D13546" s="4" t="s">
        <v>11</v>
      </c>
    </row>
    <row r="13547" spans="1:9">
      <c r="A13547" t="n">
        <v>106105</v>
      </c>
      <c r="B13547" s="28" t="n">
        <v>58</v>
      </c>
      <c r="C13547" s="7" t="n">
        <v>255</v>
      </c>
      <c r="D13547" s="7" t="n">
        <v>0</v>
      </c>
    </row>
    <row r="13548" spans="1:9">
      <c r="A13548" t="s">
        <v>4</v>
      </c>
      <c r="B13548" s="4" t="s">
        <v>5</v>
      </c>
      <c r="C13548" s="4" t="s">
        <v>7</v>
      </c>
      <c r="D13548" s="4" t="s">
        <v>11</v>
      </c>
    </row>
    <row r="13549" spans="1:9">
      <c r="A13549" t="n">
        <v>106109</v>
      </c>
      <c r="B13549" s="61" t="n">
        <v>45</v>
      </c>
      <c r="C13549" s="7" t="n">
        <v>7</v>
      </c>
      <c r="D13549" s="7" t="n">
        <v>255</v>
      </c>
    </row>
    <row r="13550" spans="1:9">
      <c r="A13550" t="s">
        <v>4</v>
      </c>
      <c r="B13550" s="4" t="s">
        <v>5</v>
      </c>
      <c r="C13550" s="4" t="s">
        <v>7</v>
      </c>
      <c r="D13550" s="4" t="s">
        <v>11</v>
      </c>
      <c r="E13550" s="4" t="s">
        <v>8</v>
      </c>
    </row>
    <row r="13551" spans="1:9">
      <c r="A13551" t="n">
        <v>106113</v>
      </c>
      <c r="B13551" s="30" t="n">
        <v>51</v>
      </c>
      <c r="C13551" s="7" t="n">
        <v>4</v>
      </c>
      <c r="D13551" s="7" t="n">
        <v>0</v>
      </c>
      <c r="E13551" s="7" t="s">
        <v>413</v>
      </c>
    </row>
    <row r="13552" spans="1:9">
      <c r="A13552" t="s">
        <v>4</v>
      </c>
      <c r="B13552" s="4" t="s">
        <v>5</v>
      </c>
      <c r="C13552" s="4" t="s">
        <v>11</v>
      </c>
    </row>
    <row r="13553" spans="1:9">
      <c r="A13553" t="n">
        <v>106128</v>
      </c>
      <c r="B13553" s="26" t="n">
        <v>16</v>
      </c>
      <c r="C13553" s="7" t="n">
        <v>0</v>
      </c>
    </row>
    <row r="13554" spans="1:9">
      <c r="A13554" t="s">
        <v>4</v>
      </c>
      <c r="B13554" s="4" t="s">
        <v>5</v>
      </c>
      <c r="C13554" s="4" t="s">
        <v>11</v>
      </c>
      <c r="D13554" s="4" t="s">
        <v>7</v>
      </c>
      <c r="E13554" s="4" t="s">
        <v>17</v>
      </c>
      <c r="F13554" s="4" t="s">
        <v>42</v>
      </c>
      <c r="G13554" s="4" t="s">
        <v>7</v>
      </c>
      <c r="H13554" s="4" t="s">
        <v>7</v>
      </c>
      <c r="I13554" s="4" t="s">
        <v>7</v>
      </c>
      <c r="J13554" s="4" t="s">
        <v>17</v>
      </c>
      <c r="K13554" s="4" t="s">
        <v>42</v>
      </c>
      <c r="L13554" s="4" t="s">
        <v>7</v>
      </c>
      <c r="M13554" s="4" t="s">
        <v>7</v>
      </c>
      <c r="N13554" s="4" t="s">
        <v>7</v>
      </c>
      <c r="O13554" s="4" t="s">
        <v>17</v>
      </c>
      <c r="P13554" s="4" t="s">
        <v>42</v>
      </c>
      <c r="Q13554" s="4" t="s">
        <v>7</v>
      </c>
      <c r="R13554" s="4" t="s">
        <v>7</v>
      </c>
    </row>
    <row r="13555" spans="1:9">
      <c r="A13555" t="n">
        <v>106131</v>
      </c>
      <c r="B13555" s="31" t="n">
        <v>26</v>
      </c>
      <c r="C13555" s="7" t="n">
        <v>0</v>
      </c>
      <c r="D13555" s="7" t="n">
        <v>17</v>
      </c>
      <c r="E13555" s="7" t="n">
        <v>65004</v>
      </c>
      <c r="F13555" s="7" t="s">
        <v>414</v>
      </c>
      <c r="G13555" s="7" t="n">
        <v>2</v>
      </c>
      <c r="H13555" s="7" t="n">
        <v>3</v>
      </c>
      <c r="I13555" s="7" t="n">
        <v>17</v>
      </c>
      <c r="J13555" s="7" t="n">
        <v>65005</v>
      </c>
      <c r="K13555" s="7" t="s">
        <v>415</v>
      </c>
      <c r="L13555" s="7" t="n">
        <v>2</v>
      </c>
      <c r="M13555" s="7" t="n">
        <v>3</v>
      </c>
      <c r="N13555" s="7" t="n">
        <v>17</v>
      </c>
      <c r="O13555" s="7" t="n">
        <v>65006</v>
      </c>
      <c r="P13555" s="7" t="s">
        <v>416</v>
      </c>
      <c r="Q13555" s="7" t="n">
        <v>2</v>
      </c>
      <c r="R13555" s="7" t="n">
        <v>0</v>
      </c>
    </row>
    <row r="13556" spans="1:9">
      <c r="A13556" t="s">
        <v>4</v>
      </c>
      <c r="B13556" s="4" t="s">
        <v>5</v>
      </c>
    </row>
    <row r="13557" spans="1:9">
      <c r="A13557" t="n">
        <v>106397</v>
      </c>
      <c r="B13557" s="24" t="n">
        <v>28</v>
      </c>
    </row>
    <row r="13558" spans="1:9">
      <c r="A13558" t="s">
        <v>4</v>
      </c>
      <c r="B13558" s="4" t="s">
        <v>5</v>
      </c>
      <c r="C13558" s="4" t="s">
        <v>11</v>
      </c>
      <c r="D13558" s="4" t="s">
        <v>7</v>
      </c>
    </row>
    <row r="13559" spans="1:9">
      <c r="A13559" t="n">
        <v>106398</v>
      </c>
      <c r="B13559" s="33" t="n">
        <v>89</v>
      </c>
      <c r="C13559" s="7" t="n">
        <v>65533</v>
      </c>
      <c r="D13559" s="7" t="n">
        <v>1</v>
      </c>
    </row>
    <row r="13560" spans="1:9">
      <c r="A13560" t="s">
        <v>4</v>
      </c>
      <c r="B13560" s="4" t="s">
        <v>5</v>
      </c>
      <c r="C13560" s="4" t="s">
        <v>7</v>
      </c>
      <c r="D13560" s="4" t="s">
        <v>11</v>
      </c>
      <c r="E13560" s="4" t="s">
        <v>11</v>
      </c>
      <c r="F13560" s="4" t="s">
        <v>7</v>
      </c>
    </row>
    <row r="13561" spans="1:9">
      <c r="A13561" t="n">
        <v>106402</v>
      </c>
      <c r="B13561" s="22" t="n">
        <v>25</v>
      </c>
      <c r="C13561" s="7" t="n">
        <v>1</v>
      </c>
      <c r="D13561" s="7" t="n">
        <v>60</v>
      </c>
      <c r="E13561" s="7" t="n">
        <v>420</v>
      </c>
      <c r="F13561" s="7" t="n">
        <v>2</v>
      </c>
    </row>
    <row r="13562" spans="1:9">
      <c r="A13562" t="s">
        <v>4</v>
      </c>
      <c r="B13562" s="4" t="s">
        <v>5</v>
      </c>
      <c r="C13562" s="4" t="s">
        <v>8</v>
      </c>
      <c r="D13562" s="4" t="s">
        <v>11</v>
      </c>
    </row>
    <row r="13563" spans="1:9">
      <c r="A13563" t="n">
        <v>106409</v>
      </c>
      <c r="B13563" s="65" t="n">
        <v>29</v>
      </c>
      <c r="C13563" s="7" t="s">
        <v>417</v>
      </c>
      <c r="D13563" s="7" t="n">
        <v>65533</v>
      </c>
    </row>
    <row r="13564" spans="1:9">
      <c r="A13564" t="s">
        <v>4</v>
      </c>
      <c r="B13564" s="4" t="s">
        <v>5</v>
      </c>
      <c r="C13564" s="4" t="s">
        <v>7</v>
      </c>
      <c r="D13564" s="4" t="s">
        <v>11</v>
      </c>
      <c r="E13564" s="4" t="s">
        <v>8</v>
      </c>
    </row>
    <row r="13565" spans="1:9">
      <c r="A13565" t="n">
        <v>106425</v>
      </c>
      <c r="B13565" s="30" t="n">
        <v>51</v>
      </c>
      <c r="C13565" s="7" t="n">
        <v>4</v>
      </c>
      <c r="D13565" s="7" t="n">
        <v>7</v>
      </c>
      <c r="E13565" s="7" t="s">
        <v>306</v>
      </c>
    </row>
    <row r="13566" spans="1:9">
      <c r="A13566" t="s">
        <v>4</v>
      </c>
      <c r="B13566" s="4" t="s">
        <v>5</v>
      </c>
      <c r="C13566" s="4" t="s">
        <v>11</v>
      </c>
    </row>
    <row r="13567" spans="1:9">
      <c r="A13567" t="n">
        <v>106438</v>
      </c>
      <c r="B13567" s="26" t="n">
        <v>16</v>
      </c>
      <c r="C13567" s="7" t="n">
        <v>0</v>
      </c>
    </row>
    <row r="13568" spans="1:9">
      <c r="A13568" t="s">
        <v>4</v>
      </c>
      <c r="B13568" s="4" t="s">
        <v>5</v>
      </c>
      <c r="C13568" s="4" t="s">
        <v>11</v>
      </c>
      <c r="D13568" s="4" t="s">
        <v>7</v>
      </c>
      <c r="E13568" s="4" t="s">
        <v>17</v>
      </c>
      <c r="F13568" s="4" t="s">
        <v>42</v>
      </c>
      <c r="G13568" s="4" t="s">
        <v>7</v>
      </c>
      <c r="H13568" s="4" t="s">
        <v>7</v>
      </c>
    </row>
    <row r="13569" spans="1:18">
      <c r="A13569" t="n">
        <v>106441</v>
      </c>
      <c r="B13569" s="31" t="n">
        <v>26</v>
      </c>
      <c r="C13569" s="7" t="n">
        <v>7</v>
      </c>
      <c r="D13569" s="7" t="n">
        <v>17</v>
      </c>
      <c r="E13569" s="7" t="n">
        <v>4505</v>
      </c>
      <c r="F13569" s="7" t="s">
        <v>510</v>
      </c>
      <c r="G13569" s="7" t="n">
        <v>2</v>
      </c>
      <c r="H13569" s="7" t="n">
        <v>0</v>
      </c>
    </row>
    <row r="13570" spans="1:18">
      <c r="A13570" t="s">
        <v>4</v>
      </c>
      <c r="B13570" s="4" t="s">
        <v>5</v>
      </c>
    </row>
    <row r="13571" spans="1:18">
      <c r="A13571" t="n">
        <v>106459</v>
      </c>
      <c r="B13571" s="24" t="n">
        <v>28</v>
      </c>
    </row>
    <row r="13572" spans="1:18">
      <c r="A13572" t="s">
        <v>4</v>
      </c>
      <c r="B13572" s="4" t="s">
        <v>5</v>
      </c>
      <c r="C13572" s="4" t="s">
        <v>8</v>
      </c>
      <c r="D13572" s="4" t="s">
        <v>11</v>
      </c>
    </row>
    <row r="13573" spans="1:18">
      <c r="A13573" t="n">
        <v>106460</v>
      </c>
      <c r="B13573" s="65" t="n">
        <v>29</v>
      </c>
      <c r="C13573" s="7" t="s">
        <v>18</v>
      </c>
      <c r="D13573" s="7" t="n">
        <v>65533</v>
      </c>
    </row>
    <row r="13574" spans="1:18">
      <c r="A13574" t="s">
        <v>4</v>
      </c>
      <c r="B13574" s="4" t="s">
        <v>5</v>
      </c>
      <c r="C13574" s="4" t="s">
        <v>7</v>
      </c>
      <c r="D13574" s="4" t="s">
        <v>11</v>
      </c>
      <c r="E13574" s="4" t="s">
        <v>11</v>
      </c>
      <c r="F13574" s="4" t="s">
        <v>7</v>
      </c>
    </row>
    <row r="13575" spans="1:18">
      <c r="A13575" t="n">
        <v>106464</v>
      </c>
      <c r="B13575" s="22" t="n">
        <v>25</v>
      </c>
      <c r="C13575" s="7" t="n">
        <v>1</v>
      </c>
      <c r="D13575" s="7" t="n">
        <v>65535</v>
      </c>
      <c r="E13575" s="7" t="n">
        <v>65535</v>
      </c>
      <c r="F13575" s="7" t="n">
        <v>0</v>
      </c>
    </row>
    <row r="13576" spans="1:18">
      <c r="A13576" t="s">
        <v>4</v>
      </c>
      <c r="B13576" s="4" t="s">
        <v>5</v>
      </c>
      <c r="C13576" s="4" t="s">
        <v>7</v>
      </c>
      <c r="D13576" s="4" t="s">
        <v>11</v>
      </c>
      <c r="E13576" s="4" t="s">
        <v>8</v>
      </c>
      <c r="F13576" s="4" t="s">
        <v>8</v>
      </c>
      <c r="G13576" s="4" t="s">
        <v>8</v>
      </c>
      <c r="H13576" s="4" t="s">
        <v>8</v>
      </c>
    </row>
    <row r="13577" spans="1:18">
      <c r="A13577" t="n">
        <v>106471</v>
      </c>
      <c r="B13577" s="30" t="n">
        <v>51</v>
      </c>
      <c r="C13577" s="7" t="n">
        <v>3</v>
      </c>
      <c r="D13577" s="7" t="n">
        <v>0</v>
      </c>
      <c r="E13577" s="7" t="s">
        <v>357</v>
      </c>
      <c r="F13577" s="7" t="s">
        <v>286</v>
      </c>
      <c r="G13577" s="7" t="s">
        <v>61</v>
      </c>
      <c r="H13577" s="7" t="s">
        <v>62</v>
      </c>
    </row>
    <row r="13578" spans="1:18">
      <c r="A13578" t="s">
        <v>4</v>
      </c>
      <c r="B13578" s="4" t="s">
        <v>5</v>
      </c>
      <c r="C13578" s="4" t="s">
        <v>11</v>
      </c>
      <c r="D13578" s="4" t="s">
        <v>7</v>
      </c>
      <c r="E13578" s="4" t="s">
        <v>15</v>
      </c>
      <c r="F13578" s="4" t="s">
        <v>11</v>
      </c>
    </row>
    <row r="13579" spans="1:18">
      <c r="A13579" t="n">
        <v>106484</v>
      </c>
      <c r="B13579" s="51" t="n">
        <v>59</v>
      </c>
      <c r="C13579" s="7" t="n">
        <v>0</v>
      </c>
      <c r="D13579" s="7" t="n">
        <v>13</v>
      </c>
      <c r="E13579" s="7" t="n">
        <v>0.150000005960464</v>
      </c>
      <c r="F13579" s="7" t="n">
        <v>0</v>
      </c>
    </row>
    <row r="13580" spans="1:18">
      <c r="A13580" t="s">
        <v>4</v>
      </c>
      <c r="B13580" s="4" t="s">
        <v>5</v>
      </c>
      <c r="C13580" s="4" t="s">
        <v>11</v>
      </c>
    </row>
    <row r="13581" spans="1:18">
      <c r="A13581" t="n">
        <v>106494</v>
      </c>
      <c r="B13581" s="26" t="n">
        <v>16</v>
      </c>
      <c r="C13581" s="7" t="n">
        <v>1300</v>
      </c>
    </row>
    <row r="13582" spans="1:18">
      <c r="A13582" t="s">
        <v>4</v>
      </c>
      <c r="B13582" s="4" t="s">
        <v>5</v>
      </c>
      <c r="C13582" s="4" t="s">
        <v>7</v>
      </c>
      <c r="D13582" s="4" t="s">
        <v>11</v>
      </c>
      <c r="E13582" s="4" t="s">
        <v>15</v>
      </c>
    </row>
    <row r="13583" spans="1:18">
      <c r="A13583" t="n">
        <v>106497</v>
      </c>
      <c r="B13583" s="28" t="n">
        <v>58</v>
      </c>
      <c r="C13583" s="7" t="n">
        <v>101</v>
      </c>
      <c r="D13583" s="7" t="n">
        <v>500</v>
      </c>
      <c r="E13583" s="7" t="n">
        <v>1</v>
      </c>
    </row>
    <row r="13584" spans="1:18">
      <c r="A13584" t="s">
        <v>4</v>
      </c>
      <c r="B13584" s="4" t="s">
        <v>5</v>
      </c>
      <c r="C13584" s="4" t="s">
        <v>7</v>
      </c>
      <c r="D13584" s="4" t="s">
        <v>11</v>
      </c>
    </row>
    <row r="13585" spans="1:8">
      <c r="A13585" t="n">
        <v>106505</v>
      </c>
      <c r="B13585" s="28" t="n">
        <v>58</v>
      </c>
      <c r="C13585" s="7" t="n">
        <v>254</v>
      </c>
      <c r="D13585" s="7" t="n">
        <v>0</v>
      </c>
    </row>
    <row r="13586" spans="1:8">
      <c r="A13586" t="s">
        <v>4</v>
      </c>
      <c r="B13586" s="4" t="s">
        <v>5</v>
      </c>
      <c r="C13586" s="4" t="s">
        <v>7</v>
      </c>
    </row>
    <row r="13587" spans="1:8">
      <c r="A13587" t="n">
        <v>106509</v>
      </c>
      <c r="B13587" s="61" t="n">
        <v>45</v>
      </c>
      <c r="C13587" s="7" t="n">
        <v>0</v>
      </c>
    </row>
    <row r="13588" spans="1:8">
      <c r="A13588" t="s">
        <v>4</v>
      </c>
      <c r="B13588" s="4" t="s">
        <v>5</v>
      </c>
      <c r="C13588" s="4" t="s">
        <v>7</v>
      </c>
      <c r="D13588" s="4" t="s">
        <v>7</v>
      </c>
      <c r="E13588" s="4" t="s">
        <v>15</v>
      </c>
      <c r="F13588" s="4" t="s">
        <v>15</v>
      </c>
      <c r="G13588" s="4" t="s">
        <v>15</v>
      </c>
      <c r="H13588" s="4" t="s">
        <v>11</v>
      </c>
    </row>
    <row r="13589" spans="1:8">
      <c r="A13589" t="n">
        <v>106511</v>
      </c>
      <c r="B13589" s="61" t="n">
        <v>45</v>
      </c>
      <c r="C13589" s="7" t="n">
        <v>2</v>
      </c>
      <c r="D13589" s="7" t="n">
        <v>3</v>
      </c>
      <c r="E13589" s="7" t="n">
        <v>-24.1399993896484</v>
      </c>
      <c r="F13589" s="7" t="n">
        <v>1.20000004768372</v>
      </c>
      <c r="G13589" s="7" t="n">
        <v>-57.0499992370605</v>
      </c>
      <c r="H13589" s="7" t="n">
        <v>0</v>
      </c>
    </row>
    <row r="13590" spans="1:8">
      <c r="A13590" t="s">
        <v>4</v>
      </c>
      <c r="B13590" s="4" t="s">
        <v>5</v>
      </c>
      <c r="C13590" s="4" t="s">
        <v>7</v>
      </c>
      <c r="D13590" s="4" t="s">
        <v>7</v>
      </c>
      <c r="E13590" s="4" t="s">
        <v>15</v>
      </c>
      <c r="F13590" s="4" t="s">
        <v>15</v>
      </c>
      <c r="G13590" s="4" t="s">
        <v>15</v>
      </c>
      <c r="H13590" s="4" t="s">
        <v>11</v>
      </c>
      <c r="I13590" s="4" t="s">
        <v>7</v>
      </c>
    </row>
    <row r="13591" spans="1:8">
      <c r="A13591" t="n">
        <v>106528</v>
      </c>
      <c r="B13591" s="61" t="n">
        <v>45</v>
      </c>
      <c r="C13591" s="7" t="n">
        <v>4</v>
      </c>
      <c r="D13591" s="7" t="n">
        <v>3</v>
      </c>
      <c r="E13591" s="7" t="n">
        <v>6.5</v>
      </c>
      <c r="F13591" s="7" t="n">
        <v>283.880004882813</v>
      </c>
      <c r="G13591" s="7" t="n">
        <v>0</v>
      </c>
      <c r="H13591" s="7" t="n">
        <v>0</v>
      </c>
      <c r="I13591" s="7" t="n">
        <v>1</v>
      </c>
    </row>
    <row r="13592" spans="1:8">
      <c r="A13592" t="s">
        <v>4</v>
      </c>
      <c r="B13592" s="4" t="s">
        <v>5</v>
      </c>
      <c r="C13592" s="4" t="s">
        <v>7</v>
      </c>
      <c r="D13592" s="4" t="s">
        <v>7</v>
      </c>
      <c r="E13592" s="4" t="s">
        <v>15</v>
      </c>
      <c r="F13592" s="4" t="s">
        <v>11</v>
      </c>
    </row>
    <row r="13593" spans="1:8">
      <c r="A13593" t="n">
        <v>106546</v>
      </c>
      <c r="B13593" s="61" t="n">
        <v>45</v>
      </c>
      <c r="C13593" s="7" t="n">
        <v>5</v>
      </c>
      <c r="D13593" s="7" t="n">
        <v>3</v>
      </c>
      <c r="E13593" s="7" t="n">
        <v>4.40000009536743</v>
      </c>
      <c r="F13593" s="7" t="n">
        <v>0</v>
      </c>
    </row>
    <row r="13594" spans="1:8">
      <c r="A13594" t="s">
        <v>4</v>
      </c>
      <c r="B13594" s="4" t="s">
        <v>5</v>
      </c>
      <c r="C13594" s="4" t="s">
        <v>7</v>
      </c>
      <c r="D13594" s="4" t="s">
        <v>7</v>
      </c>
      <c r="E13594" s="4" t="s">
        <v>15</v>
      </c>
      <c r="F13594" s="4" t="s">
        <v>11</v>
      </c>
    </row>
    <row r="13595" spans="1:8">
      <c r="A13595" t="n">
        <v>106555</v>
      </c>
      <c r="B13595" s="61" t="n">
        <v>45</v>
      </c>
      <c r="C13595" s="7" t="n">
        <v>11</v>
      </c>
      <c r="D13595" s="7" t="n">
        <v>3</v>
      </c>
      <c r="E13595" s="7" t="n">
        <v>32.7000007629395</v>
      </c>
      <c r="F13595" s="7" t="n">
        <v>0</v>
      </c>
    </row>
    <row r="13596" spans="1:8">
      <c r="A13596" t="s">
        <v>4</v>
      </c>
      <c r="B13596" s="4" t="s">
        <v>5</v>
      </c>
      <c r="C13596" s="4" t="s">
        <v>11</v>
      </c>
      <c r="D13596" s="4" t="s">
        <v>17</v>
      </c>
    </row>
    <row r="13597" spans="1:8">
      <c r="A13597" t="n">
        <v>106564</v>
      </c>
      <c r="B13597" s="67" t="n">
        <v>44</v>
      </c>
      <c r="C13597" s="7" t="n">
        <v>7</v>
      </c>
      <c r="D13597" s="7" t="n">
        <v>128</v>
      </c>
    </row>
    <row r="13598" spans="1:8">
      <c r="A13598" t="s">
        <v>4</v>
      </c>
      <c r="B13598" s="4" t="s">
        <v>5</v>
      </c>
      <c r="C13598" s="4" t="s">
        <v>11</v>
      </c>
      <c r="D13598" s="4" t="s">
        <v>17</v>
      </c>
    </row>
    <row r="13599" spans="1:8">
      <c r="A13599" t="n">
        <v>106571</v>
      </c>
      <c r="B13599" s="67" t="n">
        <v>44</v>
      </c>
      <c r="C13599" s="7" t="n">
        <v>7</v>
      </c>
      <c r="D13599" s="7" t="n">
        <v>32</v>
      </c>
    </row>
    <row r="13600" spans="1:8">
      <c r="A13600" t="s">
        <v>4</v>
      </c>
      <c r="B13600" s="4" t="s">
        <v>5</v>
      </c>
      <c r="C13600" s="4" t="s">
        <v>11</v>
      </c>
      <c r="D13600" s="4" t="s">
        <v>11</v>
      </c>
      <c r="E13600" s="4" t="s">
        <v>15</v>
      </c>
      <c r="F13600" s="4" t="s">
        <v>15</v>
      </c>
      <c r="G13600" s="4" t="s">
        <v>15</v>
      </c>
      <c r="H13600" s="4" t="s">
        <v>15</v>
      </c>
      <c r="I13600" s="4" t="s">
        <v>7</v>
      </c>
      <c r="J13600" s="4" t="s">
        <v>11</v>
      </c>
    </row>
    <row r="13601" spans="1:10">
      <c r="A13601" t="n">
        <v>106578</v>
      </c>
      <c r="B13601" s="44" t="n">
        <v>55</v>
      </c>
      <c r="C13601" s="7" t="n">
        <v>7</v>
      </c>
      <c r="D13601" s="7" t="n">
        <v>65533</v>
      </c>
      <c r="E13601" s="7" t="n">
        <v>-29.1200008392334</v>
      </c>
      <c r="F13601" s="7" t="n">
        <v>0</v>
      </c>
      <c r="G13601" s="7" t="n">
        <v>-57</v>
      </c>
      <c r="H13601" s="7" t="n">
        <v>1.20000004768372</v>
      </c>
      <c r="I13601" s="7" t="n">
        <v>1</v>
      </c>
      <c r="J13601" s="7" t="n">
        <v>0</v>
      </c>
    </row>
    <row r="13602" spans="1:10">
      <c r="A13602" t="s">
        <v>4</v>
      </c>
      <c r="B13602" s="4" t="s">
        <v>5</v>
      </c>
      <c r="C13602" s="4" t="s">
        <v>7</v>
      </c>
      <c r="D13602" s="4" t="s">
        <v>7</v>
      </c>
      <c r="E13602" s="4" t="s">
        <v>15</v>
      </c>
      <c r="F13602" s="4" t="s">
        <v>15</v>
      </c>
      <c r="G13602" s="4" t="s">
        <v>15</v>
      </c>
      <c r="H13602" s="4" t="s">
        <v>11</v>
      </c>
    </row>
    <row r="13603" spans="1:10">
      <c r="A13603" t="n">
        <v>106602</v>
      </c>
      <c r="B13603" s="61" t="n">
        <v>45</v>
      </c>
      <c r="C13603" s="7" t="n">
        <v>2</v>
      </c>
      <c r="D13603" s="7" t="n">
        <v>3</v>
      </c>
      <c r="E13603" s="7" t="n">
        <v>-27.3600006103516</v>
      </c>
      <c r="F13603" s="7" t="n">
        <v>1.26999998092651</v>
      </c>
      <c r="G13603" s="7" t="n">
        <v>-56.9099998474121</v>
      </c>
      <c r="H13603" s="7" t="n">
        <v>4000</v>
      </c>
    </row>
    <row r="13604" spans="1:10">
      <c r="A13604" t="s">
        <v>4</v>
      </c>
      <c r="B13604" s="4" t="s">
        <v>5</v>
      </c>
      <c r="C13604" s="4" t="s">
        <v>7</v>
      </c>
      <c r="D13604" s="4" t="s">
        <v>7</v>
      </c>
      <c r="E13604" s="4" t="s">
        <v>15</v>
      </c>
      <c r="F13604" s="4" t="s">
        <v>15</v>
      </c>
      <c r="G13604" s="4" t="s">
        <v>15</v>
      </c>
      <c r="H13604" s="4" t="s">
        <v>11</v>
      </c>
      <c r="I13604" s="4" t="s">
        <v>7</v>
      </c>
    </row>
    <row r="13605" spans="1:10">
      <c r="A13605" t="n">
        <v>106619</v>
      </c>
      <c r="B13605" s="61" t="n">
        <v>45</v>
      </c>
      <c r="C13605" s="7" t="n">
        <v>4</v>
      </c>
      <c r="D13605" s="7" t="n">
        <v>3</v>
      </c>
      <c r="E13605" s="7" t="n">
        <v>7.67000007629395</v>
      </c>
      <c r="F13605" s="7" t="n">
        <v>-69.0800018310547</v>
      </c>
      <c r="G13605" s="7" t="n">
        <v>0</v>
      </c>
      <c r="H13605" s="7" t="n">
        <v>4000</v>
      </c>
      <c r="I13605" s="7" t="n">
        <v>1</v>
      </c>
    </row>
    <row r="13606" spans="1:10">
      <c r="A13606" t="s">
        <v>4</v>
      </c>
      <c r="B13606" s="4" t="s">
        <v>5</v>
      </c>
      <c r="C13606" s="4" t="s">
        <v>7</v>
      </c>
      <c r="D13606" s="4" t="s">
        <v>7</v>
      </c>
      <c r="E13606" s="4" t="s">
        <v>15</v>
      </c>
      <c r="F13606" s="4" t="s">
        <v>11</v>
      </c>
    </row>
    <row r="13607" spans="1:10">
      <c r="A13607" t="n">
        <v>106637</v>
      </c>
      <c r="B13607" s="61" t="n">
        <v>45</v>
      </c>
      <c r="C13607" s="7" t="n">
        <v>5</v>
      </c>
      <c r="D13607" s="7" t="n">
        <v>3</v>
      </c>
      <c r="E13607" s="7" t="n">
        <v>2.09999990463257</v>
      </c>
      <c r="F13607" s="7" t="n">
        <v>4000</v>
      </c>
    </row>
    <row r="13608" spans="1:10">
      <c r="A13608" t="s">
        <v>4</v>
      </c>
      <c r="B13608" s="4" t="s">
        <v>5</v>
      </c>
      <c r="C13608" s="4" t="s">
        <v>7</v>
      </c>
      <c r="D13608" s="4" t="s">
        <v>7</v>
      </c>
      <c r="E13608" s="4" t="s">
        <v>15</v>
      </c>
      <c r="F13608" s="4" t="s">
        <v>11</v>
      </c>
    </row>
    <row r="13609" spans="1:10">
      <c r="A13609" t="n">
        <v>106646</v>
      </c>
      <c r="B13609" s="61" t="n">
        <v>45</v>
      </c>
      <c r="C13609" s="7" t="n">
        <v>11</v>
      </c>
      <c r="D13609" s="7" t="n">
        <v>3</v>
      </c>
      <c r="E13609" s="7" t="n">
        <v>32.7000007629395</v>
      </c>
      <c r="F13609" s="7" t="n">
        <v>4000</v>
      </c>
    </row>
    <row r="13610" spans="1:10">
      <c r="A13610" t="s">
        <v>4</v>
      </c>
      <c r="B13610" s="4" t="s">
        <v>5</v>
      </c>
      <c r="C13610" s="4" t="s">
        <v>11</v>
      </c>
    </row>
    <row r="13611" spans="1:10">
      <c r="A13611" t="n">
        <v>106655</v>
      </c>
      <c r="B13611" s="26" t="n">
        <v>16</v>
      </c>
      <c r="C13611" s="7" t="n">
        <v>2500</v>
      </c>
    </row>
    <row r="13612" spans="1:10">
      <c r="A13612" t="s">
        <v>4</v>
      </c>
      <c r="B13612" s="4" t="s">
        <v>5</v>
      </c>
      <c r="C13612" s="4" t="s">
        <v>7</v>
      </c>
      <c r="D13612" s="4" t="s">
        <v>11</v>
      </c>
      <c r="E13612" s="4" t="s">
        <v>15</v>
      </c>
    </row>
    <row r="13613" spans="1:10">
      <c r="A13613" t="n">
        <v>106658</v>
      </c>
      <c r="B13613" s="28" t="n">
        <v>58</v>
      </c>
      <c r="C13613" s="7" t="n">
        <v>0</v>
      </c>
      <c r="D13613" s="7" t="n">
        <v>1000</v>
      </c>
      <c r="E13613" s="7" t="n">
        <v>1</v>
      </c>
    </row>
    <row r="13614" spans="1:10">
      <c r="A13614" t="s">
        <v>4</v>
      </c>
      <c r="B13614" s="4" t="s">
        <v>5</v>
      </c>
      <c r="C13614" s="4" t="s">
        <v>7</v>
      </c>
      <c r="D13614" s="4" t="s">
        <v>11</v>
      </c>
    </row>
    <row r="13615" spans="1:10">
      <c r="A13615" t="n">
        <v>106666</v>
      </c>
      <c r="B13615" s="28" t="n">
        <v>58</v>
      </c>
      <c r="C13615" s="7" t="n">
        <v>255</v>
      </c>
      <c r="D13615" s="7" t="n">
        <v>0</v>
      </c>
    </row>
    <row r="13616" spans="1:10">
      <c r="A13616" t="s">
        <v>4</v>
      </c>
      <c r="B13616" s="4" t="s">
        <v>5</v>
      </c>
      <c r="C13616" s="4" t="s">
        <v>7</v>
      </c>
    </row>
    <row r="13617" spans="1:10">
      <c r="A13617" t="n">
        <v>106670</v>
      </c>
      <c r="B13617" s="61" t="n">
        <v>45</v>
      </c>
      <c r="C13617" s="7" t="n">
        <v>0</v>
      </c>
    </row>
    <row r="13618" spans="1:10">
      <c r="A13618" t="s">
        <v>4</v>
      </c>
      <c r="B13618" s="4" t="s">
        <v>5</v>
      </c>
      <c r="C13618" s="4" t="s">
        <v>7</v>
      </c>
      <c r="D13618" s="4" t="s">
        <v>7</v>
      </c>
      <c r="E13618" s="4" t="s">
        <v>15</v>
      </c>
      <c r="F13618" s="4" t="s">
        <v>15</v>
      </c>
      <c r="G13618" s="4" t="s">
        <v>15</v>
      </c>
      <c r="H13618" s="4" t="s">
        <v>11</v>
      </c>
    </row>
    <row r="13619" spans="1:10">
      <c r="A13619" t="n">
        <v>106672</v>
      </c>
      <c r="B13619" s="61" t="n">
        <v>45</v>
      </c>
      <c r="C13619" s="7" t="n">
        <v>2</v>
      </c>
      <c r="D13619" s="7" t="n">
        <v>3</v>
      </c>
      <c r="E13619" s="7" t="n">
        <v>-32.3300018310547</v>
      </c>
      <c r="F13619" s="7" t="n">
        <v>1.27999997138977</v>
      </c>
      <c r="G13619" s="7" t="n">
        <v>-56.8699989318848</v>
      </c>
      <c r="H13619" s="7" t="n">
        <v>0</v>
      </c>
    </row>
    <row r="13620" spans="1:10">
      <c r="A13620" t="s">
        <v>4</v>
      </c>
      <c r="B13620" s="4" t="s">
        <v>5</v>
      </c>
      <c r="C13620" s="4" t="s">
        <v>7</v>
      </c>
      <c r="D13620" s="4" t="s">
        <v>7</v>
      </c>
      <c r="E13620" s="4" t="s">
        <v>15</v>
      </c>
      <c r="F13620" s="4" t="s">
        <v>15</v>
      </c>
      <c r="G13620" s="4" t="s">
        <v>15</v>
      </c>
      <c r="H13620" s="4" t="s">
        <v>11</v>
      </c>
      <c r="I13620" s="4" t="s">
        <v>7</v>
      </c>
    </row>
    <row r="13621" spans="1:10">
      <c r="A13621" t="n">
        <v>106689</v>
      </c>
      <c r="B13621" s="61" t="n">
        <v>45</v>
      </c>
      <c r="C13621" s="7" t="n">
        <v>4</v>
      </c>
      <c r="D13621" s="7" t="n">
        <v>3</v>
      </c>
      <c r="E13621" s="7" t="n">
        <v>9.44999980926514</v>
      </c>
      <c r="F13621" s="7" t="n">
        <v>246.029998779297</v>
      </c>
      <c r="G13621" s="7" t="n">
        <v>0</v>
      </c>
      <c r="H13621" s="7" t="n">
        <v>0</v>
      </c>
      <c r="I13621" s="7" t="n">
        <v>0</v>
      </c>
    </row>
    <row r="13622" spans="1:10">
      <c r="A13622" t="s">
        <v>4</v>
      </c>
      <c r="B13622" s="4" t="s">
        <v>5</v>
      </c>
      <c r="C13622" s="4" t="s">
        <v>7</v>
      </c>
      <c r="D13622" s="4" t="s">
        <v>7</v>
      </c>
      <c r="E13622" s="4" t="s">
        <v>15</v>
      </c>
      <c r="F13622" s="4" t="s">
        <v>11</v>
      </c>
    </row>
    <row r="13623" spans="1:10">
      <c r="A13623" t="n">
        <v>106707</v>
      </c>
      <c r="B13623" s="61" t="n">
        <v>45</v>
      </c>
      <c r="C13623" s="7" t="n">
        <v>5</v>
      </c>
      <c r="D13623" s="7" t="n">
        <v>3</v>
      </c>
      <c r="E13623" s="7" t="n">
        <v>2</v>
      </c>
      <c r="F13623" s="7" t="n">
        <v>0</v>
      </c>
    </row>
    <row r="13624" spans="1:10">
      <c r="A13624" t="s">
        <v>4</v>
      </c>
      <c r="B13624" s="4" t="s">
        <v>5</v>
      </c>
      <c r="C13624" s="4" t="s">
        <v>7</v>
      </c>
      <c r="D13624" s="4" t="s">
        <v>7</v>
      </c>
      <c r="E13624" s="4" t="s">
        <v>15</v>
      </c>
      <c r="F13624" s="4" t="s">
        <v>11</v>
      </c>
    </row>
    <row r="13625" spans="1:10">
      <c r="A13625" t="n">
        <v>106716</v>
      </c>
      <c r="B13625" s="61" t="n">
        <v>45</v>
      </c>
      <c r="C13625" s="7" t="n">
        <v>11</v>
      </c>
      <c r="D13625" s="7" t="n">
        <v>3</v>
      </c>
      <c r="E13625" s="7" t="n">
        <v>23</v>
      </c>
      <c r="F13625" s="7" t="n">
        <v>0</v>
      </c>
    </row>
    <row r="13626" spans="1:10">
      <c r="A13626" t="s">
        <v>4</v>
      </c>
      <c r="B13626" s="4" t="s">
        <v>5</v>
      </c>
      <c r="C13626" s="4" t="s">
        <v>8</v>
      </c>
      <c r="D13626" s="4" t="s">
        <v>8</v>
      </c>
    </row>
    <row r="13627" spans="1:10">
      <c r="A13627" t="n">
        <v>106725</v>
      </c>
      <c r="B13627" s="69" t="n">
        <v>70</v>
      </c>
      <c r="C13627" s="7" t="s">
        <v>27</v>
      </c>
      <c r="D13627" s="7" t="s">
        <v>419</v>
      </c>
    </row>
    <row r="13628" spans="1:10">
      <c r="A13628" t="s">
        <v>4</v>
      </c>
      <c r="B13628" s="4" t="s">
        <v>5</v>
      </c>
      <c r="C13628" s="4" t="s">
        <v>11</v>
      </c>
      <c r="D13628" s="4" t="s">
        <v>7</v>
      </c>
    </row>
    <row r="13629" spans="1:10">
      <c r="A13629" t="n">
        <v>106738</v>
      </c>
      <c r="B13629" s="45" t="n">
        <v>56</v>
      </c>
      <c r="C13629" s="7" t="n">
        <v>7</v>
      </c>
      <c r="D13629" s="7" t="n">
        <v>1</v>
      </c>
    </row>
    <row r="13630" spans="1:10">
      <c r="A13630" t="s">
        <v>4</v>
      </c>
      <c r="B13630" s="4" t="s">
        <v>5</v>
      </c>
      <c r="C13630" s="4" t="s">
        <v>11</v>
      </c>
      <c r="D13630" s="4" t="s">
        <v>15</v>
      </c>
      <c r="E13630" s="4" t="s">
        <v>15</v>
      </c>
      <c r="F13630" s="4" t="s">
        <v>15</v>
      </c>
      <c r="G13630" s="4" t="s">
        <v>15</v>
      </c>
    </row>
    <row r="13631" spans="1:10">
      <c r="A13631" t="n">
        <v>106742</v>
      </c>
      <c r="B13631" s="37" t="n">
        <v>46</v>
      </c>
      <c r="C13631" s="7" t="n">
        <v>7</v>
      </c>
      <c r="D13631" s="7" t="n">
        <v>-32.2099990844727</v>
      </c>
      <c r="E13631" s="7" t="n">
        <v>0</v>
      </c>
      <c r="F13631" s="7" t="n">
        <v>-57</v>
      </c>
      <c r="G13631" s="7" t="n">
        <v>270</v>
      </c>
    </row>
    <row r="13632" spans="1:10">
      <c r="A13632" t="s">
        <v>4</v>
      </c>
      <c r="B13632" s="4" t="s">
        <v>5</v>
      </c>
      <c r="C13632" s="4" t="s">
        <v>11</v>
      </c>
      <c r="D13632" s="4" t="s">
        <v>7</v>
      </c>
      <c r="E13632" s="4" t="s">
        <v>8</v>
      </c>
      <c r="F13632" s="4" t="s">
        <v>15</v>
      </c>
      <c r="G13632" s="4" t="s">
        <v>15</v>
      </c>
      <c r="H13632" s="4" t="s">
        <v>15</v>
      </c>
    </row>
    <row r="13633" spans="1:9">
      <c r="A13633" t="n">
        <v>106761</v>
      </c>
      <c r="B13633" s="40" t="n">
        <v>48</v>
      </c>
      <c r="C13633" s="7" t="n">
        <v>7</v>
      </c>
      <c r="D13633" s="7" t="n">
        <v>0</v>
      </c>
      <c r="E13633" s="7" t="s">
        <v>92</v>
      </c>
      <c r="F13633" s="7" t="n">
        <v>-1</v>
      </c>
      <c r="G13633" s="7" t="n">
        <v>1</v>
      </c>
      <c r="H13633" s="7" t="n">
        <v>0</v>
      </c>
    </row>
    <row r="13634" spans="1:9">
      <c r="A13634" t="s">
        <v>4</v>
      </c>
      <c r="B13634" s="4" t="s">
        <v>5</v>
      </c>
      <c r="C13634" s="4" t="s">
        <v>11</v>
      </c>
    </row>
    <row r="13635" spans="1:9">
      <c r="A13635" t="n">
        <v>106792</v>
      </c>
      <c r="B13635" s="26" t="n">
        <v>16</v>
      </c>
      <c r="C13635" s="7" t="n">
        <v>0</v>
      </c>
    </row>
    <row r="13636" spans="1:9">
      <c r="A13636" t="s">
        <v>4</v>
      </c>
      <c r="B13636" s="4" t="s">
        <v>5</v>
      </c>
      <c r="C13636" s="4" t="s">
        <v>11</v>
      </c>
      <c r="D13636" s="4" t="s">
        <v>11</v>
      </c>
      <c r="E13636" s="4" t="s">
        <v>11</v>
      </c>
    </row>
    <row r="13637" spans="1:9">
      <c r="A13637" t="n">
        <v>106795</v>
      </c>
      <c r="B13637" s="42" t="n">
        <v>61</v>
      </c>
      <c r="C13637" s="7" t="n">
        <v>0</v>
      </c>
      <c r="D13637" s="7" t="n">
        <v>7</v>
      </c>
      <c r="E13637" s="7" t="n">
        <v>0</v>
      </c>
    </row>
    <row r="13638" spans="1:9">
      <c r="A13638" t="s">
        <v>4</v>
      </c>
      <c r="B13638" s="4" t="s">
        <v>5</v>
      </c>
      <c r="C13638" s="4" t="s">
        <v>11</v>
      </c>
      <c r="D13638" s="4" t="s">
        <v>11</v>
      </c>
      <c r="E13638" s="4" t="s">
        <v>11</v>
      </c>
    </row>
    <row r="13639" spans="1:9">
      <c r="A13639" t="n">
        <v>106802</v>
      </c>
      <c r="B13639" s="42" t="n">
        <v>61</v>
      </c>
      <c r="C13639" s="7" t="n">
        <v>7</v>
      </c>
      <c r="D13639" s="7" t="n">
        <v>0</v>
      </c>
      <c r="E13639" s="7" t="n">
        <v>0</v>
      </c>
    </row>
    <row r="13640" spans="1:9">
      <c r="A13640" t="s">
        <v>4</v>
      </c>
      <c r="B13640" s="4" t="s">
        <v>5</v>
      </c>
      <c r="C13640" s="4" t="s">
        <v>7</v>
      </c>
      <c r="D13640" s="4" t="s">
        <v>11</v>
      </c>
      <c r="E13640" s="4" t="s">
        <v>15</v>
      </c>
    </row>
    <row r="13641" spans="1:9">
      <c r="A13641" t="n">
        <v>106809</v>
      </c>
      <c r="B13641" s="28" t="n">
        <v>58</v>
      </c>
      <c r="C13641" s="7" t="n">
        <v>100</v>
      </c>
      <c r="D13641" s="7" t="n">
        <v>1000</v>
      </c>
      <c r="E13641" s="7" t="n">
        <v>1</v>
      </c>
    </row>
    <row r="13642" spans="1:9">
      <c r="A13642" t="s">
        <v>4</v>
      </c>
      <c r="B13642" s="4" t="s">
        <v>5</v>
      </c>
      <c r="C13642" s="4" t="s">
        <v>7</v>
      </c>
      <c r="D13642" s="4" t="s">
        <v>11</v>
      </c>
    </row>
    <row r="13643" spans="1:9">
      <c r="A13643" t="n">
        <v>106817</v>
      </c>
      <c r="B13643" s="28" t="n">
        <v>58</v>
      </c>
      <c r="C13643" s="7" t="n">
        <v>255</v>
      </c>
      <c r="D13643" s="7" t="n">
        <v>0</v>
      </c>
    </row>
    <row r="13644" spans="1:9">
      <c r="A13644" t="s">
        <v>4</v>
      </c>
      <c r="B13644" s="4" t="s">
        <v>5</v>
      </c>
      <c r="C13644" s="4" t="s">
        <v>11</v>
      </c>
      <c r="D13644" s="4" t="s">
        <v>7</v>
      </c>
      <c r="E13644" s="4" t="s">
        <v>8</v>
      </c>
      <c r="F13644" s="4" t="s">
        <v>15</v>
      </c>
      <c r="G13644" s="4" t="s">
        <v>15</v>
      </c>
      <c r="H13644" s="4" t="s">
        <v>15</v>
      </c>
    </row>
    <row r="13645" spans="1:9">
      <c r="A13645" t="n">
        <v>106821</v>
      </c>
      <c r="B13645" s="40" t="n">
        <v>48</v>
      </c>
      <c r="C13645" s="7" t="n">
        <v>0</v>
      </c>
      <c r="D13645" s="7" t="n">
        <v>0</v>
      </c>
      <c r="E13645" s="7" t="s">
        <v>189</v>
      </c>
      <c r="F13645" s="7" t="n">
        <v>-1</v>
      </c>
      <c r="G13645" s="7" t="n">
        <v>1</v>
      </c>
      <c r="H13645" s="7" t="n">
        <v>0</v>
      </c>
    </row>
    <row r="13646" spans="1:9">
      <c r="A13646" t="s">
        <v>4</v>
      </c>
      <c r="B13646" s="4" t="s">
        <v>5</v>
      </c>
      <c r="C13646" s="4" t="s">
        <v>7</v>
      </c>
      <c r="D13646" s="4" t="s">
        <v>11</v>
      </c>
      <c r="E13646" s="4" t="s">
        <v>11</v>
      </c>
      <c r="F13646" s="4" t="s">
        <v>7</v>
      </c>
    </row>
    <row r="13647" spans="1:9">
      <c r="A13647" t="n">
        <v>106849</v>
      </c>
      <c r="B13647" s="22" t="n">
        <v>25</v>
      </c>
      <c r="C13647" s="7" t="n">
        <v>1</v>
      </c>
      <c r="D13647" s="7" t="n">
        <v>60</v>
      </c>
      <c r="E13647" s="7" t="n">
        <v>500</v>
      </c>
      <c r="F13647" s="7" t="n">
        <v>2</v>
      </c>
    </row>
    <row r="13648" spans="1:9">
      <c r="A13648" t="s">
        <v>4</v>
      </c>
      <c r="B13648" s="4" t="s">
        <v>5</v>
      </c>
      <c r="C13648" s="4" t="s">
        <v>7</v>
      </c>
      <c r="D13648" s="4" t="s">
        <v>11</v>
      </c>
      <c r="E13648" s="4" t="s">
        <v>8</v>
      </c>
    </row>
    <row r="13649" spans="1:8">
      <c r="A13649" t="n">
        <v>106856</v>
      </c>
      <c r="B13649" s="30" t="n">
        <v>51</v>
      </c>
      <c r="C13649" s="7" t="n">
        <v>4</v>
      </c>
      <c r="D13649" s="7" t="n">
        <v>0</v>
      </c>
      <c r="E13649" s="7" t="s">
        <v>420</v>
      </c>
    </row>
    <row r="13650" spans="1:8">
      <c r="A13650" t="s">
        <v>4</v>
      </c>
      <c r="B13650" s="4" t="s">
        <v>5</v>
      </c>
      <c r="C13650" s="4" t="s">
        <v>11</v>
      </c>
    </row>
    <row r="13651" spans="1:8">
      <c r="A13651" t="n">
        <v>106870</v>
      </c>
      <c r="B13651" s="26" t="n">
        <v>16</v>
      </c>
      <c r="C13651" s="7" t="n">
        <v>0</v>
      </c>
    </row>
    <row r="13652" spans="1:8">
      <c r="A13652" t="s">
        <v>4</v>
      </c>
      <c r="B13652" s="4" t="s">
        <v>5</v>
      </c>
      <c r="C13652" s="4" t="s">
        <v>11</v>
      </c>
      <c r="D13652" s="4" t="s">
        <v>7</v>
      </c>
      <c r="E13652" s="4" t="s">
        <v>17</v>
      </c>
      <c r="F13652" s="4" t="s">
        <v>42</v>
      </c>
      <c r="G13652" s="4" t="s">
        <v>7</v>
      </c>
      <c r="H13652" s="4" t="s">
        <v>7</v>
      </c>
      <c r="I13652" s="4" t="s">
        <v>7</v>
      </c>
      <c r="J13652" s="4" t="s">
        <v>17</v>
      </c>
      <c r="K13652" s="4" t="s">
        <v>42</v>
      </c>
      <c r="L13652" s="4" t="s">
        <v>7</v>
      </c>
      <c r="M13652" s="4" t="s">
        <v>7</v>
      </c>
    </row>
    <row r="13653" spans="1:8">
      <c r="A13653" t="n">
        <v>106873</v>
      </c>
      <c r="B13653" s="31" t="n">
        <v>26</v>
      </c>
      <c r="C13653" s="7" t="n">
        <v>0</v>
      </c>
      <c r="D13653" s="7" t="n">
        <v>17</v>
      </c>
      <c r="E13653" s="7" t="n">
        <v>65276</v>
      </c>
      <c r="F13653" s="7" t="s">
        <v>511</v>
      </c>
      <c r="G13653" s="7" t="n">
        <v>2</v>
      </c>
      <c r="H13653" s="7" t="n">
        <v>3</v>
      </c>
      <c r="I13653" s="7" t="n">
        <v>17</v>
      </c>
      <c r="J13653" s="7" t="n">
        <v>65039</v>
      </c>
      <c r="K13653" s="7" t="s">
        <v>512</v>
      </c>
      <c r="L13653" s="7" t="n">
        <v>2</v>
      </c>
      <c r="M13653" s="7" t="n">
        <v>0</v>
      </c>
    </row>
    <row r="13654" spans="1:8">
      <c r="A13654" t="s">
        <v>4</v>
      </c>
      <c r="B13654" s="4" t="s">
        <v>5</v>
      </c>
    </row>
    <row r="13655" spans="1:8">
      <c r="A13655" t="n">
        <v>106965</v>
      </c>
      <c r="B13655" s="24" t="n">
        <v>28</v>
      </c>
    </row>
    <row r="13656" spans="1:8">
      <c r="A13656" t="s">
        <v>4</v>
      </c>
      <c r="B13656" s="4" t="s">
        <v>5</v>
      </c>
      <c r="C13656" s="4" t="s">
        <v>7</v>
      </c>
      <c r="D13656" s="4" t="s">
        <v>11</v>
      </c>
      <c r="E13656" s="4" t="s">
        <v>11</v>
      </c>
      <c r="F13656" s="4" t="s">
        <v>7</v>
      </c>
    </row>
    <row r="13657" spans="1:8">
      <c r="A13657" t="n">
        <v>106966</v>
      </c>
      <c r="B13657" s="22" t="n">
        <v>25</v>
      </c>
      <c r="C13657" s="7" t="n">
        <v>1</v>
      </c>
      <c r="D13657" s="7" t="n">
        <v>65535</v>
      </c>
      <c r="E13657" s="7" t="n">
        <v>65535</v>
      </c>
      <c r="F13657" s="7" t="n">
        <v>0</v>
      </c>
    </row>
    <row r="13658" spans="1:8">
      <c r="A13658" t="s">
        <v>4</v>
      </c>
      <c r="B13658" s="4" t="s">
        <v>5</v>
      </c>
      <c r="C13658" s="4" t="s">
        <v>7</v>
      </c>
      <c r="D13658" s="4" t="s">
        <v>11</v>
      </c>
      <c r="E13658" s="4" t="s">
        <v>8</v>
      </c>
    </row>
    <row r="13659" spans="1:8">
      <c r="A13659" t="n">
        <v>106973</v>
      </c>
      <c r="B13659" s="30" t="n">
        <v>51</v>
      </c>
      <c r="C13659" s="7" t="n">
        <v>4</v>
      </c>
      <c r="D13659" s="7" t="n">
        <v>7</v>
      </c>
      <c r="E13659" s="7" t="s">
        <v>271</v>
      </c>
    </row>
    <row r="13660" spans="1:8">
      <c r="A13660" t="s">
        <v>4</v>
      </c>
      <c r="B13660" s="4" t="s">
        <v>5</v>
      </c>
      <c r="C13660" s="4" t="s">
        <v>11</v>
      </c>
    </row>
    <row r="13661" spans="1:8">
      <c r="A13661" t="n">
        <v>106987</v>
      </c>
      <c r="B13661" s="26" t="n">
        <v>16</v>
      </c>
      <c r="C13661" s="7" t="n">
        <v>0</v>
      </c>
    </row>
    <row r="13662" spans="1:8">
      <c r="A13662" t="s">
        <v>4</v>
      </c>
      <c r="B13662" s="4" t="s">
        <v>5</v>
      </c>
      <c r="C13662" s="4" t="s">
        <v>11</v>
      </c>
      <c r="D13662" s="4" t="s">
        <v>7</v>
      </c>
      <c r="E13662" s="4" t="s">
        <v>17</v>
      </c>
      <c r="F13662" s="4" t="s">
        <v>42</v>
      </c>
      <c r="G13662" s="4" t="s">
        <v>7</v>
      </c>
      <c r="H13662" s="4" t="s">
        <v>7</v>
      </c>
      <c r="I13662" s="4" t="s">
        <v>7</v>
      </c>
      <c r="J13662" s="4" t="s">
        <v>17</v>
      </c>
      <c r="K13662" s="4" t="s">
        <v>42</v>
      </c>
      <c r="L13662" s="4" t="s">
        <v>7</v>
      </c>
      <c r="M13662" s="4" t="s">
        <v>7</v>
      </c>
    </row>
    <row r="13663" spans="1:8">
      <c r="A13663" t="n">
        <v>106990</v>
      </c>
      <c r="B13663" s="31" t="n">
        <v>26</v>
      </c>
      <c r="C13663" s="7" t="n">
        <v>7</v>
      </c>
      <c r="D13663" s="7" t="n">
        <v>17</v>
      </c>
      <c r="E13663" s="7" t="n">
        <v>4506</v>
      </c>
      <c r="F13663" s="7" t="s">
        <v>513</v>
      </c>
      <c r="G13663" s="7" t="n">
        <v>2</v>
      </c>
      <c r="H13663" s="7" t="n">
        <v>3</v>
      </c>
      <c r="I13663" s="7" t="n">
        <v>17</v>
      </c>
      <c r="J13663" s="7" t="n">
        <v>4507</v>
      </c>
      <c r="K13663" s="7" t="s">
        <v>514</v>
      </c>
      <c r="L13663" s="7" t="n">
        <v>2</v>
      </c>
      <c r="M13663" s="7" t="n">
        <v>0</v>
      </c>
    </row>
    <row r="13664" spans="1:8">
      <c r="A13664" t="s">
        <v>4</v>
      </c>
      <c r="B13664" s="4" t="s">
        <v>5</v>
      </c>
    </row>
    <row r="13665" spans="1:13">
      <c r="A13665" t="n">
        <v>107076</v>
      </c>
      <c r="B13665" s="24" t="n">
        <v>28</v>
      </c>
    </row>
    <row r="13666" spans="1:13">
      <c r="A13666" t="s">
        <v>4</v>
      </c>
      <c r="B13666" s="4" t="s">
        <v>5</v>
      </c>
      <c r="C13666" s="4" t="s">
        <v>7</v>
      </c>
      <c r="D13666" s="4" t="s">
        <v>7</v>
      </c>
      <c r="E13666" s="4" t="s">
        <v>15</v>
      </c>
      <c r="F13666" s="4" t="s">
        <v>15</v>
      </c>
      <c r="G13666" s="4" t="s">
        <v>15</v>
      </c>
      <c r="H13666" s="4" t="s">
        <v>11</v>
      </c>
    </row>
    <row r="13667" spans="1:13">
      <c r="A13667" t="n">
        <v>107077</v>
      </c>
      <c r="B13667" s="61" t="n">
        <v>45</v>
      </c>
      <c r="C13667" s="7" t="n">
        <v>2</v>
      </c>
      <c r="D13667" s="7" t="n">
        <v>3</v>
      </c>
      <c r="E13667" s="7" t="n">
        <v>-32.8800010681152</v>
      </c>
      <c r="F13667" s="7" t="n">
        <v>1.36000001430511</v>
      </c>
      <c r="G13667" s="7" t="n">
        <v>-57.0499992370605</v>
      </c>
      <c r="H13667" s="7" t="n">
        <v>3000</v>
      </c>
    </row>
    <row r="13668" spans="1:13">
      <c r="A13668" t="s">
        <v>4</v>
      </c>
      <c r="B13668" s="4" t="s">
        <v>5</v>
      </c>
      <c r="C13668" s="4" t="s">
        <v>7</v>
      </c>
      <c r="D13668" s="4" t="s">
        <v>7</v>
      </c>
      <c r="E13668" s="4" t="s">
        <v>15</v>
      </c>
      <c r="F13668" s="4" t="s">
        <v>15</v>
      </c>
      <c r="G13668" s="4" t="s">
        <v>15</v>
      </c>
      <c r="H13668" s="4" t="s">
        <v>11</v>
      </c>
      <c r="I13668" s="4" t="s">
        <v>7</v>
      </c>
    </row>
    <row r="13669" spans="1:13">
      <c r="A13669" t="n">
        <v>107094</v>
      </c>
      <c r="B13669" s="61" t="n">
        <v>45</v>
      </c>
      <c r="C13669" s="7" t="n">
        <v>4</v>
      </c>
      <c r="D13669" s="7" t="n">
        <v>3</v>
      </c>
      <c r="E13669" s="7" t="n">
        <v>12.6000003814697</v>
      </c>
      <c r="F13669" s="7" t="n">
        <v>210.429992675781</v>
      </c>
      <c r="G13669" s="7" t="n">
        <v>0</v>
      </c>
      <c r="H13669" s="7" t="n">
        <v>3000</v>
      </c>
      <c r="I13669" s="7" t="n">
        <v>0</v>
      </c>
    </row>
    <row r="13670" spans="1:13">
      <c r="A13670" t="s">
        <v>4</v>
      </c>
      <c r="B13670" s="4" t="s">
        <v>5</v>
      </c>
      <c r="C13670" s="4" t="s">
        <v>7</v>
      </c>
      <c r="D13670" s="4" t="s">
        <v>7</v>
      </c>
      <c r="E13670" s="4" t="s">
        <v>15</v>
      </c>
      <c r="F13670" s="4" t="s">
        <v>11</v>
      </c>
    </row>
    <row r="13671" spans="1:13">
      <c r="A13671" t="n">
        <v>107112</v>
      </c>
      <c r="B13671" s="61" t="n">
        <v>45</v>
      </c>
      <c r="C13671" s="7" t="n">
        <v>5</v>
      </c>
      <c r="D13671" s="7" t="n">
        <v>3</v>
      </c>
      <c r="E13671" s="7" t="n">
        <v>1.20000004768372</v>
      </c>
      <c r="F13671" s="7" t="n">
        <v>3000</v>
      </c>
    </row>
    <row r="13672" spans="1:13">
      <c r="A13672" t="s">
        <v>4</v>
      </c>
      <c r="B13672" s="4" t="s">
        <v>5</v>
      </c>
      <c r="C13672" s="4" t="s">
        <v>7</v>
      </c>
      <c r="D13672" s="4" t="s">
        <v>7</v>
      </c>
      <c r="E13672" s="4" t="s">
        <v>15</v>
      </c>
      <c r="F13672" s="4" t="s">
        <v>11</v>
      </c>
    </row>
    <row r="13673" spans="1:13">
      <c r="A13673" t="n">
        <v>107121</v>
      </c>
      <c r="B13673" s="61" t="n">
        <v>45</v>
      </c>
      <c r="C13673" s="7" t="n">
        <v>11</v>
      </c>
      <c r="D13673" s="7" t="n">
        <v>3</v>
      </c>
      <c r="E13673" s="7" t="n">
        <v>32.7000007629395</v>
      </c>
      <c r="F13673" s="7" t="n">
        <v>3000</v>
      </c>
    </row>
    <row r="13674" spans="1:13">
      <c r="A13674" t="s">
        <v>4</v>
      </c>
      <c r="B13674" s="4" t="s">
        <v>5</v>
      </c>
      <c r="C13674" s="4" t="s">
        <v>11</v>
      </c>
    </row>
    <row r="13675" spans="1:13">
      <c r="A13675" t="n">
        <v>107130</v>
      </c>
      <c r="B13675" s="26" t="n">
        <v>16</v>
      </c>
      <c r="C13675" s="7" t="n">
        <v>500</v>
      </c>
    </row>
    <row r="13676" spans="1:13">
      <c r="A13676" t="s">
        <v>4</v>
      </c>
      <c r="B13676" s="4" t="s">
        <v>5</v>
      </c>
      <c r="C13676" s="4" t="s">
        <v>7</v>
      </c>
      <c r="D13676" s="4" t="s">
        <v>11</v>
      </c>
      <c r="E13676" s="4" t="s">
        <v>8</v>
      </c>
      <c r="F13676" s="4" t="s">
        <v>8</v>
      </c>
      <c r="G13676" s="4" t="s">
        <v>8</v>
      </c>
      <c r="H13676" s="4" t="s">
        <v>8</v>
      </c>
    </row>
    <row r="13677" spans="1:13">
      <c r="A13677" t="n">
        <v>107133</v>
      </c>
      <c r="B13677" s="30" t="n">
        <v>51</v>
      </c>
      <c r="C13677" s="7" t="n">
        <v>3</v>
      </c>
      <c r="D13677" s="7" t="n">
        <v>7</v>
      </c>
      <c r="E13677" s="7" t="s">
        <v>331</v>
      </c>
      <c r="F13677" s="7" t="s">
        <v>62</v>
      </c>
      <c r="G13677" s="7" t="s">
        <v>61</v>
      </c>
      <c r="H13677" s="7" t="s">
        <v>62</v>
      </c>
    </row>
    <row r="13678" spans="1:13">
      <c r="A13678" t="s">
        <v>4</v>
      </c>
      <c r="B13678" s="4" t="s">
        <v>5</v>
      </c>
      <c r="C13678" s="4" t="s">
        <v>11</v>
      </c>
      <c r="D13678" s="4" t="s">
        <v>11</v>
      </c>
      <c r="E13678" s="4" t="s">
        <v>15</v>
      </c>
      <c r="F13678" s="4" t="s">
        <v>15</v>
      </c>
      <c r="G13678" s="4" t="s">
        <v>15</v>
      </c>
      <c r="H13678" s="4" t="s">
        <v>15</v>
      </c>
      <c r="I13678" s="4" t="s">
        <v>7</v>
      </c>
      <c r="J13678" s="4" t="s">
        <v>11</v>
      </c>
    </row>
    <row r="13679" spans="1:13">
      <c r="A13679" t="n">
        <v>107146</v>
      </c>
      <c r="B13679" s="44" t="n">
        <v>55</v>
      </c>
      <c r="C13679" s="7" t="n">
        <v>7</v>
      </c>
      <c r="D13679" s="7" t="n">
        <v>65533</v>
      </c>
      <c r="E13679" s="7" t="n">
        <v>-32.5999984741211</v>
      </c>
      <c r="F13679" s="7" t="n">
        <v>0</v>
      </c>
      <c r="G13679" s="7" t="n">
        <v>-57</v>
      </c>
      <c r="H13679" s="7" t="n">
        <v>1.20000004768372</v>
      </c>
      <c r="I13679" s="7" t="n">
        <v>1</v>
      </c>
      <c r="J13679" s="7" t="n">
        <v>0</v>
      </c>
    </row>
    <row r="13680" spans="1:13">
      <c r="A13680" t="s">
        <v>4</v>
      </c>
      <c r="B13680" s="4" t="s">
        <v>5</v>
      </c>
      <c r="C13680" s="4" t="s">
        <v>11</v>
      </c>
      <c r="D13680" s="4" t="s">
        <v>7</v>
      </c>
    </row>
    <row r="13681" spans="1:10">
      <c r="A13681" t="n">
        <v>107170</v>
      </c>
      <c r="B13681" s="45" t="n">
        <v>56</v>
      </c>
      <c r="C13681" s="7" t="n">
        <v>7</v>
      </c>
      <c r="D13681" s="7" t="n">
        <v>0</v>
      </c>
    </row>
    <row r="13682" spans="1:10">
      <c r="A13682" t="s">
        <v>4</v>
      </c>
      <c r="B13682" s="4" t="s">
        <v>5</v>
      </c>
      <c r="C13682" s="4" t="s">
        <v>11</v>
      </c>
    </row>
    <row r="13683" spans="1:10">
      <c r="A13683" t="n">
        <v>107174</v>
      </c>
      <c r="B13683" s="26" t="n">
        <v>16</v>
      </c>
      <c r="C13683" s="7" t="n">
        <v>500</v>
      </c>
    </row>
    <row r="13684" spans="1:10">
      <c r="A13684" t="s">
        <v>4</v>
      </c>
      <c r="B13684" s="4" t="s">
        <v>5</v>
      </c>
      <c r="C13684" s="4" t="s">
        <v>11</v>
      </c>
      <c r="D13684" s="4" t="s">
        <v>7</v>
      </c>
      <c r="E13684" s="4" t="s">
        <v>8</v>
      </c>
      <c r="F13684" s="4" t="s">
        <v>15</v>
      </c>
      <c r="G13684" s="4" t="s">
        <v>15</v>
      </c>
      <c r="H13684" s="4" t="s">
        <v>15</v>
      </c>
    </row>
    <row r="13685" spans="1:10">
      <c r="A13685" t="n">
        <v>107177</v>
      </c>
      <c r="B13685" s="40" t="n">
        <v>48</v>
      </c>
      <c r="C13685" s="7" t="n">
        <v>0</v>
      </c>
      <c r="D13685" s="7" t="n">
        <v>0</v>
      </c>
      <c r="E13685" s="7" t="s">
        <v>210</v>
      </c>
      <c r="F13685" s="7" t="n">
        <v>-1</v>
      </c>
      <c r="G13685" s="7" t="n">
        <v>1</v>
      </c>
      <c r="H13685" s="7" t="n">
        <v>0</v>
      </c>
    </row>
    <row r="13686" spans="1:10">
      <c r="A13686" t="s">
        <v>4</v>
      </c>
      <c r="B13686" s="4" t="s">
        <v>5</v>
      </c>
      <c r="C13686" s="4" t="s">
        <v>11</v>
      </c>
      <c r="D13686" s="4" t="s">
        <v>7</v>
      </c>
      <c r="E13686" s="4" t="s">
        <v>8</v>
      </c>
      <c r="F13686" s="4" t="s">
        <v>15</v>
      </c>
      <c r="G13686" s="4" t="s">
        <v>15</v>
      </c>
      <c r="H13686" s="4" t="s">
        <v>15</v>
      </c>
    </row>
    <row r="13687" spans="1:10">
      <c r="A13687" t="n">
        <v>107203</v>
      </c>
      <c r="B13687" s="40" t="n">
        <v>48</v>
      </c>
      <c r="C13687" s="7" t="n">
        <v>7</v>
      </c>
      <c r="D13687" s="7" t="n">
        <v>0</v>
      </c>
      <c r="E13687" s="7" t="s">
        <v>210</v>
      </c>
      <c r="F13687" s="7" t="n">
        <v>-1</v>
      </c>
      <c r="G13687" s="7" t="n">
        <v>1</v>
      </c>
      <c r="H13687" s="7" t="n">
        <v>0</v>
      </c>
    </row>
    <row r="13688" spans="1:10">
      <c r="A13688" t="s">
        <v>4</v>
      </c>
      <c r="B13688" s="4" t="s">
        <v>5</v>
      </c>
      <c r="C13688" s="4" t="s">
        <v>7</v>
      </c>
      <c r="D13688" s="4" t="s">
        <v>11</v>
      </c>
      <c r="E13688" s="4" t="s">
        <v>8</v>
      </c>
      <c r="F13688" s="4" t="s">
        <v>8</v>
      </c>
      <c r="G13688" s="4" t="s">
        <v>8</v>
      </c>
      <c r="H13688" s="4" t="s">
        <v>8</v>
      </c>
    </row>
    <row r="13689" spans="1:10">
      <c r="A13689" t="n">
        <v>107229</v>
      </c>
      <c r="B13689" s="30" t="n">
        <v>51</v>
      </c>
      <c r="C13689" s="7" t="n">
        <v>3</v>
      </c>
      <c r="D13689" s="7" t="n">
        <v>7</v>
      </c>
      <c r="E13689" s="7" t="s">
        <v>450</v>
      </c>
      <c r="F13689" s="7" t="s">
        <v>62</v>
      </c>
      <c r="G13689" s="7" t="s">
        <v>450</v>
      </c>
      <c r="H13689" s="7" t="s">
        <v>456</v>
      </c>
    </row>
    <row r="13690" spans="1:10">
      <c r="A13690" t="s">
        <v>4</v>
      </c>
      <c r="B13690" s="4" t="s">
        <v>5</v>
      </c>
      <c r="C13690" s="4" t="s">
        <v>11</v>
      </c>
    </row>
    <row r="13691" spans="1:10">
      <c r="A13691" t="n">
        <v>107241</v>
      </c>
      <c r="B13691" s="26" t="n">
        <v>16</v>
      </c>
      <c r="C13691" s="7" t="n">
        <v>1000</v>
      </c>
    </row>
    <row r="13692" spans="1:10">
      <c r="A13692" t="s">
        <v>4</v>
      </c>
      <c r="B13692" s="4" t="s">
        <v>5</v>
      </c>
      <c r="C13692" s="4" t="s">
        <v>7</v>
      </c>
      <c r="D13692" s="4" t="s">
        <v>11</v>
      </c>
      <c r="E13692" s="4" t="s">
        <v>15</v>
      </c>
      <c r="F13692" s="4" t="s">
        <v>11</v>
      </c>
      <c r="G13692" s="4" t="s">
        <v>17</v>
      </c>
      <c r="H13692" s="4" t="s">
        <v>17</v>
      </c>
      <c r="I13692" s="4" t="s">
        <v>11</v>
      </c>
      <c r="J13692" s="4" t="s">
        <v>11</v>
      </c>
      <c r="K13692" s="4" t="s">
        <v>17</v>
      </c>
      <c r="L13692" s="4" t="s">
        <v>17</v>
      </c>
      <c r="M13692" s="4" t="s">
        <v>17</v>
      </c>
      <c r="N13692" s="4" t="s">
        <v>17</v>
      </c>
      <c r="O13692" s="4" t="s">
        <v>8</v>
      </c>
    </row>
    <row r="13693" spans="1:10">
      <c r="A13693" t="n">
        <v>107244</v>
      </c>
      <c r="B13693" s="34" t="n">
        <v>50</v>
      </c>
      <c r="C13693" s="7" t="n">
        <v>0</v>
      </c>
      <c r="D13693" s="7" t="n">
        <v>2000</v>
      </c>
      <c r="E13693" s="7" t="n">
        <v>0.400000005960464</v>
      </c>
      <c r="F13693" s="7" t="n">
        <v>100</v>
      </c>
      <c r="G13693" s="7" t="n">
        <v>0</v>
      </c>
      <c r="H13693" s="7" t="n">
        <v>0</v>
      </c>
      <c r="I13693" s="7" t="n">
        <v>0</v>
      </c>
      <c r="J13693" s="7" t="n">
        <v>65533</v>
      </c>
      <c r="K13693" s="7" t="n">
        <v>0</v>
      </c>
      <c r="L13693" s="7" t="n">
        <v>0</v>
      </c>
      <c r="M13693" s="7" t="n">
        <v>0</v>
      </c>
      <c r="N13693" s="7" t="n">
        <v>0</v>
      </c>
      <c r="O13693" s="7" t="s">
        <v>18</v>
      </c>
    </row>
    <row r="13694" spans="1:10">
      <c r="A13694" t="s">
        <v>4</v>
      </c>
      <c r="B13694" s="4" t="s">
        <v>5</v>
      </c>
      <c r="C13694" s="4" t="s">
        <v>11</v>
      </c>
    </row>
    <row r="13695" spans="1:10">
      <c r="A13695" t="n">
        <v>107283</v>
      </c>
      <c r="B13695" s="26" t="n">
        <v>16</v>
      </c>
      <c r="C13695" s="7" t="n">
        <v>1500</v>
      </c>
    </row>
    <row r="13696" spans="1:10">
      <c r="A13696" t="s">
        <v>4</v>
      </c>
      <c r="B13696" s="4" t="s">
        <v>5</v>
      </c>
      <c r="C13696" s="4" t="s">
        <v>7</v>
      </c>
      <c r="D13696" s="4" t="s">
        <v>11</v>
      </c>
      <c r="E13696" s="4" t="s">
        <v>11</v>
      </c>
      <c r="F13696" s="4" t="s">
        <v>7</v>
      </c>
    </row>
    <row r="13697" spans="1:15">
      <c r="A13697" t="n">
        <v>107286</v>
      </c>
      <c r="B13697" s="22" t="n">
        <v>25</v>
      </c>
      <c r="C13697" s="7" t="n">
        <v>1</v>
      </c>
      <c r="D13697" s="7" t="n">
        <v>160</v>
      </c>
      <c r="E13697" s="7" t="n">
        <v>570</v>
      </c>
      <c r="F13697" s="7" t="n">
        <v>2</v>
      </c>
    </row>
    <row r="13698" spans="1:15">
      <c r="A13698" t="s">
        <v>4</v>
      </c>
      <c r="B13698" s="4" t="s">
        <v>5</v>
      </c>
      <c r="C13698" s="4" t="s">
        <v>7</v>
      </c>
      <c r="D13698" s="4" t="s">
        <v>11</v>
      </c>
      <c r="E13698" s="4" t="s">
        <v>8</v>
      </c>
    </row>
    <row r="13699" spans="1:15">
      <c r="A13699" t="n">
        <v>107293</v>
      </c>
      <c r="B13699" s="30" t="n">
        <v>51</v>
      </c>
      <c r="C13699" s="7" t="n">
        <v>4</v>
      </c>
      <c r="D13699" s="7" t="n">
        <v>0</v>
      </c>
      <c r="E13699" s="7" t="s">
        <v>399</v>
      </c>
    </row>
    <row r="13700" spans="1:15">
      <c r="A13700" t="s">
        <v>4</v>
      </c>
      <c r="B13700" s="4" t="s">
        <v>5</v>
      </c>
      <c r="C13700" s="4" t="s">
        <v>11</v>
      </c>
    </row>
    <row r="13701" spans="1:15">
      <c r="A13701" t="n">
        <v>107307</v>
      </c>
      <c r="B13701" s="26" t="n">
        <v>16</v>
      </c>
      <c r="C13701" s="7" t="n">
        <v>0</v>
      </c>
    </row>
    <row r="13702" spans="1:15">
      <c r="A13702" t="s">
        <v>4</v>
      </c>
      <c r="B13702" s="4" t="s">
        <v>5</v>
      </c>
      <c r="C13702" s="4" t="s">
        <v>11</v>
      </c>
      <c r="D13702" s="4" t="s">
        <v>7</v>
      </c>
      <c r="E13702" s="4" t="s">
        <v>17</v>
      </c>
      <c r="F13702" s="4" t="s">
        <v>42</v>
      </c>
      <c r="G13702" s="4" t="s">
        <v>7</v>
      </c>
      <c r="H13702" s="4" t="s">
        <v>7</v>
      </c>
      <c r="I13702" s="4" t="s">
        <v>7</v>
      </c>
      <c r="J13702" s="4" t="s">
        <v>17</v>
      </c>
      <c r="K13702" s="4" t="s">
        <v>42</v>
      </c>
      <c r="L13702" s="4" t="s">
        <v>7</v>
      </c>
      <c r="M13702" s="4" t="s">
        <v>7</v>
      </c>
    </row>
    <row r="13703" spans="1:15">
      <c r="A13703" t="n">
        <v>107310</v>
      </c>
      <c r="B13703" s="31" t="n">
        <v>26</v>
      </c>
      <c r="C13703" s="7" t="n">
        <v>0</v>
      </c>
      <c r="D13703" s="7" t="n">
        <v>17</v>
      </c>
      <c r="E13703" s="7" t="n">
        <v>65040</v>
      </c>
      <c r="F13703" s="7" t="s">
        <v>515</v>
      </c>
      <c r="G13703" s="7" t="n">
        <v>2</v>
      </c>
      <c r="H13703" s="7" t="n">
        <v>3</v>
      </c>
      <c r="I13703" s="7" t="n">
        <v>17</v>
      </c>
      <c r="J13703" s="7" t="n">
        <v>65041</v>
      </c>
      <c r="K13703" s="7" t="s">
        <v>516</v>
      </c>
      <c r="L13703" s="7" t="n">
        <v>2</v>
      </c>
      <c r="M13703" s="7" t="n">
        <v>0</v>
      </c>
    </row>
    <row r="13704" spans="1:15">
      <c r="A13704" t="s">
        <v>4</v>
      </c>
      <c r="B13704" s="4" t="s">
        <v>5</v>
      </c>
    </row>
    <row r="13705" spans="1:15">
      <c r="A13705" t="n">
        <v>107383</v>
      </c>
      <c r="B13705" s="24" t="n">
        <v>28</v>
      </c>
    </row>
    <row r="13706" spans="1:15">
      <c r="A13706" t="s">
        <v>4</v>
      </c>
      <c r="B13706" s="4" t="s">
        <v>5</v>
      </c>
      <c r="C13706" s="4" t="s">
        <v>11</v>
      </c>
      <c r="D13706" s="4" t="s">
        <v>7</v>
      </c>
    </row>
    <row r="13707" spans="1:15">
      <c r="A13707" t="n">
        <v>107384</v>
      </c>
      <c r="B13707" s="33" t="n">
        <v>89</v>
      </c>
      <c r="C13707" s="7" t="n">
        <v>65533</v>
      </c>
      <c r="D13707" s="7" t="n">
        <v>1</v>
      </c>
    </row>
    <row r="13708" spans="1:15">
      <c r="A13708" t="s">
        <v>4</v>
      </c>
      <c r="B13708" s="4" t="s">
        <v>5</v>
      </c>
      <c r="C13708" s="4" t="s">
        <v>7</v>
      </c>
      <c r="D13708" s="4" t="s">
        <v>11</v>
      </c>
      <c r="E13708" s="4" t="s">
        <v>11</v>
      </c>
      <c r="F13708" s="4" t="s">
        <v>7</v>
      </c>
    </row>
    <row r="13709" spans="1:15">
      <c r="A13709" t="n">
        <v>107388</v>
      </c>
      <c r="B13709" s="22" t="n">
        <v>25</v>
      </c>
      <c r="C13709" s="7" t="n">
        <v>1</v>
      </c>
      <c r="D13709" s="7" t="n">
        <v>65535</v>
      </c>
      <c r="E13709" s="7" t="n">
        <v>65535</v>
      </c>
      <c r="F13709" s="7" t="n">
        <v>0</v>
      </c>
    </row>
    <row r="13710" spans="1:15">
      <c r="A13710" t="s">
        <v>4</v>
      </c>
      <c r="B13710" s="4" t="s">
        <v>5</v>
      </c>
      <c r="C13710" s="4" t="s">
        <v>7</v>
      </c>
      <c r="D13710" s="4" t="s">
        <v>11</v>
      </c>
      <c r="E13710" s="4" t="s">
        <v>8</v>
      </c>
    </row>
    <row r="13711" spans="1:15">
      <c r="A13711" t="n">
        <v>107395</v>
      </c>
      <c r="B13711" s="30" t="n">
        <v>51</v>
      </c>
      <c r="C13711" s="7" t="n">
        <v>4</v>
      </c>
      <c r="D13711" s="7" t="n">
        <v>7</v>
      </c>
      <c r="E13711" s="7" t="s">
        <v>517</v>
      </c>
    </row>
    <row r="13712" spans="1:15">
      <c r="A13712" t="s">
        <v>4</v>
      </c>
      <c r="B13712" s="4" t="s">
        <v>5</v>
      </c>
      <c r="C13712" s="4" t="s">
        <v>11</v>
      </c>
    </row>
    <row r="13713" spans="1:13">
      <c r="A13713" t="n">
        <v>107414</v>
      </c>
      <c r="B13713" s="26" t="n">
        <v>16</v>
      </c>
      <c r="C13713" s="7" t="n">
        <v>0</v>
      </c>
    </row>
    <row r="13714" spans="1:13">
      <c r="A13714" t="s">
        <v>4</v>
      </c>
      <c r="B13714" s="4" t="s">
        <v>5</v>
      </c>
      <c r="C13714" s="4" t="s">
        <v>11</v>
      </c>
      <c r="D13714" s="4" t="s">
        <v>7</v>
      </c>
      <c r="E13714" s="4" t="s">
        <v>17</v>
      </c>
      <c r="F13714" s="4" t="s">
        <v>42</v>
      </c>
      <c r="G13714" s="4" t="s">
        <v>7</v>
      </c>
      <c r="H13714" s="4" t="s">
        <v>7</v>
      </c>
      <c r="I13714" s="4" t="s">
        <v>7</v>
      </c>
      <c r="J13714" s="4" t="s">
        <v>17</v>
      </c>
      <c r="K13714" s="4" t="s">
        <v>42</v>
      </c>
      <c r="L13714" s="4" t="s">
        <v>7</v>
      </c>
      <c r="M13714" s="4" t="s">
        <v>7</v>
      </c>
    </row>
    <row r="13715" spans="1:13">
      <c r="A13715" t="n">
        <v>107417</v>
      </c>
      <c r="B13715" s="31" t="n">
        <v>26</v>
      </c>
      <c r="C13715" s="7" t="n">
        <v>7</v>
      </c>
      <c r="D13715" s="7" t="n">
        <v>17</v>
      </c>
      <c r="E13715" s="7" t="n">
        <v>4508</v>
      </c>
      <c r="F13715" s="7" t="s">
        <v>518</v>
      </c>
      <c r="G13715" s="7" t="n">
        <v>2</v>
      </c>
      <c r="H13715" s="7" t="n">
        <v>3</v>
      </c>
      <c r="I13715" s="7" t="n">
        <v>17</v>
      </c>
      <c r="J13715" s="7" t="n">
        <v>4509</v>
      </c>
      <c r="K13715" s="7" t="s">
        <v>519</v>
      </c>
      <c r="L13715" s="7" t="n">
        <v>2</v>
      </c>
      <c r="M13715" s="7" t="n">
        <v>0</v>
      </c>
    </row>
    <row r="13716" spans="1:13">
      <c r="A13716" t="s">
        <v>4</v>
      </c>
      <c r="B13716" s="4" t="s">
        <v>5</v>
      </c>
    </row>
    <row r="13717" spans="1:13">
      <c r="A13717" t="n">
        <v>107548</v>
      </c>
      <c r="B13717" s="24" t="n">
        <v>28</v>
      </c>
    </row>
    <row r="13718" spans="1:13">
      <c r="A13718" t="s">
        <v>4</v>
      </c>
      <c r="B13718" s="4" t="s">
        <v>5</v>
      </c>
      <c r="C13718" s="4" t="s">
        <v>11</v>
      </c>
      <c r="D13718" s="4" t="s">
        <v>7</v>
      </c>
    </row>
    <row r="13719" spans="1:13">
      <c r="A13719" t="n">
        <v>107549</v>
      </c>
      <c r="B13719" s="33" t="n">
        <v>89</v>
      </c>
      <c r="C13719" s="7" t="n">
        <v>65533</v>
      </c>
      <c r="D13719" s="7" t="n">
        <v>1</v>
      </c>
    </row>
    <row r="13720" spans="1:13">
      <c r="A13720" t="s">
        <v>4</v>
      </c>
      <c r="B13720" s="4" t="s">
        <v>5</v>
      </c>
      <c r="C13720" s="4" t="s">
        <v>7</v>
      </c>
      <c r="D13720" s="4" t="s">
        <v>11</v>
      </c>
      <c r="E13720" s="4" t="s">
        <v>11</v>
      </c>
      <c r="F13720" s="4" t="s">
        <v>7</v>
      </c>
    </row>
    <row r="13721" spans="1:13">
      <c r="A13721" t="n">
        <v>107553</v>
      </c>
      <c r="B13721" s="22" t="n">
        <v>25</v>
      </c>
      <c r="C13721" s="7" t="n">
        <v>1</v>
      </c>
      <c r="D13721" s="7" t="n">
        <v>160</v>
      </c>
      <c r="E13721" s="7" t="n">
        <v>570</v>
      </c>
      <c r="F13721" s="7" t="n">
        <v>2</v>
      </c>
    </row>
    <row r="13722" spans="1:13">
      <c r="A13722" t="s">
        <v>4</v>
      </c>
      <c r="B13722" s="4" t="s">
        <v>5</v>
      </c>
      <c r="C13722" s="4" t="s">
        <v>7</v>
      </c>
      <c r="D13722" s="4" t="s">
        <v>11</v>
      </c>
      <c r="E13722" s="4" t="s">
        <v>8</v>
      </c>
    </row>
    <row r="13723" spans="1:13">
      <c r="A13723" t="n">
        <v>107560</v>
      </c>
      <c r="B13723" s="30" t="n">
        <v>51</v>
      </c>
      <c r="C13723" s="7" t="n">
        <v>4</v>
      </c>
      <c r="D13723" s="7" t="n">
        <v>0</v>
      </c>
      <c r="E13723" s="7" t="s">
        <v>271</v>
      </c>
    </row>
    <row r="13724" spans="1:13">
      <c r="A13724" t="s">
        <v>4</v>
      </c>
      <c r="B13724" s="4" t="s">
        <v>5</v>
      </c>
      <c r="C13724" s="4" t="s">
        <v>11</v>
      </c>
    </row>
    <row r="13725" spans="1:13">
      <c r="A13725" t="n">
        <v>107574</v>
      </c>
      <c r="B13725" s="26" t="n">
        <v>16</v>
      </c>
      <c r="C13725" s="7" t="n">
        <v>0</v>
      </c>
    </row>
    <row r="13726" spans="1:13">
      <c r="A13726" t="s">
        <v>4</v>
      </c>
      <c r="B13726" s="4" t="s">
        <v>5</v>
      </c>
      <c r="C13726" s="4" t="s">
        <v>11</v>
      </c>
      <c r="D13726" s="4" t="s">
        <v>7</v>
      </c>
      <c r="E13726" s="4" t="s">
        <v>17</v>
      </c>
      <c r="F13726" s="4" t="s">
        <v>42</v>
      </c>
      <c r="G13726" s="4" t="s">
        <v>7</v>
      </c>
      <c r="H13726" s="4" t="s">
        <v>7</v>
      </c>
    </row>
    <row r="13727" spans="1:13">
      <c r="A13727" t="n">
        <v>107577</v>
      </c>
      <c r="B13727" s="31" t="n">
        <v>26</v>
      </c>
      <c r="C13727" s="7" t="n">
        <v>0</v>
      </c>
      <c r="D13727" s="7" t="n">
        <v>17</v>
      </c>
      <c r="E13727" s="7" t="n">
        <v>65042</v>
      </c>
      <c r="F13727" s="7" t="s">
        <v>520</v>
      </c>
      <c r="G13727" s="7" t="n">
        <v>2</v>
      </c>
      <c r="H13727" s="7" t="n">
        <v>0</v>
      </c>
    </row>
    <row r="13728" spans="1:13">
      <c r="A13728" t="s">
        <v>4</v>
      </c>
      <c r="B13728" s="4" t="s">
        <v>5</v>
      </c>
    </row>
    <row r="13729" spans="1:13">
      <c r="A13729" t="n">
        <v>107598</v>
      </c>
      <c r="B13729" s="24" t="n">
        <v>28</v>
      </c>
    </row>
    <row r="13730" spans="1:13">
      <c r="A13730" t="s">
        <v>4</v>
      </c>
      <c r="B13730" s="4" t="s">
        <v>5</v>
      </c>
      <c r="C13730" s="4" t="s">
        <v>11</v>
      </c>
      <c r="D13730" s="4" t="s">
        <v>7</v>
      </c>
    </row>
    <row r="13731" spans="1:13">
      <c r="A13731" t="n">
        <v>107599</v>
      </c>
      <c r="B13731" s="33" t="n">
        <v>89</v>
      </c>
      <c r="C13731" s="7" t="n">
        <v>65533</v>
      </c>
      <c r="D13731" s="7" t="n">
        <v>1</v>
      </c>
    </row>
    <row r="13732" spans="1:13">
      <c r="A13732" t="s">
        <v>4</v>
      </c>
      <c r="B13732" s="4" t="s">
        <v>5</v>
      </c>
      <c r="C13732" s="4" t="s">
        <v>7</v>
      </c>
      <c r="D13732" s="4" t="s">
        <v>11</v>
      </c>
      <c r="E13732" s="4" t="s">
        <v>11</v>
      </c>
      <c r="F13732" s="4" t="s">
        <v>7</v>
      </c>
    </row>
    <row r="13733" spans="1:13">
      <c r="A13733" t="n">
        <v>107603</v>
      </c>
      <c r="B13733" s="22" t="n">
        <v>25</v>
      </c>
      <c r="C13733" s="7" t="n">
        <v>1</v>
      </c>
      <c r="D13733" s="7" t="n">
        <v>65535</v>
      </c>
      <c r="E13733" s="7" t="n">
        <v>65535</v>
      </c>
      <c r="F13733" s="7" t="n">
        <v>0</v>
      </c>
    </row>
    <row r="13734" spans="1:13">
      <c r="A13734" t="s">
        <v>4</v>
      </c>
      <c r="B13734" s="4" t="s">
        <v>5</v>
      </c>
      <c r="C13734" s="4" t="s">
        <v>7</v>
      </c>
      <c r="D13734" s="4" t="s">
        <v>11</v>
      </c>
      <c r="E13734" s="4" t="s">
        <v>15</v>
      </c>
    </row>
    <row r="13735" spans="1:13">
      <c r="A13735" t="n">
        <v>107610</v>
      </c>
      <c r="B13735" s="28" t="n">
        <v>58</v>
      </c>
      <c r="C13735" s="7" t="n">
        <v>101</v>
      </c>
      <c r="D13735" s="7" t="n">
        <v>500</v>
      </c>
      <c r="E13735" s="7" t="n">
        <v>1</v>
      </c>
    </row>
    <row r="13736" spans="1:13">
      <c r="A13736" t="s">
        <v>4</v>
      </c>
      <c r="B13736" s="4" t="s">
        <v>5</v>
      </c>
      <c r="C13736" s="4" t="s">
        <v>7</v>
      </c>
      <c r="D13736" s="4" t="s">
        <v>11</v>
      </c>
    </row>
    <row r="13737" spans="1:13">
      <c r="A13737" t="n">
        <v>107618</v>
      </c>
      <c r="B13737" s="28" t="n">
        <v>58</v>
      </c>
      <c r="C13737" s="7" t="n">
        <v>254</v>
      </c>
      <c r="D13737" s="7" t="n">
        <v>0</v>
      </c>
    </row>
    <row r="13738" spans="1:13">
      <c r="A13738" t="s">
        <v>4</v>
      </c>
      <c r="B13738" s="4" t="s">
        <v>5</v>
      </c>
      <c r="C13738" s="4" t="s">
        <v>7</v>
      </c>
    </row>
    <row r="13739" spans="1:13">
      <c r="A13739" t="n">
        <v>107622</v>
      </c>
      <c r="B13739" s="61" t="n">
        <v>45</v>
      </c>
      <c r="C13739" s="7" t="n">
        <v>0</v>
      </c>
    </row>
    <row r="13740" spans="1:13">
      <c r="A13740" t="s">
        <v>4</v>
      </c>
      <c r="B13740" s="4" t="s">
        <v>5</v>
      </c>
      <c r="C13740" s="4" t="s">
        <v>7</v>
      </c>
      <c r="D13740" s="4" t="s">
        <v>7</v>
      </c>
      <c r="E13740" s="4" t="s">
        <v>15</v>
      </c>
      <c r="F13740" s="4" t="s">
        <v>15</v>
      </c>
      <c r="G13740" s="4" t="s">
        <v>15</v>
      </c>
      <c r="H13740" s="4" t="s">
        <v>11</v>
      </c>
    </row>
    <row r="13741" spans="1:13">
      <c r="A13741" t="n">
        <v>107624</v>
      </c>
      <c r="B13741" s="61" t="n">
        <v>45</v>
      </c>
      <c r="C13741" s="7" t="n">
        <v>2</v>
      </c>
      <c r="D13741" s="7" t="n">
        <v>3</v>
      </c>
      <c r="E13741" s="7" t="n">
        <v>-32.7900009155273</v>
      </c>
      <c r="F13741" s="7" t="n">
        <v>1.35000002384186</v>
      </c>
      <c r="G13741" s="7" t="n">
        <v>-57.1500015258789</v>
      </c>
      <c r="H13741" s="7" t="n">
        <v>0</v>
      </c>
    </row>
    <row r="13742" spans="1:13">
      <c r="A13742" t="s">
        <v>4</v>
      </c>
      <c r="B13742" s="4" t="s">
        <v>5</v>
      </c>
      <c r="C13742" s="4" t="s">
        <v>7</v>
      </c>
      <c r="D13742" s="4" t="s">
        <v>7</v>
      </c>
      <c r="E13742" s="4" t="s">
        <v>15</v>
      </c>
      <c r="F13742" s="4" t="s">
        <v>15</v>
      </c>
      <c r="G13742" s="4" t="s">
        <v>15</v>
      </c>
      <c r="H13742" s="4" t="s">
        <v>11</v>
      </c>
      <c r="I13742" s="4" t="s">
        <v>7</v>
      </c>
    </row>
    <row r="13743" spans="1:13">
      <c r="A13743" t="n">
        <v>107641</v>
      </c>
      <c r="B13743" s="61" t="n">
        <v>45</v>
      </c>
      <c r="C13743" s="7" t="n">
        <v>4</v>
      </c>
      <c r="D13743" s="7" t="n">
        <v>3</v>
      </c>
      <c r="E13743" s="7" t="n">
        <v>352.089996337891</v>
      </c>
      <c r="F13743" s="7" t="n">
        <v>137.179992675781</v>
      </c>
      <c r="G13743" s="7" t="n">
        <v>0</v>
      </c>
      <c r="H13743" s="7" t="n">
        <v>0</v>
      </c>
      <c r="I13743" s="7" t="n">
        <v>0</v>
      </c>
    </row>
    <row r="13744" spans="1:13">
      <c r="A13744" t="s">
        <v>4</v>
      </c>
      <c r="B13744" s="4" t="s">
        <v>5</v>
      </c>
      <c r="C13744" s="4" t="s">
        <v>7</v>
      </c>
      <c r="D13744" s="4" t="s">
        <v>7</v>
      </c>
      <c r="E13744" s="4" t="s">
        <v>15</v>
      </c>
      <c r="F13744" s="4" t="s">
        <v>11</v>
      </c>
    </row>
    <row r="13745" spans="1:9">
      <c r="A13745" t="n">
        <v>107659</v>
      </c>
      <c r="B13745" s="61" t="n">
        <v>45</v>
      </c>
      <c r="C13745" s="7" t="n">
        <v>5</v>
      </c>
      <c r="D13745" s="7" t="n">
        <v>3</v>
      </c>
      <c r="E13745" s="7" t="n">
        <v>1.10000002384186</v>
      </c>
      <c r="F13745" s="7" t="n">
        <v>0</v>
      </c>
    </row>
    <row r="13746" spans="1:9">
      <c r="A13746" t="s">
        <v>4</v>
      </c>
      <c r="B13746" s="4" t="s">
        <v>5</v>
      </c>
      <c r="C13746" s="4" t="s">
        <v>7</v>
      </c>
      <c r="D13746" s="4" t="s">
        <v>7</v>
      </c>
      <c r="E13746" s="4" t="s">
        <v>15</v>
      </c>
      <c r="F13746" s="4" t="s">
        <v>11</v>
      </c>
    </row>
    <row r="13747" spans="1:9">
      <c r="A13747" t="n">
        <v>107668</v>
      </c>
      <c r="B13747" s="61" t="n">
        <v>45</v>
      </c>
      <c r="C13747" s="7" t="n">
        <v>11</v>
      </c>
      <c r="D13747" s="7" t="n">
        <v>3</v>
      </c>
      <c r="E13747" s="7" t="n">
        <v>32.7000007629395</v>
      </c>
      <c r="F13747" s="7" t="n">
        <v>0</v>
      </c>
    </row>
    <row r="13748" spans="1:9">
      <c r="A13748" t="s">
        <v>4</v>
      </c>
      <c r="B13748" s="4" t="s">
        <v>5</v>
      </c>
      <c r="C13748" s="4" t="s">
        <v>7</v>
      </c>
      <c r="D13748" s="4" t="s">
        <v>11</v>
      </c>
      <c r="E13748" s="4" t="s">
        <v>8</v>
      </c>
      <c r="F13748" s="4" t="s">
        <v>8</v>
      </c>
      <c r="G13748" s="4" t="s">
        <v>8</v>
      </c>
      <c r="H13748" s="4" t="s">
        <v>8</v>
      </c>
    </row>
    <row r="13749" spans="1:9">
      <c r="A13749" t="n">
        <v>107677</v>
      </c>
      <c r="B13749" s="30" t="n">
        <v>51</v>
      </c>
      <c r="C13749" s="7" t="n">
        <v>3</v>
      </c>
      <c r="D13749" s="7" t="n">
        <v>0</v>
      </c>
      <c r="E13749" s="7" t="s">
        <v>286</v>
      </c>
      <c r="F13749" s="7" t="s">
        <v>287</v>
      </c>
      <c r="G13749" s="7" t="s">
        <v>61</v>
      </c>
      <c r="H13749" s="7" t="s">
        <v>62</v>
      </c>
    </row>
    <row r="13750" spans="1:9">
      <c r="A13750" t="s">
        <v>4</v>
      </c>
      <c r="B13750" s="4" t="s">
        <v>5</v>
      </c>
      <c r="C13750" s="4" t="s">
        <v>11</v>
      </c>
      <c r="D13750" s="4" t="s">
        <v>11</v>
      </c>
      <c r="E13750" s="4" t="s">
        <v>11</v>
      </c>
    </row>
    <row r="13751" spans="1:9">
      <c r="A13751" t="n">
        <v>107690</v>
      </c>
      <c r="B13751" s="42" t="n">
        <v>61</v>
      </c>
      <c r="C13751" s="7" t="n">
        <v>0</v>
      </c>
      <c r="D13751" s="7" t="n">
        <v>65533</v>
      </c>
      <c r="E13751" s="7" t="n">
        <v>0</v>
      </c>
    </row>
    <row r="13752" spans="1:9">
      <c r="A13752" t="s">
        <v>4</v>
      </c>
      <c r="B13752" s="4" t="s">
        <v>5</v>
      </c>
      <c r="C13752" s="4" t="s">
        <v>11</v>
      </c>
      <c r="D13752" s="4" t="s">
        <v>11</v>
      </c>
      <c r="E13752" s="4" t="s">
        <v>11</v>
      </c>
    </row>
    <row r="13753" spans="1:9">
      <c r="A13753" t="n">
        <v>107697</v>
      </c>
      <c r="B13753" s="42" t="n">
        <v>61</v>
      </c>
      <c r="C13753" s="7" t="n">
        <v>7</v>
      </c>
      <c r="D13753" s="7" t="n">
        <v>65533</v>
      </c>
      <c r="E13753" s="7" t="n">
        <v>0</v>
      </c>
    </row>
    <row r="13754" spans="1:9">
      <c r="A13754" t="s">
        <v>4</v>
      </c>
      <c r="B13754" s="4" t="s">
        <v>5</v>
      </c>
      <c r="C13754" s="4" t="s">
        <v>11</v>
      </c>
      <c r="D13754" s="4" t="s">
        <v>7</v>
      </c>
      <c r="E13754" s="4" t="s">
        <v>8</v>
      </c>
      <c r="F13754" s="4" t="s">
        <v>15</v>
      </c>
      <c r="G13754" s="4" t="s">
        <v>15</v>
      </c>
      <c r="H13754" s="4" t="s">
        <v>15</v>
      </c>
    </row>
    <row r="13755" spans="1:9">
      <c r="A13755" t="n">
        <v>107704</v>
      </c>
      <c r="B13755" s="40" t="n">
        <v>48</v>
      </c>
      <c r="C13755" s="7" t="n">
        <v>0</v>
      </c>
      <c r="D13755" s="7" t="n">
        <v>0</v>
      </c>
      <c r="E13755" s="7" t="s">
        <v>211</v>
      </c>
      <c r="F13755" s="7" t="n">
        <v>-1</v>
      </c>
      <c r="G13755" s="7" t="n">
        <v>1</v>
      </c>
      <c r="H13755" s="7" t="n">
        <v>0</v>
      </c>
    </row>
    <row r="13756" spans="1:9">
      <c r="A13756" t="s">
        <v>4</v>
      </c>
      <c r="B13756" s="4" t="s">
        <v>5</v>
      </c>
      <c r="C13756" s="4" t="s">
        <v>11</v>
      </c>
      <c r="D13756" s="4" t="s">
        <v>7</v>
      </c>
      <c r="E13756" s="4" t="s">
        <v>8</v>
      </c>
      <c r="F13756" s="4" t="s">
        <v>15</v>
      </c>
      <c r="G13756" s="4" t="s">
        <v>15</v>
      </c>
      <c r="H13756" s="4" t="s">
        <v>15</v>
      </c>
    </row>
    <row r="13757" spans="1:9">
      <c r="A13757" t="n">
        <v>107730</v>
      </c>
      <c r="B13757" s="40" t="n">
        <v>48</v>
      </c>
      <c r="C13757" s="7" t="n">
        <v>7</v>
      </c>
      <c r="D13757" s="7" t="n">
        <v>0</v>
      </c>
      <c r="E13757" s="7" t="s">
        <v>211</v>
      </c>
      <c r="F13757" s="7" t="n">
        <v>-1</v>
      </c>
      <c r="G13757" s="7" t="n">
        <v>1</v>
      </c>
      <c r="H13757" s="7" t="n">
        <v>0</v>
      </c>
    </row>
    <row r="13758" spans="1:9">
      <c r="A13758" t="s">
        <v>4</v>
      </c>
      <c r="B13758" s="4" t="s">
        <v>5</v>
      </c>
      <c r="C13758" s="4" t="s">
        <v>7</v>
      </c>
      <c r="D13758" s="4" t="s">
        <v>11</v>
      </c>
    </row>
    <row r="13759" spans="1:9">
      <c r="A13759" t="n">
        <v>107756</v>
      </c>
      <c r="B13759" s="28" t="n">
        <v>58</v>
      </c>
      <c r="C13759" s="7" t="n">
        <v>255</v>
      </c>
      <c r="D13759" s="7" t="n">
        <v>0</v>
      </c>
    </row>
    <row r="13760" spans="1:9">
      <c r="A13760" t="s">
        <v>4</v>
      </c>
      <c r="B13760" s="4" t="s">
        <v>5</v>
      </c>
      <c r="C13760" s="4" t="s">
        <v>11</v>
      </c>
    </row>
    <row r="13761" spans="1:8">
      <c r="A13761" t="n">
        <v>107760</v>
      </c>
      <c r="B13761" s="26" t="n">
        <v>16</v>
      </c>
      <c r="C13761" s="7" t="n">
        <v>500</v>
      </c>
    </row>
    <row r="13762" spans="1:8">
      <c r="A13762" t="s">
        <v>4</v>
      </c>
      <c r="B13762" s="4" t="s">
        <v>5</v>
      </c>
      <c r="C13762" s="4" t="s">
        <v>7</v>
      </c>
      <c r="D13762" s="4" t="s">
        <v>11</v>
      </c>
      <c r="E13762" s="4" t="s">
        <v>15</v>
      </c>
      <c r="F13762" s="4" t="s">
        <v>11</v>
      </c>
      <c r="G13762" s="4" t="s">
        <v>17</v>
      </c>
      <c r="H13762" s="4" t="s">
        <v>17</v>
      </c>
      <c r="I13762" s="4" t="s">
        <v>11</v>
      </c>
      <c r="J13762" s="4" t="s">
        <v>11</v>
      </c>
      <c r="K13762" s="4" t="s">
        <v>17</v>
      </c>
      <c r="L13762" s="4" t="s">
        <v>17</v>
      </c>
      <c r="M13762" s="4" t="s">
        <v>17</v>
      </c>
      <c r="N13762" s="4" t="s">
        <v>17</v>
      </c>
      <c r="O13762" s="4" t="s">
        <v>8</v>
      </c>
    </row>
    <row r="13763" spans="1:8">
      <c r="A13763" t="n">
        <v>107763</v>
      </c>
      <c r="B13763" s="34" t="n">
        <v>50</v>
      </c>
      <c r="C13763" s="7" t="n">
        <v>0</v>
      </c>
      <c r="D13763" s="7" t="n">
        <v>2004</v>
      </c>
      <c r="E13763" s="7" t="n">
        <v>0.5</v>
      </c>
      <c r="F13763" s="7" t="n">
        <v>300</v>
      </c>
      <c r="G13763" s="7" t="n">
        <v>0</v>
      </c>
      <c r="H13763" s="7" t="n">
        <v>1065353216</v>
      </c>
      <c r="I13763" s="7" t="n">
        <v>0</v>
      </c>
      <c r="J13763" s="7" t="n">
        <v>65533</v>
      </c>
      <c r="K13763" s="7" t="n">
        <v>0</v>
      </c>
      <c r="L13763" s="7" t="n">
        <v>0</v>
      </c>
      <c r="M13763" s="7" t="n">
        <v>0</v>
      </c>
      <c r="N13763" s="7" t="n">
        <v>0</v>
      </c>
      <c r="O13763" s="7" t="s">
        <v>18</v>
      </c>
    </row>
    <row r="13764" spans="1:8">
      <c r="A13764" t="s">
        <v>4</v>
      </c>
      <c r="B13764" s="4" t="s">
        <v>5</v>
      </c>
      <c r="C13764" s="4" t="s">
        <v>11</v>
      </c>
    </row>
    <row r="13765" spans="1:8">
      <c r="A13765" t="n">
        <v>107802</v>
      </c>
      <c r="B13765" s="26" t="n">
        <v>16</v>
      </c>
      <c r="C13765" s="7" t="n">
        <v>1000</v>
      </c>
    </row>
    <row r="13766" spans="1:8">
      <c r="A13766" t="s">
        <v>4</v>
      </c>
      <c r="B13766" s="4" t="s">
        <v>5</v>
      </c>
      <c r="C13766" s="4" t="s">
        <v>7</v>
      </c>
      <c r="D13766" s="4" t="s">
        <v>11</v>
      </c>
      <c r="E13766" s="4" t="s">
        <v>11</v>
      </c>
      <c r="F13766" s="4" t="s">
        <v>7</v>
      </c>
    </row>
    <row r="13767" spans="1:8">
      <c r="A13767" t="n">
        <v>107805</v>
      </c>
      <c r="B13767" s="22" t="n">
        <v>25</v>
      </c>
      <c r="C13767" s="7" t="n">
        <v>1</v>
      </c>
      <c r="D13767" s="7" t="n">
        <v>160</v>
      </c>
      <c r="E13767" s="7" t="n">
        <v>570</v>
      </c>
      <c r="F13767" s="7" t="n">
        <v>2</v>
      </c>
    </row>
    <row r="13768" spans="1:8">
      <c r="A13768" t="s">
        <v>4</v>
      </c>
      <c r="B13768" s="4" t="s">
        <v>5</v>
      </c>
      <c r="C13768" s="4" t="s">
        <v>7</v>
      </c>
      <c r="D13768" s="4" t="s">
        <v>11</v>
      </c>
      <c r="E13768" s="4" t="s">
        <v>8</v>
      </c>
    </row>
    <row r="13769" spans="1:8">
      <c r="A13769" t="n">
        <v>107812</v>
      </c>
      <c r="B13769" s="30" t="n">
        <v>51</v>
      </c>
      <c r="C13769" s="7" t="n">
        <v>4</v>
      </c>
      <c r="D13769" s="7" t="n">
        <v>0</v>
      </c>
      <c r="E13769" s="7" t="s">
        <v>271</v>
      </c>
    </row>
    <row r="13770" spans="1:8">
      <c r="A13770" t="s">
        <v>4</v>
      </c>
      <c r="B13770" s="4" t="s">
        <v>5</v>
      </c>
      <c r="C13770" s="4" t="s">
        <v>11</v>
      </c>
    </row>
    <row r="13771" spans="1:8">
      <c r="A13771" t="n">
        <v>107826</v>
      </c>
      <c r="B13771" s="26" t="n">
        <v>16</v>
      </c>
      <c r="C13771" s="7" t="n">
        <v>0</v>
      </c>
    </row>
    <row r="13772" spans="1:8">
      <c r="A13772" t="s">
        <v>4</v>
      </c>
      <c r="B13772" s="4" t="s">
        <v>5</v>
      </c>
      <c r="C13772" s="4" t="s">
        <v>11</v>
      </c>
      <c r="D13772" s="4" t="s">
        <v>7</v>
      </c>
      <c r="E13772" s="4" t="s">
        <v>17</v>
      </c>
      <c r="F13772" s="4" t="s">
        <v>42</v>
      </c>
      <c r="G13772" s="4" t="s">
        <v>7</v>
      </c>
      <c r="H13772" s="4" t="s">
        <v>7</v>
      </c>
    </row>
    <row r="13773" spans="1:8">
      <c r="A13773" t="n">
        <v>107829</v>
      </c>
      <c r="B13773" s="31" t="n">
        <v>26</v>
      </c>
      <c r="C13773" s="7" t="n">
        <v>0</v>
      </c>
      <c r="D13773" s="7" t="n">
        <v>17</v>
      </c>
      <c r="E13773" s="7" t="n">
        <v>65043</v>
      </c>
      <c r="F13773" s="7" t="s">
        <v>521</v>
      </c>
      <c r="G13773" s="7" t="n">
        <v>2</v>
      </c>
      <c r="H13773" s="7" t="n">
        <v>0</v>
      </c>
    </row>
    <row r="13774" spans="1:8">
      <c r="A13774" t="s">
        <v>4</v>
      </c>
      <c r="B13774" s="4" t="s">
        <v>5</v>
      </c>
    </row>
    <row r="13775" spans="1:8">
      <c r="A13775" t="n">
        <v>107929</v>
      </c>
      <c r="B13775" s="24" t="n">
        <v>28</v>
      </c>
    </row>
    <row r="13776" spans="1:8">
      <c r="A13776" t="s">
        <v>4</v>
      </c>
      <c r="B13776" s="4" t="s">
        <v>5</v>
      </c>
      <c r="C13776" s="4" t="s">
        <v>11</v>
      </c>
      <c r="D13776" s="4" t="s">
        <v>7</v>
      </c>
    </row>
    <row r="13777" spans="1:15">
      <c r="A13777" t="n">
        <v>107930</v>
      </c>
      <c r="B13777" s="33" t="n">
        <v>89</v>
      </c>
      <c r="C13777" s="7" t="n">
        <v>65533</v>
      </c>
      <c r="D13777" s="7" t="n">
        <v>1</v>
      </c>
    </row>
    <row r="13778" spans="1:15">
      <c r="A13778" t="s">
        <v>4</v>
      </c>
      <c r="B13778" s="4" t="s">
        <v>5</v>
      </c>
      <c r="C13778" s="4" t="s">
        <v>7</v>
      </c>
      <c r="D13778" s="4" t="s">
        <v>11</v>
      </c>
      <c r="E13778" s="4" t="s">
        <v>11</v>
      </c>
      <c r="F13778" s="4" t="s">
        <v>7</v>
      </c>
    </row>
    <row r="13779" spans="1:15">
      <c r="A13779" t="n">
        <v>107934</v>
      </c>
      <c r="B13779" s="22" t="n">
        <v>25</v>
      </c>
      <c r="C13779" s="7" t="n">
        <v>1</v>
      </c>
      <c r="D13779" s="7" t="n">
        <v>65535</v>
      </c>
      <c r="E13779" s="7" t="n">
        <v>65535</v>
      </c>
      <c r="F13779" s="7" t="n">
        <v>0</v>
      </c>
    </row>
    <row r="13780" spans="1:15">
      <c r="A13780" t="s">
        <v>4</v>
      </c>
      <c r="B13780" s="4" t="s">
        <v>5</v>
      </c>
      <c r="C13780" s="4" t="s">
        <v>7</v>
      </c>
      <c r="D13780" s="4" t="s">
        <v>11</v>
      </c>
      <c r="E13780" s="4" t="s">
        <v>11</v>
      </c>
      <c r="F13780" s="4" t="s">
        <v>7</v>
      </c>
    </row>
    <row r="13781" spans="1:15">
      <c r="A13781" t="n">
        <v>107941</v>
      </c>
      <c r="B13781" s="22" t="n">
        <v>25</v>
      </c>
      <c r="C13781" s="7" t="n">
        <v>1</v>
      </c>
      <c r="D13781" s="7" t="n">
        <v>260</v>
      </c>
      <c r="E13781" s="7" t="n">
        <v>640</v>
      </c>
      <c r="F13781" s="7" t="n">
        <v>1</v>
      </c>
    </row>
    <row r="13782" spans="1:15">
      <c r="A13782" t="s">
        <v>4</v>
      </c>
      <c r="B13782" s="4" t="s">
        <v>5</v>
      </c>
      <c r="C13782" s="4" t="s">
        <v>7</v>
      </c>
      <c r="D13782" s="4" t="s">
        <v>11</v>
      </c>
      <c r="E13782" s="4" t="s">
        <v>8</v>
      </c>
    </row>
    <row r="13783" spans="1:15">
      <c r="A13783" t="n">
        <v>107948</v>
      </c>
      <c r="B13783" s="30" t="n">
        <v>51</v>
      </c>
      <c r="C13783" s="7" t="n">
        <v>4</v>
      </c>
      <c r="D13783" s="7" t="n">
        <v>7</v>
      </c>
      <c r="E13783" s="7" t="s">
        <v>522</v>
      </c>
    </row>
    <row r="13784" spans="1:15">
      <c r="A13784" t="s">
        <v>4</v>
      </c>
      <c r="B13784" s="4" t="s">
        <v>5</v>
      </c>
      <c r="C13784" s="4" t="s">
        <v>11</v>
      </c>
    </row>
    <row r="13785" spans="1:15">
      <c r="A13785" t="n">
        <v>107966</v>
      </c>
      <c r="B13785" s="26" t="n">
        <v>16</v>
      </c>
      <c r="C13785" s="7" t="n">
        <v>0</v>
      </c>
    </row>
    <row r="13786" spans="1:15">
      <c r="A13786" t="s">
        <v>4</v>
      </c>
      <c r="B13786" s="4" t="s">
        <v>5</v>
      </c>
      <c r="C13786" s="4" t="s">
        <v>11</v>
      </c>
      <c r="D13786" s="4" t="s">
        <v>7</v>
      </c>
      <c r="E13786" s="4" t="s">
        <v>17</v>
      </c>
      <c r="F13786" s="4" t="s">
        <v>42</v>
      </c>
      <c r="G13786" s="4" t="s">
        <v>7</v>
      </c>
      <c r="H13786" s="4" t="s">
        <v>7</v>
      </c>
    </row>
    <row r="13787" spans="1:15">
      <c r="A13787" t="n">
        <v>107969</v>
      </c>
      <c r="B13787" s="31" t="n">
        <v>26</v>
      </c>
      <c r="C13787" s="7" t="n">
        <v>7</v>
      </c>
      <c r="D13787" s="7" t="n">
        <v>17</v>
      </c>
      <c r="E13787" s="7" t="n">
        <v>4510</v>
      </c>
      <c r="F13787" s="7" t="s">
        <v>523</v>
      </c>
      <c r="G13787" s="7" t="n">
        <v>2</v>
      </c>
      <c r="H13787" s="7" t="n">
        <v>0</v>
      </c>
    </row>
    <row r="13788" spans="1:15">
      <c r="A13788" t="s">
        <v>4</v>
      </c>
      <c r="B13788" s="4" t="s">
        <v>5</v>
      </c>
    </row>
    <row r="13789" spans="1:15">
      <c r="A13789" t="n">
        <v>107993</v>
      </c>
      <c r="B13789" s="24" t="n">
        <v>28</v>
      </c>
    </row>
    <row r="13790" spans="1:15">
      <c r="A13790" t="s">
        <v>4</v>
      </c>
      <c r="B13790" s="4" t="s">
        <v>5</v>
      </c>
      <c r="C13790" s="4" t="s">
        <v>11</v>
      </c>
      <c r="D13790" s="4" t="s">
        <v>7</v>
      </c>
    </row>
    <row r="13791" spans="1:15">
      <c r="A13791" t="n">
        <v>107994</v>
      </c>
      <c r="B13791" s="33" t="n">
        <v>89</v>
      </c>
      <c r="C13791" s="7" t="n">
        <v>65533</v>
      </c>
      <c r="D13791" s="7" t="n">
        <v>1</v>
      </c>
    </row>
    <row r="13792" spans="1:15">
      <c r="A13792" t="s">
        <v>4</v>
      </c>
      <c r="B13792" s="4" t="s">
        <v>5</v>
      </c>
      <c r="C13792" s="4" t="s">
        <v>7</v>
      </c>
      <c r="D13792" s="4" t="s">
        <v>11</v>
      </c>
      <c r="E13792" s="4" t="s">
        <v>11</v>
      </c>
      <c r="F13792" s="4" t="s">
        <v>7</v>
      </c>
    </row>
    <row r="13793" spans="1:8">
      <c r="A13793" t="n">
        <v>107998</v>
      </c>
      <c r="B13793" s="22" t="n">
        <v>25</v>
      </c>
      <c r="C13793" s="7" t="n">
        <v>1</v>
      </c>
      <c r="D13793" s="7" t="n">
        <v>65535</v>
      </c>
      <c r="E13793" s="7" t="n">
        <v>65535</v>
      </c>
      <c r="F13793" s="7" t="n">
        <v>0</v>
      </c>
    </row>
    <row r="13794" spans="1:8">
      <c r="A13794" t="s">
        <v>4</v>
      </c>
      <c r="B13794" s="4" t="s">
        <v>5</v>
      </c>
      <c r="C13794" s="4" t="s">
        <v>7</v>
      </c>
      <c r="D13794" s="4" t="s">
        <v>7</v>
      </c>
      <c r="E13794" s="4" t="s">
        <v>15</v>
      </c>
      <c r="F13794" s="4" t="s">
        <v>11</v>
      </c>
    </row>
    <row r="13795" spans="1:8">
      <c r="A13795" t="n">
        <v>108005</v>
      </c>
      <c r="B13795" s="61" t="n">
        <v>45</v>
      </c>
      <c r="C13795" s="7" t="n">
        <v>5</v>
      </c>
      <c r="D13795" s="7" t="n">
        <v>3</v>
      </c>
      <c r="E13795" s="7" t="n">
        <v>1.60000002384186</v>
      </c>
      <c r="F13795" s="7" t="n">
        <v>5000</v>
      </c>
    </row>
    <row r="13796" spans="1:8">
      <c r="A13796" t="s">
        <v>4</v>
      </c>
      <c r="B13796" s="4" t="s">
        <v>5</v>
      </c>
      <c r="C13796" s="4" t="s">
        <v>11</v>
      </c>
    </row>
    <row r="13797" spans="1:8">
      <c r="A13797" t="n">
        <v>108014</v>
      </c>
      <c r="B13797" s="26" t="n">
        <v>16</v>
      </c>
      <c r="C13797" s="7" t="n">
        <v>2000</v>
      </c>
    </row>
    <row r="13798" spans="1:8">
      <c r="A13798" t="s">
        <v>4</v>
      </c>
      <c r="B13798" s="4" t="s">
        <v>5</v>
      </c>
      <c r="C13798" s="4" t="s">
        <v>7</v>
      </c>
      <c r="D13798" s="4" t="s">
        <v>11</v>
      </c>
      <c r="E13798" s="4" t="s">
        <v>7</v>
      </c>
    </row>
    <row r="13799" spans="1:8">
      <c r="A13799" t="n">
        <v>108017</v>
      </c>
      <c r="B13799" s="15" t="n">
        <v>49</v>
      </c>
      <c r="C13799" s="7" t="n">
        <v>1</v>
      </c>
      <c r="D13799" s="7" t="n">
        <v>4000</v>
      </c>
      <c r="E13799" s="7" t="n">
        <v>0</v>
      </c>
    </row>
    <row r="13800" spans="1:8">
      <c r="A13800" t="s">
        <v>4</v>
      </c>
      <c r="B13800" s="4" t="s">
        <v>5</v>
      </c>
      <c r="C13800" s="4" t="s">
        <v>7</v>
      </c>
      <c r="D13800" s="4" t="s">
        <v>11</v>
      </c>
      <c r="E13800" s="4" t="s">
        <v>15</v>
      </c>
    </row>
    <row r="13801" spans="1:8">
      <c r="A13801" t="n">
        <v>108022</v>
      </c>
      <c r="B13801" s="28" t="n">
        <v>58</v>
      </c>
      <c r="C13801" s="7" t="n">
        <v>0</v>
      </c>
      <c r="D13801" s="7" t="n">
        <v>2000</v>
      </c>
      <c r="E13801" s="7" t="n">
        <v>1</v>
      </c>
    </row>
    <row r="13802" spans="1:8">
      <c r="A13802" t="s">
        <v>4</v>
      </c>
      <c r="B13802" s="4" t="s">
        <v>5</v>
      </c>
      <c r="C13802" s="4" t="s">
        <v>7</v>
      </c>
      <c r="D13802" s="4" t="s">
        <v>11</v>
      </c>
    </row>
    <row r="13803" spans="1:8">
      <c r="A13803" t="n">
        <v>108030</v>
      </c>
      <c r="B13803" s="28" t="n">
        <v>58</v>
      </c>
      <c r="C13803" s="7" t="n">
        <v>255</v>
      </c>
      <c r="D13803" s="7" t="n">
        <v>0</v>
      </c>
    </row>
    <row r="13804" spans="1:8">
      <c r="A13804" t="s">
        <v>4</v>
      </c>
      <c r="B13804" s="4" t="s">
        <v>5</v>
      </c>
      <c r="C13804" s="4" t="s">
        <v>11</v>
      </c>
      <c r="D13804" s="4" t="s">
        <v>11</v>
      </c>
      <c r="E13804" s="4" t="s">
        <v>11</v>
      </c>
    </row>
    <row r="13805" spans="1:8">
      <c r="A13805" t="n">
        <v>108034</v>
      </c>
      <c r="B13805" s="42" t="n">
        <v>61</v>
      </c>
      <c r="C13805" s="7" t="n">
        <v>7</v>
      </c>
      <c r="D13805" s="7" t="n">
        <v>65533</v>
      </c>
      <c r="E13805" s="7" t="n">
        <v>0</v>
      </c>
    </row>
    <row r="13806" spans="1:8">
      <c r="A13806" t="s">
        <v>4</v>
      </c>
      <c r="B13806" s="4" t="s">
        <v>5</v>
      </c>
      <c r="C13806" s="4" t="s">
        <v>11</v>
      </c>
      <c r="D13806" s="4" t="s">
        <v>17</v>
      </c>
    </row>
    <row r="13807" spans="1:8">
      <c r="A13807" t="n">
        <v>108041</v>
      </c>
      <c r="B13807" s="41" t="n">
        <v>43</v>
      </c>
      <c r="C13807" s="7" t="n">
        <v>7</v>
      </c>
      <c r="D13807" s="7" t="n">
        <v>128</v>
      </c>
    </row>
    <row r="13808" spans="1:8">
      <c r="A13808" t="s">
        <v>4</v>
      </c>
      <c r="B13808" s="4" t="s">
        <v>5</v>
      </c>
      <c r="C13808" s="4" t="s">
        <v>11</v>
      </c>
      <c r="D13808" s="4" t="s">
        <v>17</v>
      </c>
    </row>
    <row r="13809" spans="1:6">
      <c r="A13809" t="n">
        <v>108048</v>
      </c>
      <c r="B13809" s="41" t="n">
        <v>43</v>
      </c>
      <c r="C13809" s="7" t="n">
        <v>7</v>
      </c>
      <c r="D13809" s="7" t="n">
        <v>32</v>
      </c>
    </row>
    <row r="13810" spans="1:6">
      <c r="A13810" t="s">
        <v>4</v>
      </c>
      <c r="B13810" s="4" t="s">
        <v>5</v>
      </c>
      <c r="C13810" s="4" t="s">
        <v>7</v>
      </c>
    </row>
    <row r="13811" spans="1:6">
      <c r="A13811" t="n">
        <v>108055</v>
      </c>
      <c r="B13811" s="61" t="n">
        <v>45</v>
      </c>
      <c r="C13811" s="7" t="n">
        <v>0</v>
      </c>
    </row>
    <row r="13812" spans="1:6">
      <c r="A13812" t="s">
        <v>4</v>
      </c>
      <c r="B13812" s="4" t="s">
        <v>5</v>
      </c>
      <c r="C13812" s="4" t="s">
        <v>11</v>
      </c>
    </row>
    <row r="13813" spans="1:6">
      <c r="A13813" t="n">
        <v>108057</v>
      </c>
      <c r="B13813" s="26" t="n">
        <v>16</v>
      </c>
      <c r="C13813" s="7" t="n">
        <v>2000</v>
      </c>
    </row>
    <row r="13814" spans="1:6">
      <c r="A13814" t="s">
        <v>4</v>
      </c>
      <c r="B13814" s="4" t="s">
        <v>5</v>
      </c>
      <c r="C13814" s="4" t="s">
        <v>7</v>
      </c>
      <c r="D13814" s="4" t="s">
        <v>11</v>
      </c>
      <c r="E13814" s="4" t="s">
        <v>11</v>
      </c>
      <c r="F13814" s="4" t="s">
        <v>11</v>
      </c>
      <c r="G13814" s="4" t="s">
        <v>11</v>
      </c>
      <c r="H13814" s="4" t="s">
        <v>7</v>
      </c>
    </row>
    <row r="13815" spans="1:6">
      <c r="A13815" t="n">
        <v>108060</v>
      </c>
      <c r="B13815" s="22" t="n">
        <v>25</v>
      </c>
      <c r="C13815" s="7" t="n">
        <v>5</v>
      </c>
      <c r="D13815" s="7" t="n">
        <v>65535</v>
      </c>
      <c r="E13815" s="7" t="n">
        <v>500</v>
      </c>
      <c r="F13815" s="7" t="n">
        <v>800</v>
      </c>
      <c r="G13815" s="7" t="n">
        <v>140</v>
      </c>
      <c r="H13815" s="7" t="n">
        <v>0</v>
      </c>
    </row>
    <row r="13816" spans="1:6">
      <c r="A13816" t="s">
        <v>4</v>
      </c>
      <c r="B13816" s="4" t="s">
        <v>5</v>
      </c>
      <c r="C13816" s="4" t="s">
        <v>11</v>
      </c>
      <c r="D13816" s="4" t="s">
        <v>7</v>
      </c>
      <c r="E13816" s="4" t="s">
        <v>42</v>
      </c>
      <c r="F13816" s="4" t="s">
        <v>7</v>
      </c>
      <c r="G13816" s="4" t="s">
        <v>7</v>
      </c>
    </row>
    <row r="13817" spans="1:6">
      <c r="A13817" t="n">
        <v>108071</v>
      </c>
      <c r="B13817" s="23" t="n">
        <v>24</v>
      </c>
      <c r="C13817" s="7" t="n">
        <v>65533</v>
      </c>
      <c r="D13817" s="7" t="n">
        <v>11</v>
      </c>
      <c r="E13817" s="7" t="s">
        <v>553</v>
      </c>
      <c r="F13817" s="7" t="n">
        <v>2</v>
      </c>
      <c r="G13817" s="7" t="n">
        <v>0</v>
      </c>
    </row>
    <row r="13818" spans="1:6">
      <c r="A13818" t="s">
        <v>4</v>
      </c>
      <c r="B13818" s="4" t="s">
        <v>5</v>
      </c>
    </row>
    <row r="13819" spans="1:6">
      <c r="A13819" t="n">
        <v>108161</v>
      </c>
      <c r="B13819" s="24" t="n">
        <v>28</v>
      </c>
    </row>
    <row r="13820" spans="1:6">
      <c r="A13820" t="s">
        <v>4</v>
      </c>
      <c r="B13820" s="4" t="s">
        <v>5</v>
      </c>
      <c r="C13820" s="4" t="s">
        <v>11</v>
      </c>
      <c r="D13820" s="4" t="s">
        <v>7</v>
      </c>
      <c r="E13820" s="4" t="s">
        <v>42</v>
      </c>
      <c r="F13820" s="4" t="s">
        <v>7</v>
      </c>
      <c r="G13820" s="4" t="s">
        <v>7</v>
      </c>
    </row>
    <row r="13821" spans="1:6">
      <c r="A13821" t="n">
        <v>108162</v>
      </c>
      <c r="B13821" s="23" t="n">
        <v>24</v>
      </c>
      <c r="C13821" s="7" t="n">
        <v>65533</v>
      </c>
      <c r="D13821" s="7" t="n">
        <v>11</v>
      </c>
      <c r="E13821" s="7" t="s">
        <v>554</v>
      </c>
      <c r="F13821" s="7" t="n">
        <v>2</v>
      </c>
      <c r="G13821" s="7" t="n">
        <v>0</v>
      </c>
    </row>
    <row r="13822" spans="1:6">
      <c r="A13822" t="s">
        <v>4</v>
      </c>
      <c r="B13822" s="4" t="s">
        <v>5</v>
      </c>
    </row>
    <row r="13823" spans="1:6">
      <c r="A13823" t="n">
        <v>108255</v>
      </c>
      <c r="B13823" s="24" t="n">
        <v>28</v>
      </c>
    </row>
    <row r="13824" spans="1:6">
      <c r="A13824" t="s">
        <v>4</v>
      </c>
      <c r="B13824" s="4" t="s">
        <v>5</v>
      </c>
      <c r="C13824" s="4" t="s">
        <v>7</v>
      </c>
    </row>
    <row r="13825" spans="1:8">
      <c r="A13825" t="n">
        <v>108256</v>
      </c>
      <c r="B13825" s="25" t="n">
        <v>27</v>
      </c>
      <c r="C13825" s="7" t="n">
        <v>0</v>
      </c>
    </row>
    <row r="13826" spans="1:8">
      <c r="A13826" t="s">
        <v>4</v>
      </c>
      <c r="B13826" s="4" t="s">
        <v>5</v>
      </c>
      <c r="C13826" s="4" t="s">
        <v>7</v>
      </c>
    </row>
    <row r="13827" spans="1:8">
      <c r="A13827" t="n">
        <v>108258</v>
      </c>
      <c r="B13827" s="25" t="n">
        <v>27</v>
      </c>
      <c r="C13827" s="7" t="n">
        <v>1</v>
      </c>
    </row>
    <row r="13828" spans="1:8">
      <c r="A13828" t="s">
        <v>4</v>
      </c>
      <c r="B13828" s="4" t="s">
        <v>5</v>
      </c>
      <c r="C13828" s="4" t="s">
        <v>7</v>
      </c>
      <c r="D13828" s="4" t="s">
        <v>11</v>
      </c>
      <c r="E13828" s="4" t="s">
        <v>11</v>
      </c>
      <c r="F13828" s="4" t="s">
        <v>11</v>
      </c>
      <c r="G13828" s="4" t="s">
        <v>11</v>
      </c>
      <c r="H13828" s="4" t="s">
        <v>7</v>
      </c>
    </row>
    <row r="13829" spans="1:8">
      <c r="A13829" t="n">
        <v>108260</v>
      </c>
      <c r="B13829" s="22" t="n">
        <v>25</v>
      </c>
      <c r="C13829" s="7" t="n">
        <v>5</v>
      </c>
      <c r="D13829" s="7" t="n">
        <v>65535</v>
      </c>
      <c r="E13829" s="7" t="n">
        <v>65535</v>
      </c>
      <c r="F13829" s="7" t="n">
        <v>65535</v>
      </c>
      <c r="G13829" s="7" t="n">
        <v>65535</v>
      </c>
      <c r="H13829" s="7" t="n">
        <v>0</v>
      </c>
    </row>
    <row r="13830" spans="1:8">
      <c r="A13830" t="s">
        <v>4</v>
      </c>
      <c r="B13830" s="4" t="s">
        <v>5</v>
      </c>
      <c r="C13830" s="4" t="s">
        <v>7</v>
      </c>
      <c r="D13830" s="4" t="s">
        <v>7</v>
      </c>
    </row>
    <row r="13831" spans="1:8">
      <c r="A13831" t="n">
        <v>108271</v>
      </c>
      <c r="B13831" s="15" t="n">
        <v>49</v>
      </c>
      <c r="C13831" s="7" t="n">
        <v>2</v>
      </c>
      <c r="D13831" s="7" t="n">
        <v>0</v>
      </c>
    </row>
    <row r="13832" spans="1:8">
      <c r="A13832" t="s">
        <v>4</v>
      </c>
      <c r="B13832" s="4" t="s">
        <v>5</v>
      </c>
      <c r="C13832" s="4" t="s">
        <v>11</v>
      </c>
      <c r="D13832" s="4" t="s">
        <v>11</v>
      </c>
      <c r="E13832" s="4" t="s">
        <v>11</v>
      </c>
    </row>
    <row r="13833" spans="1:8">
      <c r="A13833" t="n">
        <v>108274</v>
      </c>
      <c r="B13833" s="42" t="n">
        <v>61</v>
      </c>
      <c r="C13833" s="7" t="n">
        <v>0</v>
      </c>
      <c r="D13833" s="7" t="n">
        <v>65533</v>
      </c>
      <c r="E13833" s="7" t="n">
        <v>0</v>
      </c>
    </row>
    <row r="13834" spans="1:8">
      <c r="A13834" t="s">
        <v>4</v>
      </c>
      <c r="B13834" s="4" t="s">
        <v>5</v>
      </c>
      <c r="C13834" s="4" t="s">
        <v>11</v>
      </c>
      <c r="D13834" s="4" t="s">
        <v>7</v>
      </c>
      <c r="E13834" s="4" t="s">
        <v>8</v>
      </c>
      <c r="F13834" s="4" t="s">
        <v>15</v>
      </c>
      <c r="G13834" s="4" t="s">
        <v>15</v>
      </c>
      <c r="H13834" s="4" t="s">
        <v>15</v>
      </c>
    </row>
    <row r="13835" spans="1:8">
      <c r="A13835" t="n">
        <v>108281</v>
      </c>
      <c r="B13835" s="40" t="n">
        <v>48</v>
      </c>
      <c r="C13835" s="7" t="n">
        <v>0</v>
      </c>
      <c r="D13835" s="7" t="n">
        <v>0</v>
      </c>
      <c r="E13835" s="7" t="s">
        <v>135</v>
      </c>
      <c r="F13835" s="7" t="n">
        <v>-1</v>
      </c>
      <c r="G13835" s="7" t="n">
        <v>1</v>
      </c>
      <c r="H13835" s="7" t="n">
        <v>0</v>
      </c>
    </row>
    <row r="13836" spans="1:8">
      <c r="A13836" t="s">
        <v>4</v>
      </c>
      <c r="B13836" s="4" t="s">
        <v>5</v>
      </c>
      <c r="C13836" s="4" t="s">
        <v>11</v>
      </c>
      <c r="D13836" s="4" t="s">
        <v>15</v>
      </c>
      <c r="E13836" s="4" t="s">
        <v>15</v>
      </c>
      <c r="F13836" s="4" t="s">
        <v>15</v>
      </c>
      <c r="G13836" s="4" t="s">
        <v>15</v>
      </c>
    </row>
    <row r="13837" spans="1:8">
      <c r="A13837" t="n">
        <v>108305</v>
      </c>
      <c r="B13837" s="37" t="n">
        <v>46</v>
      </c>
      <c r="C13837" s="7" t="n">
        <v>0</v>
      </c>
      <c r="D13837" s="7" t="n">
        <v>-30.0400009155273</v>
      </c>
      <c r="E13837" s="7" t="n">
        <v>0</v>
      </c>
      <c r="F13837" s="7" t="n">
        <v>-56.8899993896484</v>
      </c>
      <c r="G13837" s="7" t="n">
        <v>90</v>
      </c>
    </row>
    <row r="13838" spans="1:8">
      <c r="A13838" t="s">
        <v>4</v>
      </c>
      <c r="B13838" s="4" t="s">
        <v>5</v>
      </c>
      <c r="C13838" s="4" t="s">
        <v>7</v>
      </c>
    </row>
    <row r="13839" spans="1:8">
      <c r="A13839" t="n">
        <v>108324</v>
      </c>
      <c r="B13839" s="61" t="n">
        <v>45</v>
      </c>
      <c r="C13839" s="7" t="n">
        <v>0</v>
      </c>
    </row>
    <row r="13840" spans="1:8">
      <c r="A13840" t="s">
        <v>4</v>
      </c>
      <c r="B13840" s="4" t="s">
        <v>5</v>
      </c>
      <c r="C13840" s="4" t="s">
        <v>11</v>
      </c>
    </row>
    <row r="13841" spans="1:8">
      <c r="A13841" t="n">
        <v>108326</v>
      </c>
      <c r="B13841" s="26" t="n">
        <v>16</v>
      </c>
      <c r="C13841" s="7" t="n">
        <v>500</v>
      </c>
    </row>
    <row r="13842" spans="1:8">
      <c r="A13842" t="s">
        <v>4</v>
      </c>
      <c r="B13842" s="4" t="s">
        <v>5</v>
      </c>
      <c r="C13842" s="4" t="s">
        <v>7</v>
      </c>
      <c r="D13842" s="4" t="s">
        <v>11</v>
      </c>
      <c r="E13842" s="4" t="s">
        <v>7</v>
      </c>
    </row>
    <row r="13843" spans="1:8">
      <c r="A13843" t="n">
        <v>108329</v>
      </c>
      <c r="B13843" s="38" t="n">
        <v>36</v>
      </c>
      <c r="C13843" s="7" t="n">
        <v>9</v>
      </c>
      <c r="D13843" s="7" t="n">
        <v>0</v>
      </c>
      <c r="E13843" s="7" t="n">
        <v>0</v>
      </c>
    </row>
    <row r="13844" spans="1:8">
      <c r="A13844" t="s">
        <v>4</v>
      </c>
      <c r="B13844" s="4" t="s">
        <v>5</v>
      </c>
      <c r="C13844" s="4" t="s">
        <v>7</v>
      </c>
      <c r="D13844" s="4" t="s">
        <v>11</v>
      </c>
      <c r="E13844" s="4" t="s">
        <v>7</v>
      </c>
    </row>
    <row r="13845" spans="1:8">
      <c r="A13845" t="n">
        <v>108334</v>
      </c>
      <c r="B13845" s="38" t="n">
        <v>36</v>
      </c>
      <c r="C13845" s="7" t="n">
        <v>9</v>
      </c>
      <c r="D13845" s="7" t="n">
        <v>7</v>
      </c>
      <c r="E13845" s="7" t="n">
        <v>0</v>
      </c>
    </row>
    <row r="13846" spans="1:8">
      <c r="A13846" t="s">
        <v>4</v>
      </c>
      <c r="B13846" s="4" t="s">
        <v>5</v>
      </c>
      <c r="C13846" s="4" t="s">
        <v>7</v>
      </c>
      <c r="D13846" s="4" t="s">
        <v>8</v>
      </c>
    </row>
    <row r="13847" spans="1:8">
      <c r="A13847" t="n">
        <v>108339</v>
      </c>
      <c r="B13847" s="6" t="n">
        <v>2</v>
      </c>
      <c r="C13847" s="7" t="n">
        <v>10</v>
      </c>
      <c r="D13847" s="7" t="s">
        <v>608</v>
      </c>
    </row>
    <row r="13848" spans="1:8">
      <c r="A13848" t="s">
        <v>4</v>
      </c>
      <c r="B13848" s="4" t="s">
        <v>5</v>
      </c>
    </row>
    <row r="13849" spans="1:8">
      <c r="A13849" t="n">
        <v>108360</v>
      </c>
      <c r="B13849" s="5" t="n">
        <v>1</v>
      </c>
    </row>
    <row r="13850" spans="1:8" s="3" customFormat="1" customHeight="0">
      <c r="A13850" s="3" t="s">
        <v>2</v>
      </c>
      <c r="B13850" s="3" t="s">
        <v>615</v>
      </c>
    </row>
    <row r="13851" spans="1:8">
      <c r="A13851" t="s">
        <v>4</v>
      </c>
      <c r="B13851" s="4" t="s">
        <v>5</v>
      </c>
      <c r="C13851" s="4" t="s">
        <v>7</v>
      </c>
      <c r="D13851" s="4" t="s">
        <v>7</v>
      </c>
      <c r="E13851" s="4" t="s">
        <v>7</v>
      </c>
      <c r="F13851" s="4" t="s">
        <v>7</v>
      </c>
    </row>
    <row r="13852" spans="1:8">
      <c r="A13852" t="n">
        <v>108364</v>
      </c>
      <c r="B13852" s="13" t="n">
        <v>14</v>
      </c>
      <c r="C13852" s="7" t="n">
        <v>2</v>
      </c>
      <c r="D13852" s="7" t="n">
        <v>0</v>
      </c>
      <c r="E13852" s="7" t="n">
        <v>0</v>
      </c>
      <c r="F13852" s="7" t="n">
        <v>0</v>
      </c>
    </row>
    <row r="13853" spans="1:8">
      <c r="A13853" t="s">
        <v>4</v>
      </c>
      <c r="B13853" s="4" t="s">
        <v>5</v>
      </c>
      <c r="C13853" s="4" t="s">
        <v>7</v>
      </c>
      <c r="D13853" s="10" t="s">
        <v>10</v>
      </c>
      <c r="E13853" s="4" t="s">
        <v>5</v>
      </c>
      <c r="F13853" s="4" t="s">
        <v>7</v>
      </c>
      <c r="G13853" s="4" t="s">
        <v>11</v>
      </c>
      <c r="H13853" s="10" t="s">
        <v>12</v>
      </c>
      <c r="I13853" s="4" t="s">
        <v>7</v>
      </c>
      <c r="J13853" s="4" t="s">
        <v>17</v>
      </c>
      <c r="K13853" s="4" t="s">
        <v>7</v>
      </c>
      <c r="L13853" s="4" t="s">
        <v>7</v>
      </c>
      <c r="M13853" s="10" t="s">
        <v>10</v>
      </c>
      <c r="N13853" s="4" t="s">
        <v>5</v>
      </c>
      <c r="O13853" s="4" t="s">
        <v>7</v>
      </c>
      <c r="P13853" s="4" t="s">
        <v>11</v>
      </c>
      <c r="Q13853" s="10" t="s">
        <v>12</v>
      </c>
      <c r="R13853" s="4" t="s">
        <v>7</v>
      </c>
      <c r="S13853" s="4" t="s">
        <v>17</v>
      </c>
      <c r="T13853" s="4" t="s">
        <v>7</v>
      </c>
      <c r="U13853" s="4" t="s">
        <v>7</v>
      </c>
      <c r="V13853" s="4" t="s">
        <v>7</v>
      </c>
      <c r="W13853" s="4" t="s">
        <v>13</v>
      </c>
    </row>
    <row r="13854" spans="1:8">
      <c r="A13854" t="n">
        <v>108369</v>
      </c>
      <c r="B13854" s="9" t="n">
        <v>5</v>
      </c>
      <c r="C13854" s="7" t="n">
        <v>28</v>
      </c>
      <c r="D13854" s="10" t="s">
        <v>3</v>
      </c>
      <c r="E13854" s="8" t="n">
        <v>162</v>
      </c>
      <c r="F13854" s="7" t="n">
        <v>3</v>
      </c>
      <c r="G13854" s="7" t="n">
        <v>36887</v>
      </c>
      <c r="H13854" s="10" t="s">
        <v>3</v>
      </c>
      <c r="I13854" s="7" t="n">
        <v>0</v>
      </c>
      <c r="J13854" s="7" t="n">
        <v>1</v>
      </c>
      <c r="K13854" s="7" t="n">
        <v>2</v>
      </c>
      <c r="L13854" s="7" t="n">
        <v>28</v>
      </c>
      <c r="M13854" s="10" t="s">
        <v>3</v>
      </c>
      <c r="N13854" s="8" t="n">
        <v>162</v>
      </c>
      <c r="O13854" s="7" t="n">
        <v>3</v>
      </c>
      <c r="P13854" s="7" t="n">
        <v>36887</v>
      </c>
      <c r="Q13854" s="10" t="s">
        <v>3</v>
      </c>
      <c r="R13854" s="7" t="n">
        <v>0</v>
      </c>
      <c r="S13854" s="7" t="n">
        <v>2</v>
      </c>
      <c r="T13854" s="7" t="n">
        <v>2</v>
      </c>
      <c r="U13854" s="7" t="n">
        <v>11</v>
      </c>
      <c r="V13854" s="7" t="n">
        <v>1</v>
      </c>
      <c r="W13854" s="11" t="n">
        <f t="normal" ca="1">A13858</f>
        <v>0</v>
      </c>
    </row>
    <row r="13855" spans="1:8">
      <c r="A13855" t="s">
        <v>4</v>
      </c>
      <c r="B13855" s="4" t="s">
        <v>5</v>
      </c>
      <c r="C13855" s="4" t="s">
        <v>7</v>
      </c>
      <c r="D13855" s="4" t="s">
        <v>11</v>
      </c>
      <c r="E13855" s="4" t="s">
        <v>15</v>
      </c>
    </row>
    <row r="13856" spans="1:8">
      <c r="A13856" t="n">
        <v>108398</v>
      </c>
      <c r="B13856" s="28" t="n">
        <v>58</v>
      </c>
      <c r="C13856" s="7" t="n">
        <v>0</v>
      </c>
      <c r="D13856" s="7" t="n">
        <v>0</v>
      </c>
      <c r="E13856" s="7" t="n">
        <v>1</v>
      </c>
    </row>
    <row r="13857" spans="1:23">
      <c r="A13857" t="s">
        <v>4</v>
      </c>
      <c r="B13857" s="4" t="s">
        <v>5</v>
      </c>
      <c r="C13857" s="4" t="s">
        <v>7</v>
      </c>
      <c r="D13857" s="10" t="s">
        <v>10</v>
      </c>
      <c r="E13857" s="4" t="s">
        <v>5</v>
      </c>
      <c r="F13857" s="4" t="s">
        <v>7</v>
      </c>
      <c r="G13857" s="4" t="s">
        <v>11</v>
      </c>
      <c r="H13857" s="10" t="s">
        <v>12</v>
      </c>
      <c r="I13857" s="4" t="s">
        <v>7</v>
      </c>
      <c r="J13857" s="4" t="s">
        <v>17</v>
      </c>
      <c r="K13857" s="4" t="s">
        <v>7</v>
      </c>
      <c r="L13857" s="4" t="s">
        <v>7</v>
      </c>
      <c r="M13857" s="10" t="s">
        <v>10</v>
      </c>
      <c r="N13857" s="4" t="s">
        <v>5</v>
      </c>
      <c r="O13857" s="4" t="s">
        <v>7</v>
      </c>
      <c r="P13857" s="4" t="s">
        <v>11</v>
      </c>
      <c r="Q13857" s="10" t="s">
        <v>12</v>
      </c>
      <c r="R13857" s="4" t="s">
        <v>7</v>
      </c>
      <c r="S13857" s="4" t="s">
        <v>17</v>
      </c>
      <c r="T13857" s="4" t="s">
        <v>7</v>
      </c>
      <c r="U13857" s="4" t="s">
        <v>7</v>
      </c>
      <c r="V13857" s="4" t="s">
        <v>7</v>
      </c>
      <c r="W13857" s="4" t="s">
        <v>13</v>
      </c>
    </row>
    <row r="13858" spans="1:23">
      <c r="A13858" t="n">
        <v>108406</v>
      </c>
      <c r="B13858" s="9" t="n">
        <v>5</v>
      </c>
      <c r="C13858" s="7" t="n">
        <v>28</v>
      </c>
      <c r="D13858" s="10" t="s">
        <v>3</v>
      </c>
      <c r="E13858" s="8" t="n">
        <v>162</v>
      </c>
      <c r="F13858" s="7" t="n">
        <v>3</v>
      </c>
      <c r="G13858" s="7" t="n">
        <v>36887</v>
      </c>
      <c r="H13858" s="10" t="s">
        <v>3</v>
      </c>
      <c r="I13858" s="7" t="n">
        <v>0</v>
      </c>
      <c r="J13858" s="7" t="n">
        <v>1</v>
      </c>
      <c r="K13858" s="7" t="n">
        <v>3</v>
      </c>
      <c r="L13858" s="7" t="n">
        <v>28</v>
      </c>
      <c r="M13858" s="10" t="s">
        <v>3</v>
      </c>
      <c r="N13858" s="8" t="n">
        <v>162</v>
      </c>
      <c r="O13858" s="7" t="n">
        <v>3</v>
      </c>
      <c r="P13858" s="7" t="n">
        <v>36887</v>
      </c>
      <c r="Q13858" s="10" t="s">
        <v>3</v>
      </c>
      <c r="R13858" s="7" t="n">
        <v>0</v>
      </c>
      <c r="S13858" s="7" t="n">
        <v>2</v>
      </c>
      <c r="T13858" s="7" t="n">
        <v>3</v>
      </c>
      <c r="U13858" s="7" t="n">
        <v>9</v>
      </c>
      <c r="V13858" s="7" t="n">
        <v>1</v>
      </c>
      <c r="W13858" s="11" t="n">
        <f t="normal" ca="1">A13868</f>
        <v>0</v>
      </c>
    </row>
    <row r="13859" spans="1:23">
      <c r="A13859" t="s">
        <v>4</v>
      </c>
      <c r="B13859" s="4" t="s">
        <v>5</v>
      </c>
      <c r="C13859" s="4" t="s">
        <v>7</v>
      </c>
      <c r="D13859" s="10" t="s">
        <v>10</v>
      </c>
      <c r="E13859" s="4" t="s">
        <v>5</v>
      </c>
      <c r="F13859" s="4" t="s">
        <v>11</v>
      </c>
      <c r="G13859" s="4" t="s">
        <v>7</v>
      </c>
      <c r="H13859" s="4" t="s">
        <v>7</v>
      </c>
      <c r="I13859" s="4" t="s">
        <v>8</v>
      </c>
      <c r="J13859" s="10" t="s">
        <v>12</v>
      </c>
      <c r="K13859" s="4" t="s">
        <v>7</v>
      </c>
      <c r="L13859" s="4" t="s">
        <v>7</v>
      </c>
      <c r="M13859" s="10" t="s">
        <v>10</v>
      </c>
      <c r="N13859" s="4" t="s">
        <v>5</v>
      </c>
      <c r="O13859" s="4" t="s">
        <v>7</v>
      </c>
      <c r="P13859" s="10" t="s">
        <v>12</v>
      </c>
      <c r="Q13859" s="4" t="s">
        <v>7</v>
      </c>
      <c r="R13859" s="4" t="s">
        <v>17</v>
      </c>
      <c r="S13859" s="4" t="s">
        <v>7</v>
      </c>
      <c r="T13859" s="4" t="s">
        <v>7</v>
      </c>
      <c r="U13859" s="4" t="s">
        <v>7</v>
      </c>
      <c r="V13859" s="10" t="s">
        <v>10</v>
      </c>
      <c r="W13859" s="4" t="s">
        <v>5</v>
      </c>
      <c r="X13859" s="4" t="s">
        <v>7</v>
      </c>
      <c r="Y13859" s="10" t="s">
        <v>12</v>
      </c>
      <c r="Z13859" s="4" t="s">
        <v>7</v>
      </c>
      <c r="AA13859" s="4" t="s">
        <v>17</v>
      </c>
      <c r="AB13859" s="4" t="s">
        <v>7</v>
      </c>
      <c r="AC13859" s="4" t="s">
        <v>7</v>
      </c>
      <c r="AD13859" s="4" t="s">
        <v>7</v>
      </c>
      <c r="AE13859" s="4" t="s">
        <v>13</v>
      </c>
    </row>
    <row r="13860" spans="1:23">
      <c r="A13860" t="n">
        <v>108435</v>
      </c>
      <c r="B13860" s="9" t="n">
        <v>5</v>
      </c>
      <c r="C13860" s="7" t="n">
        <v>28</v>
      </c>
      <c r="D13860" s="10" t="s">
        <v>3</v>
      </c>
      <c r="E13860" s="39" t="n">
        <v>47</v>
      </c>
      <c r="F13860" s="7" t="n">
        <v>61456</v>
      </c>
      <c r="G13860" s="7" t="n">
        <v>2</v>
      </c>
      <c r="H13860" s="7" t="n">
        <v>0</v>
      </c>
      <c r="I13860" s="7" t="s">
        <v>134</v>
      </c>
      <c r="J13860" s="10" t="s">
        <v>3</v>
      </c>
      <c r="K13860" s="7" t="n">
        <v>8</v>
      </c>
      <c r="L13860" s="7" t="n">
        <v>28</v>
      </c>
      <c r="M13860" s="10" t="s">
        <v>3</v>
      </c>
      <c r="N13860" s="53" t="n">
        <v>74</v>
      </c>
      <c r="O13860" s="7" t="n">
        <v>65</v>
      </c>
      <c r="P13860" s="10" t="s">
        <v>3</v>
      </c>
      <c r="Q13860" s="7" t="n">
        <v>0</v>
      </c>
      <c r="R13860" s="7" t="n">
        <v>1</v>
      </c>
      <c r="S13860" s="7" t="n">
        <v>3</v>
      </c>
      <c r="T13860" s="7" t="n">
        <v>9</v>
      </c>
      <c r="U13860" s="7" t="n">
        <v>28</v>
      </c>
      <c r="V13860" s="10" t="s">
        <v>3</v>
      </c>
      <c r="W13860" s="53" t="n">
        <v>74</v>
      </c>
      <c r="X13860" s="7" t="n">
        <v>65</v>
      </c>
      <c r="Y13860" s="10" t="s">
        <v>3</v>
      </c>
      <c r="Z13860" s="7" t="n">
        <v>0</v>
      </c>
      <c r="AA13860" s="7" t="n">
        <v>2</v>
      </c>
      <c r="AB13860" s="7" t="n">
        <v>3</v>
      </c>
      <c r="AC13860" s="7" t="n">
        <v>9</v>
      </c>
      <c r="AD13860" s="7" t="n">
        <v>1</v>
      </c>
      <c r="AE13860" s="11" t="n">
        <f t="normal" ca="1">A13864</f>
        <v>0</v>
      </c>
    </row>
    <row r="13861" spans="1:23">
      <c r="A13861" t="s">
        <v>4</v>
      </c>
      <c r="B13861" s="4" t="s">
        <v>5</v>
      </c>
      <c r="C13861" s="4" t="s">
        <v>11</v>
      </c>
      <c r="D13861" s="4" t="s">
        <v>7</v>
      </c>
      <c r="E13861" s="4" t="s">
        <v>7</v>
      </c>
      <c r="F13861" s="4" t="s">
        <v>8</v>
      </c>
    </row>
    <row r="13862" spans="1:23">
      <c r="A13862" t="n">
        <v>108483</v>
      </c>
      <c r="B13862" s="39" t="n">
        <v>47</v>
      </c>
      <c r="C13862" s="7" t="n">
        <v>61456</v>
      </c>
      <c r="D13862" s="7" t="n">
        <v>0</v>
      </c>
      <c r="E13862" s="7" t="n">
        <v>0</v>
      </c>
      <c r="F13862" s="7" t="s">
        <v>135</v>
      </c>
    </row>
    <row r="13863" spans="1:23">
      <c r="A13863" t="s">
        <v>4</v>
      </c>
      <c r="B13863" s="4" t="s">
        <v>5</v>
      </c>
      <c r="C13863" s="4" t="s">
        <v>7</v>
      </c>
      <c r="D13863" s="4" t="s">
        <v>11</v>
      </c>
      <c r="E13863" s="4" t="s">
        <v>15</v>
      </c>
    </row>
    <row r="13864" spans="1:23">
      <c r="A13864" t="n">
        <v>108496</v>
      </c>
      <c r="B13864" s="28" t="n">
        <v>58</v>
      </c>
      <c r="C13864" s="7" t="n">
        <v>0</v>
      </c>
      <c r="D13864" s="7" t="n">
        <v>300</v>
      </c>
      <c r="E13864" s="7" t="n">
        <v>1</v>
      </c>
    </row>
    <row r="13865" spans="1:23">
      <c r="A13865" t="s">
        <v>4</v>
      </c>
      <c r="B13865" s="4" t="s">
        <v>5</v>
      </c>
      <c r="C13865" s="4" t="s">
        <v>7</v>
      </c>
      <c r="D13865" s="4" t="s">
        <v>11</v>
      </c>
    </row>
    <row r="13866" spans="1:23">
      <c r="A13866" t="n">
        <v>108504</v>
      </c>
      <c r="B13866" s="28" t="n">
        <v>58</v>
      </c>
      <c r="C13866" s="7" t="n">
        <v>255</v>
      </c>
      <c r="D13866" s="7" t="n">
        <v>0</v>
      </c>
    </row>
    <row r="13867" spans="1:23">
      <c r="A13867" t="s">
        <v>4</v>
      </c>
      <c r="B13867" s="4" t="s">
        <v>5</v>
      </c>
      <c r="C13867" s="4" t="s">
        <v>7</v>
      </c>
      <c r="D13867" s="4" t="s">
        <v>7</v>
      </c>
      <c r="E13867" s="4" t="s">
        <v>7</v>
      </c>
      <c r="F13867" s="4" t="s">
        <v>7</v>
      </c>
    </row>
    <row r="13868" spans="1:23">
      <c r="A13868" t="n">
        <v>108508</v>
      </c>
      <c r="B13868" s="13" t="n">
        <v>14</v>
      </c>
      <c r="C13868" s="7" t="n">
        <v>0</v>
      </c>
      <c r="D13868" s="7" t="n">
        <v>0</v>
      </c>
      <c r="E13868" s="7" t="n">
        <v>0</v>
      </c>
      <c r="F13868" s="7" t="n">
        <v>64</v>
      </c>
    </row>
    <row r="13869" spans="1:23">
      <c r="A13869" t="s">
        <v>4</v>
      </c>
      <c r="B13869" s="4" t="s">
        <v>5</v>
      </c>
      <c r="C13869" s="4" t="s">
        <v>7</v>
      </c>
      <c r="D13869" s="4" t="s">
        <v>11</v>
      </c>
    </row>
    <row r="13870" spans="1:23">
      <c r="A13870" t="n">
        <v>108513</v>
      </c>
      <c r="B13870" s="21" t="n">
        <v>22</v>
      </c>
      <c r="C13870" s="7" t="n">
        <v>0</v>
      </c>
      <c r="D13870" s="7" t="n">
        <v>36887</v>
      </c>
    </row>
    <row r="13871" spans="1:23">
      <c r="A13871" t="s">
        <v>4</v>
      </c>
      <c r="B13871" s="4" t="s">
        <v>5</v>
      </c>
      <c r="C13871" s="4" t="s">
        <v>7</v>
      </c>
      <c r="D13871" s="4" t="s">
        <v>11</v>
      </c>
    </row>
    <row r="13872" spans="1:23">
      <c r="A13872" t="n">
        <v>108517</v>
      </c>
      <c r="B13872" s="28" t="n">
        <v>58</v>
      </c>
      <c r="C13872" s="7" t="n">
        <v>5</v>
      </c>
      <c r="D13872" s="7" t="n">
        <v>300</v>
      </c>
    </row>
    <row r="13873" spans="1:31">
      <c r="A13873" t="s">
        <v>4</v>
      </c>
      <c r="B13873" s="4" t="s">
        <v>5</v>
      </c>
      <c r="C13873" s="4" t="s">
        <v>15</v>
      </c>
      <c r="D13873" s="4" t="s">
        <v>11</v>
      </c>
    </row>
    <row r="13874" spans="1:31">
      <c r="A13874" t="n">
        <v>108521</v>
      </c>
      <c r="B13874" s="29" t="n">
        <v>103</v>
      </c>
      <c r="C13874" s="7" t="n">
        <v>0</v>
      </c>
      <c r="D13874" s="7" t="n">
        <v>300</v>
      </c>
    </row>
    <row r="13875" spans="1:31">
      <c r="A13875" t="s">
        <v>4</v>
      </c>
      <c r="B13875" s="4" t="s">
        <v>5</v>
      </c>
      <c r="C13875" s="4" t="s">
        <v>7</v>
      </c>
    </row>
    <row r="13876" spans="1:31">
      <c r="A13876" t="n">
        <v>108528</v>
      </c>
      <c r="B13876" s="54" t="n">
        <v>64</v>
      </c>
      <c r="C13876" s="7" t="n">
        <v>7</v>
      </c>
    </row>
    <row r="13877" spans="1:31">
      <c r="A13877" t="s">
        <v>4</v>
      </c>
      <c r="B13877" s="4" t="s">
        <v>5</v>
      </c>
      <c r="C13877" s="4" t="s">
        <v>7</v>
      </c>
      <c r="D13877" s="4" t="s">
        <v>11</v>
      </c>
    </row>
    <row r="13878" spans="1:31">
      <c r="A13878" t="n">
        <v>108530</v>
      </c>
      <c r="B13878" s="55" t="n">
        <v>72</v>
      </c>
      <c r="C13878" s="7" t="n">
        <v>5</v>
      </c>
      <c r="D13878" s="7" t="n">
        <v>0</v>
      </c>
    </row>
    <row r="13879" spans="1:31">
      <c r="A13879" t="s">
        <v>4</v>
      </c>
      <c r="B13879" s="4" t="s">
        <v>5</v>
      </c>
      <c r="C13879" s="4" t="s">
        <v>7</v>
      </c>
      <c r="D13879" s="10" t="s">
        <v>10</v>
      </c>
      <c r="E13879" s="4" t="s">
        <v>5</v>
      </c>
      <c r="F13879" s="4" t="s">
        <v>7</v>
      </c>
      <c r="G13879" s="4" t="s">
        <v>11</v>
      </c>
      <c r="H13879" s="10" t="s">
        <v>12</v>
      </c>
      <c r="I13879" s="4" t="s">
        <v>7</v>
      </c>
      <c r="J13879" s="4" t="s">
        <v>17</v>
      </c>
      <c r="K13879" s="4" t="s">
        <v>7</v>
      </c>
      <c r="L13879" s="4" t="s">
        <v>7</v>
      </c>
      <c r="M13879" s="4" t="s">
        <v>13</v>
      </c>
    </row>
    <row r="13880" spans="1:31">
      <c r="A13880" t="n">
        <v>108534</v>
      </c>
      <c r="B13880" s="9" t="n">
        <v>5</v>
      </c>
      <c r="C13880" s="7" t="n">
        <v>28</v>
      </c>
      <c r="D13880" s="10" t="s">
        <v>3</v>
      </c>
      <c r="E13880" s="8" t="n">
        <v>162</v>
      </c>
      <c r="F13880" s="7" t="n">
        <v>4</v>
      </c>
      <c r="G13880" s="7" t="n">
        <v>36887</v>
      </c>
      <c r="H13880" s="10" t="s">
        <v>3</v>
      </c>
      <c r="I13880" s="7" t="n">
        <v>0</v>
      </c>
      <c r="J13880" s="7" t="n">
        <v>1</v>
      </c>
      <c r="K13880" s="7" t="n">
        <v>2</v>
      </c>
      <c r="L13880" s="7" t="n">
        <v>1</v>
      </c>
      <c r="M13880" s="11" t="n">
        <f t="normal" ca="1">A13886</f>
        <v>0</v>
      </c>
    </row>
    <row r="13881" spans="1:31">
      <c r="A13881" t="s">
        <v>4</v>
      </c>
      <c r="B13881" s="4" t="s">
        <v>5</v>
      </c>
      <c r="C13881" s="4" t="s">
        <v>7</v>
      </c>
      <c r="D13881" s="4" t="s">
        <v>8</v>
      </c>
    </row>
    <row r="13882" spans="1:31">
      <c r="A13882" t="n">
        <v>108551</v>
      </c>
      <c r="B13882" s="6" t="n">
        <v>2</v>
      </c>
      <c r="C13882" s="7" t="n">
        <v>10</v>
      </c>
      <c r="D13882" s="7" t="s">
        <v>136</v>
      </c>
    </row>
    <row r="13883" spans="1:31">
      <c r="A13883" t="s">
        <v>4</v>
      </c>
      <c r="B13883" s="4" t="s">
        <v>5</v>
      </c>
      <c r="C13883" s="4" t="s">
        <v>11</v>
      </c>
    </row>
    <row r="13884" spans="1:31">
      <c r="A13884" t="n">
        <v>108568</v>
      </c>
      <c r="B13884" s="26" t="n">
        <v>16</v>
      </c>
      <c r="C13884" s="7" t="n">
        <v>0</v>
      </c>
    </row>
    <row r="13885" spans="1:31">
      <c r="A13885" t="s">
        <v>4</v>
      </c>
      <c r="B13885" s="4" t="s">
        <v>5</v>
      </c>
      <c r="C13885" s="4" t="s">
        <v>7</v>
      </c>
    </row>
    <row r="13886" spans="1:31">
      <c r="A13886" t="n">
        <v>108571</v>
      </c>
      <c r="B13886" s="56" t="n">
        <v>116</v>
      </c>
      <c r="C13886" s="7" t="n">
        <v>0</v>
      </c>
    </row>
    <row r="13887" spans="1:31">
      <c r="A13887" t="s">
        <v>4</v>
      </c>
      <c r="B13887" s="4" t="s">
        <v>5</v>
      </c>
      <c r="C13887" s="4" t="s">
        <v>7</v>
      </c>
      <c r="D13887" s="4" t="s">
        <v>11</v>
      </c>
    </row>
    <row r="13888" spans="1:31">
      <c r="A13888" t="n">
        <v>108573</v>
      </c>
      <c r="B13888" s="56" t="n">
        <v>116</v>
      </c>
      <c r="C13888" s="7" t="n">
        <v>2</v>
      </c>
      <c r="D13888" s="7" t="n">
        <v>1</v>
      </c>
    </row>
    <row r="13889" spans="1:13">
      <c r="A13889" t="s">
        <v>4</v>
      </c>
      <c r="B13889" s="4" t="s">
        <v>5</v>
      </c>
      <c r="C13889" s="4" t="s">
        <v>7</v>
      </c>
      <c r="D13889" s="4" t="s">
        <v>17</v>
      </c>
    </row>
    <row r="13890" spans="1:13">
      <c r="A13890" t="n">
        <v>108577</v>
      </c>
      <c r="B13890" s="56" t="n">
        <v>116</v>
      </c>
      <c r="C13890" s="7" t="n">
        <v>5</v>
      </c>
      <c r="D13890" s="7" t="n">
        <v>1101004800</v>
      </c>
    </row>
    <row r="13891" spans="1:13">
      <c r="A13891" t="s">
        <v>4</v>
      </c>
      <c r="B13891" s="4" t="s">
        <v>5</v>
      </c>
      <c r="C13891" s="4" t="s">
        <v>7</v>
      </c>
      <c r="D13891" s="4" t="s">
        <v>11</v>
      </c>
    </row>
    <row r="13892" spans="1:13">
      <c r="A13892" t="n">
        <v>108583</v>
      </c>
      <c r="B13892" s="56" t="n">
        <v>116</v>
      </c>
      <c r="C13892" s="7" t="n">
        <v>6</v>
      </c>
      <c r="D13892" s="7" t="n">
        <v>1</v>
      </c>
    </row>
    <row r="13893" spans="1:13">
      <c r="A13893" t="s">
        <v>4</v>
      </c>
      <c r="B13893" s="4" t="s">
        <v>5</v>
      </c>
      <c r="C13893" s="4" t="s">
        <v>11</v>
      </c>
      <c r="D13893" s="4" t="s">
        <v>8</v>
      </c>
      <c r="E13893" s="4" t="s">
        <v>8</v>
      </c>
      <c r="F13893" s="4" t="s">
        <v>8</v>
      </c>
      <c r="G13893" s="4" t="s">
        <v>7</v>
      </c>
      <c r="H13893" s="4" t="s">
        <v>17</v>
      </c>
      <c r="I13893" s="4" t="s">
        <v>15</v>
      </c>
      <c r="J13893" s="4" t="s">
        <v>15</v>
      </c>
      <c r="K13893" s="4" t="s">
        <v>15</v>
      </c>
      <c r="L13893" s="4" t="s">
        <v>15</v>
      </c>
      <c r="M13893" s="4" t="s">
        <v>15</v>
      </c>
      <c r="N13893" s="4" t="s">
        <v>15</v>
      </c>
      <c r="O13893" s="4" t="s">
        <v>15</v>
      </c>
      <c r="P13893" s="4" t="s">
        <v>8</v>
      </c>
      <c r="Q13893" s="4" t="s">
        <v>8</v>
      </c>
      <c r="R13893" s="4" t="s">
        <v>17</v>
      </c>
      <c r="S13893" s="4" t="s">
        <v>7</v>
      </c>
      <c r="T13893" s="4" t="s">
        <v>17</v>
      </c>
      <c r="U13893" s="4" t="s">
        <v>17</v>
      </c>
      <c r="V13893" s="4" t="s">
        <v>11</v>
      </c>
    </row>
    <row r="13894" spans="1:13">
      <c r="A13894" t="n">
        <v>108587</v>
      </c>
      <c r="B13894" s="59" t="n">
        <v>19</v>
      </c>
      <c r="C13894" s="7" t="n">
        <v>1</v>
      </c>
      <c r="D13894" s="7" t="s">
        <v>144</v>
      </c>
      <c r="E13894" s="7" t="s">
        <v>145</v>
      </c>
      <c r="F13894" s="7" t="s">
        <v>18</v>
      </c>
      <c r="G13894" s="7" t="n">
        <v>0</v>
      </c>
      <c r="H13894" s="7" t="n">
        <v>1</v>
      </c>
      <c r="I13894" s="7" t="n">
        <v>0</v>
      </c>
      <c r="J13894" s="7" t="n">
        <v>0</v>
      </c>
      <c r="K13894" s="7" t="n">
        <v>0</v>
      </c>
      <c r="L13894" s="7" t="n">
        <v>0</v>
      </c>
      <c r="M13894" s="7" t="n">
        <v>1</v>
      </c>
      <c r="N13894" s="7" t="n">
        <v>1.60000002384186</v>
      </c>
      <c r="O13894" s="7" t="n">
        <v>0.0900000035762787</v>
      </c>
      <c r="P13894" s="7" t="s">
        <v>18</v>
      </c>
      <c r="Q13894" s="7" t="s">
        <v>18</v>
      </c>
      <c r="R13894" s="7" t="n">
        <v>-1</v>
      </c>
      <c r="S13894" s="7" t="n">
        <v>0</v>
      </c>
      <c r="T13894" s="7" t="n">
        <v>0</v>
      </c>
      <c r="U13894" s="7" t="n">
        <v>0</v>
      </c>
      <c r="V13894" s="7" t="n">
        <v>0</v>
      </c>
    </row>
    <row r="13895" spans="1:13">
      <c r="A13895" t="s">
        <v>4</v>
      </c>
      <c r="B13895" s="4" t="s">
        <v>5</v>
      </c>
      <c r="C13895" s="4" t="s">
        <v>11</v>
      </c>
      <c r="D13895" s="4" t="s">
        <v>8</v>
      </c>
      <c r="E13895" s="4" t="s">
        <v>8</v>
      </c>
      <c r="F13895" s="4" t="s">
        <v>8</v>
      </c>
      <c r="G13895" s="4" t="s">
        <v>7</v>
      </c>
      <c r="H13895" s="4" t="s">
        <v>17</v>
      </c>
      <c r="I13895" s="4" t="s">
        <v>15</v>
      </c>
      <c r="J13895" s="4" t="s">
        <v>15</v>
      </c>
      <c r="K13895" s="4" t="s">
        <v>15</v>
      </c>
      <c r="L13895" s="4" t="s">
        <v>15</v>
      </c>
      <c r="M13895" s="4" t="s">
        <v>15</v>
      </c>
      <c r="N13895" s="4" t="s">
        <v>15</v>
      </c>
      <c r="O13895" s="4" t="s">
        <v>15</v>
      </c>
      <c r="P13895" s="4" t="s">
        <v>8</v>
      </c>
      <c r="Q13895" s="4" t="s">
        <v>8</v>
      </c>
      <c r="R13895" s="4" t="s">
        <v>17</v>
      </c>
      <c r="S13895" s="4" t="s">
        <v>7</v>
      </c>
      <c r="T13895" s="4" t="s">
        <v>17</v>
      </c>
      <c r="U13895" s="4" t="s">
        <v>17</v>
      </c>
      <c r="V13895" s="4" t="s">
        <v>11</v>
      </c>
    </row>
    <row r="13896" spans="1:13">
      <c r="A13896" t="n">
        <v>108660</v>
      </c>
      <c r="B13896" s="59" t="n">
        <v>19</v>
      </c>
      <c r="C13896" s="7" t="n">
        <v>2</v>
      </c>
      <c r="D13896" s="7" t="s">
        <v>146</v>
      </c>
      <c r="E13896" s="7" t="s">
        <v>147</v>
      </c>
      <c r="F13896" s="7" t="s">
        <v>18</v>
      </c>
      <c r="G13896" s="7" t="n">
        <v>0</v>
      </c>
      <c r="H13896" s="7" t="n">
        <v>1</v>
      </c>
      <c r="I13896" s="7" t="n">
        <v>0</v>
      </c>
      <c r="J13896" s="7" t="n">
        <v>0</v>
      </c>
      <c r="K13896" s="7" t="n">
        <v>0</v>
      </c>
      <c r="L13896" s="7" t="n">
        <v>0</v>
      </c>
      <c r="M13896" s="7" t="n">
        <v>1</v>
      </c>
      <c r="N13896" s="7" t="n">
        <v>1.60000002384186</v>
      </c>
      <c r="O13896" s="7" t="n">
        <v>0.0900000035762787</v>
      </c>
      <c r="P13896" s="7" t="s">
        <v>18</v>
      </c>
      <c r="Q13896" s="7" t="s">
        <v>18</v>
      </c>
      <c r="R13896" s="7" t="n">
        <v>-1</v>
      </c>
      <c r="S13896" s="7" t="n">
        <v>0</v>
      </c>
      <c r="T13896" s="7" t="n">
        <v>0</v>
      </c>
      <c r="U13896" s="7" t="n">
        <v>0</v>
      </c>
      <c r="V13896" s="7" t="n">
        <v>0</v>
      </c>
    </row>
    <row r="13897" spans="1:13">
      <c r="A13897" t="s">
        <v>4</v>
      </c>
      <c r="B13897" s="4" t="s">
        <v>5</v>
      </c>
      <c r="C13897" s="4" t="s">
        <v>11</v>
      </c>
      <c r="D13897" s="4" t="s">
        <v>8</v>
      </c>
      <c r="E13897" s="4" t="s">
        <v>8</v>
      </c>
      <c r="F13897" s="4" t="s">
        <v>8</v>
      </c>
      <c r="G13897" s="4" t="s">
        <v>7</v>
      </c>
      <c r="H13897" s="4" t="s">
        <v>17</v>
      </c>
      <c r="I13897" s="4" t="s">
        <v>15</v>
      </c>
      <c r="J13897" s="4" t="s">
        <v>15</v>
      </c>
      <c r="K13897" s="4" t="s">
        <v>15</v>
      </c>
      <c r="L13897" s="4" t="s">
        <v>15</v>
      </c>
      <c r="M13897" s="4" t="s">
        <v>15</v>
      </c>
      <c r="N13897" s="4" t="s">
        <v>15</v>
      </c>
      <c r="O13897" s="4" t="s">
        <v>15</v>
      </c>
      <c r="P13897" s="4" t="s">
        <v>8</v>
      </c>
      <c r="Q13897" s="4" t="s">
        <v>8</v>
      </c>
      <c r="R13897" s="4" t="s">
        <v>17</v>
      </c>
      <c r="S13897" s="4" t="s">
        <v>7</v>
      </c>
      <c r="T13897" s="4" t="s">
        <v>17</v>
      </c>
      <c r="U13897" s="4" t="s">
        <v>17</v>
      </c>
      <c r="V13897" s="4" t="s">
        <v>11</v>
      </c>
    </row>
    <row r="13898" spans="1:13">
      <c r="A13898" t="n">
        <v>108734</v>
      </c>
      <c r="B13898" s="59" t="n">
        <v>19</v>
      </c>
      <c r="C13898" s="7" t="n">
        <v>3</v>
      </c>
      <c r="D13898" s="7" t="s">
        <v>148</v>
      </c>
      <c r="E13898" s="7" t="s">
        <v>149</v>
      </c>
      <c r="F13898" s="7" t="s">
        <v>18</v>
      </c>
      <c r="G13898" s="7" t="n">
        <v>0</v>
      </c>
      <c r="H13898" s="7" t="n">
        <v>1</v>
      </c>
      <c r="I13898" s="7" t="n">
        <v>0</v>
      </c>
      <c r="J13898" s="7" t="n">
        <v>0</v>
      </c>
      <c r="K13898" s="7" t="n">
        <v>0</v>
      </c>
      <c r="L13898" s="7" t="n">
        <v>0</v>
      </c>
      <c r="M13898" s="7" t="n">
        <v>1</v>
      </c>
      <c r="N13898" s="7" t="n">
        <v>1.60000002384186</v>
      </c>
      <c r="O13898" s="7" t="n">
        <v>0.0900000035762787</v>
      </c>
      <c r="P13898" s="7" t="s">
        <v>18</v>
      </c>
      <c r="Q13898" s="7" t="s">
        <v>18</v>
      </c>
      <c r="R13898" s="7" t="n">
        <v>-1</v>
      </c>
      <c r="S13898" s="7" t="n">
        <v>0</v>
      </c>
      <c r="T13898" s="7" t="n">
        <v>0</v>
      </c>
      <c r="U13898" s="7" t="n">
        <v>0</v>
      </c>
      <c r="V13898" s="7" t="n">
        <v>0</v>
      </c>
    </row>
    <row r="13899" spans="1:13">
      <c r="A13899" t="s">
        <v>4</v>
      </c>
      <c r="B13899" s="4" t="s">
        <v>5</v>
      </c>
      <c r="C13899" s="4" t="s">
        <v>11</v>
      </c>
      <c r="D13899" s="4" t="s">
        <v>8</v>
      </c>
      <c r="E13899" s="4" t="s">
        <v>8</v>
      </c>
      <c r="F13899" s="4" t="s">
        <v>8</v>
      </c>
      <c r="G13899" s="4" t="s">
        <v>7</v>
      </c>
      <c r="H13899" s="4" t="s">
        <v>17</v>
      </c>
      <c r="I13899" s="4" t="s">
        <v>15</v>
      </c>
      <c r="J13899" s="4" t="s">
        <v>15</v>
      </c>
      <c r="K13899" s="4" t="s">
        <v>15</v>
      </c>
      <c r="L13899" s="4" t="s">
        <v>15</v>
      </c>
      <c r="M13899" s="4" t="s">
        <v>15</v>
      </c>
      <c r="N13899" s="4" t="s">
        <v>15</v>
      </c>
      <c r="O13899" s="4" t="s">
        <v>15</v>
      </c>
      <c r="P13899" s="4" t="s">
        <v>8</v>
      </c>
      <c r="Q13899" s="4" t="s">
        <v>8</v>
      </c>
      <c r="R13899" s="4" t="s">
        <v>17</v>
      </c>
      <c r="S13899" s="4" t="s">
        <v>7</v>
      </c>
      <c r="T13899" s="4" t="s">
        <v>17</v>
      </c>
      <c r="U13899" s="4" t="s">
        <v>17</v>
      </c>
      <c r="V13899" s="4" t="s">
        <v>11</v>
      </c>
    </row>
    <row r="13900" spans="1:13">
      <c r="A13900" t="n">
        <v>108807</v>
      </c>
      <c r="B13900" s="59" t="n">
        <v>19</v>
      </c>
      <c r="C13900" s="7" t="n">
        <v>4</v>
      </c>
      <c r="D13900" s="7" t="s">
        <v>150</v>
      </c>
      <c r="E13900" s="7" t="s">
        <v>151</v>
      </c>
      <c r="F13900" s="7" t="s">
        <v>18</v>
      </c>
      <c r="G13900" s="7" t="n">
        <v>0</v>
      </c>
      <c r="H13900" s="7" t="n">
        <v>1</v>
      </c>
      <c r="I13900" s="7" t="n">
        <v>0</v>
      </c>
      <c r="J13900" s="7" t="n">
        <v>0</v>
      </c>
      <c r="K13900" s="7" t="n">
        <v>0</v>
      </c>
      <c r="L13900" s="7" t="n">
        <v>0</v>
      </c>
      <c r="M13900" s="7" t="n">
        <v>1</v>
      </c>
      <c r="N13900" s="7" t="n">
        <v>1.60000002384186</v>
      </c>
      <c r="O13900" s="7" t="n">
        <v>0.0900000035762787</v>
      </c>
      <c r="P13900" s="7" t="s">
        <v>18</v>
      </c>
      <c r="Q13900" s="7" t="s">
        <v>18</v>
      </c>
      <c r="R13900" s="7" t="n">
        <v>-1</v>
      </c>
      <c r="S13900" s="7" t="n">
        <v>0</v>
      </c>
      <c r="T13900" s="7" t="n">
        <v>0</v>
      </c>
      <c r="U13900" s="7" t="n">
        <v>0</v>
      </c>
      <c r="V13900" s="7" t="n">
        <v>0</v>
      </c>
    </row>
    <row r="13901" spans="1:13">
      <c r="A13901" t="s">
        <v>4</v>
      </c>
      <c r="B13901" s="4" t="s">
        <v>5</v>
      </c>
      <c r="C13901" s="4" t="s">
        <v>11</v>
      </c>
      <c r="D13901" s="4" t="s">
        <v>8</v>
      </c>
      <c r="E13901" s="4" t="s">
        <v>8</v>
      </c>
      <c r="F13901" s="4" t="s">
        <v>8</v>
      </c>
      <c r="G13901" s="4" t="s">
        <v>7</v>
      </c>
      <c r="H13901" s="4" t="s">
        <v>17</v>
      </c>
      <c r="I13901" s="4" t="s">
        <v>15</v>
      </c>
      <c r="J13901" s="4" t="s">
        <v>15</v>
      </c>
      <c r="K13901" s="4" t="s">
        <v>15</v>
      </c>
      <c r="L13901" s="4" t="s">
        <v>15</v>
      </c>
      <c r="M13901" s="4" t="s">
        <v>15</v>
      </c>
      <c r="N13901" s="4" t="s">
        <v>15</v>
      </c>
      <c r="O13901" s="4" t="s">
        <v>15</v>
      </c>
      <c r="P13901" s="4" t="s">
        <v>8</v>
      </c>
      <c r="Q13901" s="4" t="s">
        <v>8</v>
      </c>
      <c r="R13901" s="4" t="s">
        <v>17</v>
      </c>
      <c r="S13901" s="4" t="s">
        <v>7</v>
      </c>
      <c r="T13901" s="4" t="s">
        <v>17</v>
      </c>
      <c r="U13901" s="4" t="s">
        <v>17</v>
      </c>
      <c r="V13901" s="4" t="s">
        <v>11</v>
      </c>
    </row>
    <row r="13902" spans="1:13">
      <c r="A13902" t="n">
        <v>108882</v>
      </c>
      <c r="B13902" s="59" t="n">
        <v>19</v>
      </c>
      <c r="C13902" s="7" t="n">
        <v>5</v>
      </c>
      <c r="D13902" s="7" t="s">
        <v>152</v>
      </c>
      <c r="E13902" s="7" t="s">
        <v>153</v>
      </c>
      <c r="F13902" s="7" t="s">
        <v>18</v>
      </c>
      <c r="G13902" s="7" t="n">
        <v>0</v>
      </c>
      <c r="H13902" s="7" t="n">
        <v>1</v>
      </c>
      <c r="I13902" s="7" t="n">
        <v>0</v>
      </c>
      <c r="J13902" s="7" t="n">
        <v>0</v>
      </c>
      <c r="K13902" s="7" t="n">
        <v>0</v>
      </c>
      <c r="L13902" s="7" t="n">
        <v>0</v>
      </c>
      <c r="M13902" s="7" t="n">
        <v>1</v>
      </c>
      <c r="N13902" s="7" t="n">
        <v>1.60000002384186</v>
      </c>
      <c r="O13902" s="7" t="n">
        <v>0.0900000035762787</v>
      </c>
      <c r="P13902" s="7" t="s">
        <v>18</v>
      </c>
      <c r="Q13902" s="7" t="s">
        <v>18</v>
      </c>
      <c r="R13902" s="7" t="n">
        <v>-1</v>
      </c>
      <c r="S13902" s="7" t="n">
        <v>0</v>
      </c>
      <c r="T13902" s="7" t="n">
        <v>0</v>
      </c>
      <c r="U13902" s="7" t="n">
        <v>0</v>
      </c>
      <c r="V13902" s="7" t="n">
        <v>0</v>
      </c>
    </row>
    <row r="13903" spans="1:13">
      <c r="A13903" t="s">
        <v>4</v>
      </c>
      <c r="B13903" s="4" t="s">
        <v>5</v>
      </c>
      <c r="C13903" s="4" t="s">
        <v>11</v>
      </c>
      <c r="D13903" s="4" t="s">
        <v>8</v>
      </c>
      <c r="E13903" s="4" t="s">
        <v>8</v>
      </c>
      <c r="F13903" s="4" t="s">
        <v>8</v>
      </c>
      <c r="G13903" s="4" t="s">
        <v>7</v>
      </c>
      <c r="H13903" s="4" t="s">
        <v>17</v>
      </c>
      <c r="I13903" s="4" t="s">
        <v>15</v>
      </c>
      <c r="J13903" s="4" t="s">
        <v>15</v>
      </c>
      <c r="K13903" s="4" t="s">
        <v>15</v>
      </c>
      <c r="L13903" s="4" t="s">
        <v>15</v>
      </c>
      <c r="M13903" s="4" t="s">
        <v>15</v>
      </c>
      <c r="N13903" s="4" t="s">
        <v>15</v>
      </c>
      <c r="O13903" s="4" t="s">
        <v>15</v>
      </c>
      <c r="P13903" s="4" t="s">
        <v>8</v>
      </c>
      <c r="Q13903" s="4" t="s">
        <v>8</v>
      </c>
      <c r="R13903" s="4" t="s">
        <v>17</v>
      </c>
      <c r="S13903" s="4" t="s">
        <v>7</v>
      </c>
      <c r="T13903" s="4" t="s">
        <v>17</v>
      </c>
      <c r="U13903" s="4" t="s">
        <v>17</v>
      </c>
      <c r="V13903" s="4" t="s">
        <v>11</v>
      </c>
    </row>
    <row r="13904" spans="1:13">
      <c r="A13904" t="n">
        <v>108954</v>
      </c>
      <c r="B13904" s="59" t="n">
        <v>19</v>
      </c>
      <c r="C13904" s="7" t="n">
        <v>6</v>
      </c>
      <c r="D13904" s="7" t="s">
        <v>154</v>
      </c>
      <c r="E13904" s="7" t="s">
        <v>155</v>
      </c>
      <c r="F13904" s="7" t="s">
        <v>18</v>
      </c>
      <c r="G13904" s="7" t="n">
        <v>0</v>
      </c>
      <c r="H13904" s="7" t="n">
        <v>1</v>
      </c>
      <c r="I13904" s="7" t="n">
        <v>0</v>
      </c>
      <c r="J13904" s="7" t="n">
        <v>0</v>
      </c>
      <c r="K13904" s="7" t="n">
        <v>0</v>
      </c>
      <c r="L13904" s="7" t="n">
        <v>0</v>
      </c>
      <c r="M13904" s="7" t="n">
        <v>1</v>
      </c>
      <c r="N13904" s="7" t="n">
        <v>1.60000002384186</v>
      </c>
      <c r="O13904" s="7" t="n">
        <v>0.0900000035762787</v>
      </c>
      <c r="P13904" s="7" t="s">
        <v>18</v>
      </c>
      <c r="Q13904" s="7" t="s">
        <v>18</v>
      </c>
      <c r="R13904" s="7" t="n">
        <v>-1</v>
      </c>
      <c r="S13904" s="7" t="n">
        <v>0</v>
      </c>
      <c r="T13904" s="7" t="n">
        <v>0</v>
      </c>
      <c r="U13904" s="7" t="n">
        <v>0</v>
      </c>
      <c r="V13904" s="7" t="n">
        <v>0</v>
      </c>
    </row>
    <row r="13905" spans="1:22">
      <c r="A13905" t="s">
        <v>4</v>
      </c>
      <c r="B13905" s="4" t="s">
        <v>5</v>
      </c>
      <c r="C13905" s="4" t="s">
        <v>11</v>
      </c>
      <c r="D13905" s="4" t="s">
        <v>8</v>
      </c>
      <c r="E13905" s="4" t="s">
        <v>8</v>
      </c>
      <c r="F13905" s="4" t="s">
        <v>8</v>
      </c>
      <c r="G13905" s="4" t="s">
        <v>7</v>
      </c>
      <c r="H13905" s="4" t="s">
        <v>17</v>
      </c>
      <c r="I13905" s="4" t="s">
        <v>15</v>
      </c>
      <c r="J13905" s="4" t="s">
        <v>15</v>
      </c>
      <c r="K13905" s="4" t="s">
        <v>15</v>
      </c>
      <c r="L13905" s="4" t="s">
        <v>15</v>
      </c>
      <c r="M13905" s="4" t="s">
        <v>15</v>
      </c>
      <c r="N13905" s="4" t="s">
        <v>15</v>
      </c>
      <c r="O13905" s="4" t="s">
        <v>15</v>
      </c>
      <c r="P13905" s="4" t="s">
        <v>8</v>
      </c>
      <c r="Q13905" s="4" t="s">
        <v>8</v>
      </c>
      <c r="R13905" s="4" t="s">
        <v>17</v>
      </c>
      <c r="S13905" s="4" t="s">
        <v>7</v>
      </c>
      <c r="T13905" s="4" t="s">
        <v>17</v>
      </c>
      <c r="U13905" s="4" t="s">
        <v>17</v>
      </c>
      <c r="V13905" s="4" t="s">
        <v>11</v>
      </c>
    </row>
    <row r="13906" spans="1:22">
      <c r="A13906" t="n">
        <v>109027</v>
      </c>
      <c r="B13906" s="59" t="n">
        <v>19</v>
      </c>
      <c r="C13906" s="7" t="n">
        <v>7</v>
      </c>
      <c r="D13906" s="7" t="s">
        <v>156</v>
      </c>
      <c r="E13906" s="7" t="s">
        <v>157</v>
      </c>
      <c r="F13906" s="7" t="s">
        <v>18</v>
      </c>
      <c r="G13906" s="7" t="n">
        <v>0</v>
      </c>
      <c r="H13906" s="7" t="n">
        <v>1</v>
      </c>
      <c r="I13906" s="7" t="n">
        <v>0</v>
      </c>
      <c r="J13906" s="7" t="n">
        <v>0</v>
      </c>
      <c r="K13906" s="7" t="n">
        <v>0</v>
      </c>
      <c r="L13906" s="7" t="n">
        <v>0</v>
      </c>
      <c r="M13906" s="7" t="n">
        <v>1</v>
      </c>
      <c r="N13906" s="7" t="n">
        <v>1.60000002384186</v>
      </c>
      <c r="O13906" s="7" t="n">
        <v>0.0900000035762787</v>
      </c>
      <c r="P13906" s="7" t="s">
        <v>18</v>
      </c>
      <c r="Q13906" s="7" t="s">
        <v>18</v>
      </c>
      <c r="R13906" s="7" t="n">
        <v>-1</v>
      </c>
      <c r="S13906" s="7" t="n">
        <v>0</v>
      </c>
      <c r="T13906" s="7" t="n">
        <v>0</v>
      </c>
      <c r="U13906" s="7" t="n">
        <v>0</v>
      </c>
      <c r="V13906" s="7" t="n">
        <v>0</v>
      </c>
    </row>
    <row r="13907" spans="1:22">
      <c r="A13907" t="s">
        <v>4</v>
      </c>
      <c r="B13907" s="4" t="s">
        <v>5</v>
      </c>
      <c r="C13907" s="4" t="s">
        <v>11</v>
      </c>
      <c r="D13907" s="4" t="s">
        <v>8</v>
      </c>
      <c r="E13907" s="4" t="s">
        <v>8</v>
      </c>
      <c r="F13907" s="4" t="s">
        <v>8</v>
      </c>
      <c r="G13907" s="4" t="s">
        <v>7</v>
      </c>
      <c r="H13907" s="4" t="s">
        <v>17</v>
      </c>
      <c r="I13907" s="4" t="s">
        <v>15</v>
      </c>
      <c r="J13907" s="4" t="s">
        <v>15</v>
      </c>
      <c r="K13907" s="4" t="s">
        <v>15</v>
      </c>
      <c r="L13907" s="4" t="s">
        <v>15</v>
      </c>
      <c r="M13907" s="4" t="s">
        <v>15</v>
      </c>
      <c r="N13907" s="4" t="s">
        <v>15</v>
      </c>
      <c r="O13907" s="4" t="s">
        <v>15</v>
      </c>
      <c r="P13907" s="4" t="s">
        <v>8</v>
      </c>
      <c r="Q13907" s="4" t="s">
        <v>8</v>
      </c>
      <c r="R13907" s="4" t="s">
        <v>17</v>
      </c>
      <c r="S13907" s="4" t="s">
        <v>7</v>
      </c>
      <c r="T13907" s="4" t="s">
        <v>17</v>
      </c>
      <c r="U13907" s="4" t="s">
        <v>17</v>
      </c>
      <c r="V13907" s="4" t="s">
        <v>11</v>
      </c>
    </row>
    <row r="13908" spans="1:22">
      <c r="A13908" t="n">
        <v>109098</v>
      </c>
      <c r="B13908" s="59" t="n">
        <v>19</v>
      </c>
      <c r="C13908" s="7" t="n">
        <v>8</v>
      </c>
      <c r="D13908" s="7" t="s">
        <v>158</v>
      </c>
      <c r="E13908" s="7" t="s">
        <v>159</v>
      </c>
      <c r="F13908" s="7" t="s">
        <v>18</v>
      </c>
      <c r="G13908" s="7" t="n">
        <v>0</v>
      </c>
      <c r="H13908" s="7" t="n">
        <v>1</v>
      </c>
      <c r="I13908" s="7" t="n">
        <v>0</v>
      </c>
      <c r="J13908" s="7" t="n">
        <v>0</v>
      </c>
      <c r="K13908" s="7" t="n">
        <v>0</v>
      </c>
      <c r="L13908" s="7" t="n">
        <v>0</v>
      </c>
      <c r="M13908" s="7" t="n">
        <v>1</v>
      </c>
      <c r="N13908" s="7" t="n">
        <v>1.60000002384186</v>
      </c>
      <c r="O13908" s="7" t="n">
        <v>0.0900000035762787</v>
      </c>
      <c r="P13908" s="7" t="s">
        <v>18</v>
      </c>
      <c r="Q13908" s="7" t="s">
        <v>18</v>
      </c>
      <c r="R13908" s="7" t="n">
        <v>-1</v>
      </c>
      <c r="S13908" s="7" t="n">
        <v>0</v>
      </c>
      <c r="T13908" s="7" t="n">
        <v>0</v>
      </c>
      <c r="U13908" s="7" t="n">
        <v>0</v>
      </c>
      <c r="V13908" s="7" t="n">
        <v>0</v>
      </c>
    </row>
    <row r="13909" spans="1:22">
      <c r="A13909" t="s">
        <v>4</v>
      </c>
      <c r="B13909" s="4" t="s">
        <v>5</v>
      </c>
      <c r="C13909" s="4" t="s">
        <v>11</v>
      </c>
      <c r="D13909" s="4" t="s">
        <v>8</v>
      </c>
      <c r="E13909" s="4" t="s">
        <v>8</v>
      </c>
      <c r="F13909" s="4" t="s">
        <v>8</v>
      </c>
      <c r="G13909" s="4" t="s">
        <v>7</v>
      </c>
      <c r="H13909" s="4" t="s">
        <v>17</v>
      </c>
      <c r="I13909" s="4" t="s">
        <v>15</v>
      </c>
      <c r="J13909" s="4" t="s">
        <v>15</v>
      </c>
      <c r="K13909" s="4" t="s">
        <v>15</v>
      </c>
      <c r="L13909" s="4" t="s">
        <v>15</v>
      </c>
      <c r="M13909" s="4" t="s">
        <v>15</v>
      </c>
      <c r="N13909" s="4" t="s">
        <v>15</v>
      </c>
      <c r="O13909" s="4" t="s">
        <v>15</v>
      </c>
      <c r="P13909" s="4" t="s">
        <v>8</v>
      </c>
      <c r="Q13909" s="4" t="s">
        <v>8</v>
      </c>
      <c r="R13909" s="4" t="s">
        <v>17</v>
      </c>
      <c r="S13909" s="4" t="s">
        <v>7</v>
      </c>
      <c r="T13909" s="4" t="s">
        <v>17</v>
      </c>
      <c r="U13909" s="4" t="s">
        <v>17</v>
      </c>
      <c r="V13909" s="4" t="s">
        <v>11</v>
      </c>
    </row>
    <row r="13910" spans="1:22">
      <c r="A13910" t="n">
        <v>109171</v>
      </c>
      <c r="B13910" s="59" t="n">
        <v>19</v>
      </c>
      <c r="C13910" s="7" t="n">
        <v>9</v>
      </c>
      <c r="D13910" s="7" t="s">
        <v>160</v>
      </c>
      <c r="E13910" s="7" t="s">
        <v>161</v>
      </c>
      <c r="F13910" s="7" t="s">
        <v>18</v>
      </c>
      <c r="G13910" s="7" t="n">
        <v>0</v>
      </c>
      <c r="H13910" s="7" t="n">
        <v>1</v>
      </c>
      <c r="I13910" s="7" t="n">
        <v>0</v>
      </c>
      <c r="J13910" s="7" t="n">
        <v>0</v>
      </c>
      <c r="K13910" s="7" t="n">
        <v>0</v>
      </c>
      <c r="L13910" s="7" t="n">
        <v>0</v>
      </c>
      <c r="M13910" s="7" t="n">
        <v>1</v>
      </c>
      <c r="N13910" s="7" t="n">
        <v>1.60000002384186</v>
      </c>
      <c r="O13910" s="7" t="n">
        <v>0.0900000035762787</v>
      </c>
      <c r="P13910" s="7" t="s">
        <v>18</v>
      </c>
      <c r="Q13910" s="7" t="s">
        <v>18</v>
      </c>
      <c r="R13910" s="7" t="n">
        <v>-1</v>
      </c>
      <c r="S13910" s="7" t="n">
        <v>0</v>
      </c>
      <c r="T13910" s="7" t="n">
        <v>0</v>
      </c>
      <c r="U13910" s="7" t="n">
        <v>0</v>
      </c>
      <c r="V13910" s="7" t="n">
        <v>0</v>
      </c>
    </row>
    <row r="13911" spans="1:22">
      <c r="A13911" t="s">
        <v>4</v>
      </c>
      <c r="B13911" s="4" t="s">
        <v>5</v>
      </c>
      <c r="C13911" s="4" t="s">
        <v>11</v>
      </c>
      <c r="D13911" s="4" t="s">
        <v>7</v>
      </c>
      <c r="E13911" s="4" t="s">
        <v>7</v>
      </c>
      <c r="F13911" s="4" t="s">
        <v>8</v>
      </c>
    </row>
    <row r="13912" spans="1:22">
      <c r="A13912" t="n">
        <v>109246</v>
      </c>
      <c r="B13912" s="50" t="n">
        <v>20</v>
      </c>
      <c r="C13912" s="7" t="n">
        <v>0</v>
      </c>
      <c r="D13912" s="7" t="n">
        <v>3</v>
      </c>
      <c r="E13912" s="7" t="n">
        <v>10</v>
      </c>
      <c r="F13912" s="7" t="s">
        <v>172</v>
      </c>
    </row>
    <row r="13913" spans="1:22">
      <c r="A13913" t="s">
        <v>4</v>
      </c>
      <c r="B13913" s="4" t="s">
        <v>5</v>
      </c>
      <c r="C13913" s="4" t="s">
        <v>11</v>
      </c>
    </row>
    <row r="13914" spans="1:22">
      <c r="A13914" t="n">
        <v>109264</v>
      </c>
      <c r="B13914" s="26" t="n">
        <v>16</v>
      </c>
      <c r="C13914" s="7" t="n">
        <v>0</v>
      </c>
    </row>
    <row r="13915" spans="1:22">
      <c r="A13915" t="s">
        <v>4</v>
      </c>
      <c r="B13915" s="4" t="s">
        <v>5</v>
      </c>
      <c r="C13915" s="4" t="s">
        <v>11</v>
      </c>
      <c r="D13915" s="4" t="s">
        <v>7</v>
      </c>
      <c r="E13915" s="4" t="s">
        <v>7</v>
      </c>
      <c r="F13915" s="4" t="s">
        <v>8</v>
      </c>
    </row>
    <row r="13916" spans="1:22">
      <c r="A13916" t="n">
        <v>109267</v>
      </c>
      <c r="B13916" s="50" t="n">
        <v>20</v>
      </c>
      <c r="C13916" s="7" t="n">
        <v>1</v>
      </c>
      <c r="D13916" s="7" t="n">
        <v>3</v>
      </c>
      <c r="E13916" s="7" t="n">
        <v>10</v>
      </c>
      <c r="F13916" s="7" t="s">
        <v>172</v>
      </c>
    </row>
    <row r="13917" spans="1:22">
      <c r="A13917" t="s">
        <v>4</v>
      </c>
      <c r="B13917" s="4" t="s">
        <v>5</v>
      </c>
      <c r="C13917" s="4" t="s">
        <v>11</v>
      </c>
    </row>
    <row r="13918" spans="1:22">
      <c r="A13918" t="n">
        <v>109285</v>
      </c>
      <c r="B13918" s="26" t="n">
        <v>16</v>
      </c>
      <c r="C13918" s="7" t="n">
        <v>0</v>
      </c>
    </row>
    <row r="13919" spans="1:22">
      <c r="A13919" t="s">
        <v>4</v>
      </c>
      <c r="B13919" s="4" t="s">
        <v>5</v>
      </c>
      <c r="C13919" s="4" t="s">
        <v>11</v>
      </c>
      <c r="D13919" s="4" t="s">
        <v>7</v>
      </c>
      <c r="E13919" s="4" t="s">
        <v>7</v>
      </c>
      <c r="F13919" s="4" t="s">
        <v>8</v>
      </c>
    </row>
    <row r="13920" spans="1:22">
      <c r="A13920" t="n">
        <v>109288</v>
      </c>
      <c r="B13920" s="50" t="n">
        <v>20</v>
      </c>
      <c r="C13920" s="7" t="n">
        <v>2</v>
      </c>
      <c r="D13920" s="7" t="n">
        <v>3</v>
      </c>
      <c r="E13920" s="7" t="n">
        <v>10</v>
      </c>
      <c r="F13920" s="7" t="s">
        <v>172</v>
      </c>
    </row>
    <row r="13921" spans="1:22">
      <c r="A13921" t="s">
        <v>4</v>
      </c>
      <c r="B13921" s="4" t="s">
        <v>5</v>
      </c>
      <c r="C13921" s="4" t="s">
        <v>11</v>
      </c>
    </row>
    <row r="13922" spans="1:22">
      <c r="A13922" t="n">
        <v>109306</v>
      </c>
      <c r="B13922" s="26" t="n">
        <v>16</v>
      </c>
      <c r="C13922" s="7" t="n">
        <v>0</v>
      </c>
    </row>
    <row r="13923" spans="1:22">
      <c r="A13923" t="s">
        <v>4</v>
      </c>
      <c r="B13923" s="4" t="s">
        <v>5</v>
      </c>
      <c r="C13923" s="4" t="s">
        <v>11</v>
      </c>
      <c r="D13923" s="4" t="s">
        <v>7</v>
      </c>
      <c r="E13923" s="4" t="s">
        <v>7</v>
      </c>
      <c r="F13923" s="4" t="s">
        <v>8</v>
      </c>
    </row>
    <row r="13924" spans="1:22">
      <c r="A13924" t="n">
        <v>109309</v>
      </c>
      <c r="B13924" s="50" t="n">
        <v>20</v>
      </c>
      <c r="C13924" s="7" t="n">
        <v>3</v>
      </c>
      <c r="D13924" s="7" t="n">
        <v>3</v>
      </c>
      <c r="E13924" s="7" t="n">
        <v>10</v>
      </c>
      <c r="F13924" s="7" t="s">
        <v>172</v>
      </c>
    </row>
    <row r="13925" spans="1:22">
      <c r="A13925" t="s">
        <v>4</v>
      </c>
      <c r="B13925" s="4" t="s">
        <v>5</v>
      </c>
      <c r="C13925" s="4" t="s">
        <v>11</v>
      </c>
    </row>
    <row r="13926" spans="1:22">
      <c r="A13926" t="n">
        <v>109327</v>
      </c>
      <c r="B13926" s="26" t="n">
        <v>16</v>
      </c>
      <c r="C13926" s="7" t="n">
        <v>0</v>
      </c>
    </row>
    <row r="13927" spans="1:22">
      <c r="A13927" t="s">
        <v>4</v>
      </c>
      <c r="B13927" s="4" t="s">
        <v>5</v>
      </c>
      <c r="C13927" s="4" t="s">
        <v>11</v>
      </c>
      <c r="D13927" s="4" t="s">
        <v>7</v>
      </c>
      <c r="E13927" s="4" t="s">
        <v>7</v>
      </c>
      <c r="F13927" s="4" t="s">
        <v>8</v>
      </c>
    </row>
    <row r="13928" spans="1:22">
      <c r="A13928" t="n">
        <v>109330</v>
      </c>
      <c r="B13928" s="50" t="n">
        <v>20</v>
      </c>
      <c r="C13928" s="7" t="n">
        <v>4</v>
      </c>
      <c r="D13928" s="7" t="n">
        <v>3</v>
      </c>
      <c r="E13928" s="7" t="n">
        <v>10</v>
      </c>
      <c r="F13928" s="7" t="s">
        <v>172</v>
      </c>
    </row>
    <row r="13929" spans="1:22">
      <c r="A13929" t="s">
        <v>4</v>
      </c>
      <c r="B13929" s="4" t="s">
        <v>5</v>
      </c>
      <c r="C13929" s="4" t="s">
        <v>11</v>
      </c>
    </row>
    <row r="13930" spans="1:22">
      <c r="A13930" t="n">
        <v>109348</v>
      </c>
      <c r="B13930" s="26" t="n">
        <v>16</v>
      </c>
      <c r="C13930" s="7" t="n">
        <v>0</v>
      </c>
    </row>
    <row r="13931" spans="1:22">
      <c r="A13931" t="s">
        <v>4</v>
      </c>
      <c r="B13931" s="4" t="s">
        <v>5</v>
      </c>
      <c r="C13931" s="4" t="s">
        <v>11</v>
      </c>
      <c r="D13931" s="4" t="s">
        <v>7</v>
      </c>
      <c r="E13931" s="4" t="s">
        <v>7</v>
      </c>
      <c r="F13931" s="4" t="s">
        <v>8</v>
      </c>
    </row>
    <row r="13932" spans="1:22">
      <c r="A13932" t="n">
        <v>109351</v>
      </c>
      <c r="B13932" s="50" t="n">
        <v>20</v>
      </c>
      <c r="C13932" s="7" t="n">
        <v>5</v>
      </c>
      <c r="D13932" s="7" t="n">
        <v>3</v>
      </c>
      <c r="E13932" s="7" t="n">
        <v>10</v>
      </c>
      <c r="F13932" s="7" t="s">
        <v>172</v>
      </c>
    </row>
    <row r="13933" spans="1:22">
      <c r="A13933" t="s">
        <v>4</v>
      </c>
      <c r="B13933" s="4" t="s">
        <v>5</v>
      </c>
      <c r="C13933" s="4" t="s">
        <v>11</v>
      </c>
    </row>
    <row r="13934" spans="1:22">
      <c r="A13934" t="n">
        <v>109369</v>
      </c>
      <c r="B13934" s="26" t="n">
        <v>16</v>
      </c>
      <c r="C13934" s="7" t="n">
        <v>0</v>
      </c>
    </row>
    <row r="13935" spans="1:22">
      <c r="A13935" t="s">
        <v>4</v>
      </c>
      <c r="B13935" s="4" t="s">
        <v>5</v>
      </c>
      <c r="C13935" s="4" t="s">
        <v>11</v>
      </c>
      <c r="D13935" s="4" t="s">
        <v>7</v>
      </c>
      <c r="E13935" s="4" t="s">
        <v>7</v>
      </c>
      <c r="F13935" s="4" t="s">
        <v>8</v>
      </c>
    </row>
    <row r="13936" spans="1:22">
      <c r="A13936" t="n">
        <v>109372</v>
      </c>
      <c r="B13936" s="50" t="n">
        <v>20</v>
      </c>
      <c r="C13936" s="7" t="n">
        <v>6</v>
      </c>
      <c r="D13936" s="7" t="n">
        <v>3</v>
      </c>
      <c r="E13936" s="7" t="n">
        <v>10</v>
      </c>
      <c r="F13936" s="7" t="s">
        <v>172</v>
      </c>
    </row>
    <row r="13937" spans="1:6">
      <c r="A13937" t="s">
        <v>4</v>
      </c>
      <c r="B13937" s="4" t="s">
        <v>5</v>
      </c>
      <c r="C13937" s="4" t="s">
        <v>11</v>
      </c>
    </row>
    <row r="13938" spans="1:6">
      <c r="A13938" t="n">
        <v>109390</v>
      </c>
      <c r="B13938" s="26" t="n">
        <v>16</v>
      </c>
      <c r="C13938" s="7" t="n">
        <v>0</v>
      </c>
    </row>
    <row r="13939" spans="1:6">
      <c r="A13939" t="s">
        <v>4</v>
      </c>
      <c r="B13939" s="4" t="s">
        <v>5</v>
      </c>
      <c r="C13939" s="4" t="s">
        <v>11</v>
      </c>
      <c r="D13939" s="4" t="s">
        <v>7</v>
      </c>
      <c r="E13939" s="4" t="s">
        <v>7</v>
      </c>
      <c r="F13939" s="4" t="s">
        <v>8</v>
      </c>
    </row>
    <row r="13940" spans="1:6">
      <c r="A13940" t="n">
        <v>109393</v>
      </c>
      <c r="B13940" s="50" t="n">
        <v>20</v>
      </c>
      <c r="C13940" s="7" t="n">
        <v>7</v>
      </c>
      <c r="D13940" s="7" t="n">
        <v>3</v>
      </c>
      <c r="E13940" s="7" t="n">
        <v>10</v>
      </c>
      <c r="F13940" s="7" t="s">
        <v>172</v>
      </c>
    </row>
    <row r="13941" spans="1:6">
      <c r="A13941" t="s">
        <v>4</v>
      </c>
      <c r="B13941" s="4" t="s">
        <v>5</v>
      </c>
      <c r="C13941" s="4" t="s">
        <v>11</v>
      </c>
    </row>
    <row r="13942" spans="1:6">
      <c r="A13942" t="n">
        <v>109411</v>
      </c>
      <c r="B13942" s="26" t="n">
        <v>16</v>
      </c>
      <c r="C13942" s="7" t="n">
        <v>0</v>
      </c>
    </row>
    <row r="13943" spans="1:6">
      <c r="A13943" t="s">
        <v>4</v>
      </c>
      <c r="B13943" s="4" t="s">
        <v>5</v>
      </c>
      <c r="C13943" s="4" t="s">
        <v>11</v>
      </c>
      <c r="D13943" s="4" t="s">
        <v>7</v>
      </c>
      <c r="E13943" s="4" t="s">
        <v>7</v>
      </c>
      <c r="F13943" s="4" t="s">
        <v>8</v>
      </c>
    </row>
    <row r="13944" spans="1:6">
      <c r="A13944" t="n">
        <v>109414</v>
      </c>
      <c r="B13944" s="50" t="n">
        <v>20</v>
      </c>
      <c r="C13944" s="7" t="n">
        <v>8</v>
      </c>
      <c r="D13944" s="7" t="n">
        <v>3</v>
      </c>
      <c r="E13944" s="7" t="n">
        <v>10</v>
      </c>
      <c r="F13944" s="7" t="s">
        <v>172</v>
      </c>
    </row>
    <row r="13945" spans="1:6">
      <c r="A13945" t="s">
        <v>4</v>
      </c>
      <c r="B13945" s="4" t="s">
        <v>5</v>
      </c>
      <c r="C13945" s="4" t="s">
        <v>11</v>
      </c>
    </row>
    <row r="13946" spans="1:6">
      <c r="A13946" t="n">
        <v>109432</v>
      </c>
      <c r="B13946" s="26" t="n">
        <v>16</v>
      </c>
      <c r="C13946" s="7" t="n">
        <v>0</v>
      </c>
    </row>
    <row r="13947" spans="1:6">
      <c r="A13947" t="s">
        <v>4</v>
      </c>
      <c r="B13947" s="4" t="s">
        <v>5</v>
      </c>
      <c r="C13947" s="4" t="s">
        <v>11</v>
      </c>
      <c r="D13947" s="4" t="s">
        <v>7</v>
      </c>
      <c r="E13947" s="4" t="s">
        <v>7</v>
      </c>
      <c r="F13947" s="4" t="s">
        <v>8</v>
      </c>
    </row>
    <row r="13948" spans="1:6">
      <c r="A13948" t="n">
        <v>109435</v>
      </c>
      <c r="B13948" s="50" t="n">
        <v>20</v>
      </c>
      <c r="C13948" s="7" t="n">
        <v>9</v>
      </c>
      <c r="D13948" s="7" t="n">
        <v>3</v>
      </c>
      <c r="E13948" s="7" t="n">
        <v>10</v>
      </c>
      <c r="F13948" s="7" t="s">
        <v>172</v>
      </c>
    </row>
    <row r="13949" spans="1:6">
      <c r="A13949" t="s">
        <v>4</v>
      </c>
      <c r="B13949" s="4" t="s">
        <v>5</v>
      </c>
      <c r="C13949" s="4" t="s">
        <v>11</v>
      </c>
    </row>
    <row r="13950" spans="1:6">
      <c r="A13950" t="n">
        <v>109453</v>
      </c>
      <c r="B13950" s="26" t="n">
        <v>16</v>
      </c>
      <c r="C13950" s="7" t="n">
        <v>0</v>
      </c>
    </row>
    <row r="13951" spans="1:6">
      <c r="A13951" t="s">
        <v>4</v>
      </c>
      <c r="B13951" s="4" t="s">
        <v>5</v>
      </c>
      <c r="C13951" s="4" t="s">
        <v>7</v>
      </c>
      <c r="D13951" s="4" t="s">
        <v>11</v>
      </c>
      <c r="E13951" s="4" t="s">
        <v>7</v>
      </c>
    </row>
    <row r="13952" spans="1:6">
      <c r="A13952" t="n">
        <v>109456</v>
      </c>
      <c r="B13952" s="15" t="n">
        <v>49</v>
      </c>
      <c r="C13952" s="7" t="n">
        <v>1</v>
      </c>
      <c r="D13952" s="7" t="n">
        <v>0</v>
      </c>
      <c r="E13952" s="7" t="n">
        <v>0</v>
      </c>
    </row>
    <row r="13953" spans="1:6">
      <c r="A13953" t="s">
        <v>4</v>
      </c>
      <c r="B13953" s="4" t="s">
        <v>5</v>
      </c>
      <c r="C13953" s="4" t="s">
        <v>7</v>
      </c>
      <c r="D13953" s="4" t="s">
        <v>11</v>
      </c>
      <c r="E13953" s="4" t="s">
        <v>17</v>
      </c>
      <c r="F13953" s="4" t="s">
        <v>11</v>
      </c>
      <c r="G13953" s="4" t="s">
        <v>17</v>
      </c>
      <c r="H13953" s="4" t="s">
        <v>7</v>
      </c>
    </row>
    <row r="13954" spans="1:6">
      <c r="A13954" t="n">
        <v>109461</v>
      </c>
      <c r="B13954" s="15" t="n">
        <v>49</v>
      </c>
      <c r="C13954" s="7" t="n">
        <v>0</v>
      </c>
      <c r="D13954" s="7" t="n">
        <v>509</v>
      </c>
      <c r="E13954" s="7" t="n">
        <v>1060320051</v>
      </c>
      <c r="F13954" s="7" t="n">
        <v>0</v>
      </c>
      <c r="G13954" s="7" t="n">
        <v>0</v>
      </c>
      <c r="H13954" s="7" t="n">
        <v>0</v>
      </c>
    </row>
    <row r="13955" spans="1:6">
      <c r="A13955" t="s">
        <v>4</v>
      </c>
      <c r="B13955" s="4" t="s">
        <v>5</v>
      </c>
      <c r="C13955" s="4" t="s">
        <v>7</v>
      </c>
      <c r="D13955" s="4" t="s">
        <v>11</v>
      </c>
      <c r="E13955" s="4" t="s">
        <v>7</v>
      </c>
      <c r="F13955" s="4" t="s">
        <v>8</v>
      </c>
      <c r="G13955" s="4" t="s">
        <v>8</v>
      </c>
      <c r="H13955" s="4" t="s">
        <v>8</v>
      </c>
      <c r="I13955" s="4" t="s">
        <v>8</v>
      </c>
      <c r="J13955" s="4" t="s">
        <v>8</v>
      </c>
      <c r="K13955" s="4" t="s">
        <v>8</v>
      </c>
      <c r="L13955" s="4" t="s">
        <v>8</v>
      </c>
      <c r="M13955" s="4" t="s">
        <v>8</v>
      </c>
      <c r="N13955" s="4" t="s">
        <v>8</v>
      </c>
      <c r="O13955" s="4" t="s">
        <v>8</v>
      </c>
      <c r="P13955" s="4" t="s">
        <v>8</v>
      </c>
      <c r="Q13955" s="4" t="s">
        <v>8</v>
      </c>
      <c r="R13955" s="4" t="s">
        <v>8</v>
      </c>
      <c r="S13955" s="4" t="s">
        <v>8</v>
      </c>
      <c r="T13955" s="4" t="s">
        <v>8</v>
      </c>
      <c r="U13955" s="4" t="s">
        <v>8</v>
      </c>
    </row>
    <row r="13956" spans="1:6">
      <c r="A13956" t="n">
        <v>109476</v>
      </c>
      <c r="B13956" s="38" t="n">
        <v>36</v>
      </c>
      <c r="C13956" s="7" t="n">
        <v>8</v>
      </c>
      <c r="D13956" s="7" t="n">
        <v>0</v>
      </c>
      <c r="E13956" s="7" t="n">
        <v>0</v>
      </c>
      <c r="F13956" s="7" t="s">
        <v>189</v>
      </c>
      <c r="G13956" s="7" t="s">
        <v>18</v>
      </c>
      <c r="H13956" s="7" t="s">
        <v>18</v>
      </c>
      <c r="I13956" s="7" t="s">
        <v>18</v>
      </c>
      <c r="J13956" s="7" t="s">
        <v>18</v>
      </c>
      <c r="K13956" s="7" t="s">
        <v>18</v>
      </c>
      <c r="L13956" s="7" t="s">
        <v>18</v>
      </c>
      <c r="M13956" s="7" t="s">
        <v>18</v>
      </c>
      <c r="N13956" s="7" t="s">
        <v>18</v>
      </c>
      <c r="O13956" s="7" t="s">
        <v>18</v>
      </c>
      <c r="P13956" s="7" t="s">
        <v>18</v>
      </c>
      <c r="Q13956" s="7" t="s">
        <v>18</v>
      </c>
      <c r="R13956" s="7" t="s">
        <v>18</v>
      </c>
      <c r="S13956" s="7" t="s">
        <v>18</v>
      </c>
      <c r="T13956" s="7" t="s">
        <v>18</v>
      </c>
      <c r="U13956" s="7" t="s">
        <v>18</v>
      </c>
    </row>
    <row r="13957" spans="1:6">
      <c r="A13957" t="s">
        <v>4</v>
      </c>
      <c r="B13957" s="4" t="s">
        <v>5</v>
      </c>
      <c r="C13957" s="4" t="s">
        <v>7</v>
      </c>
      <c r="D13957" s="4" t="s">
        <v>8</v>
      </c>
      <c r="E13957" s="4" t="s">
        <v>15</v>
      </c>
      <c r="F13957" s="4" t="s">
        <v>15</v>
      </c>
      <c r="G13957" s="4" t="s">
        <v>15</v>
      </c>
    </row>
    <row r="13958" spans="1:6">
      <c r="A13958" t="n">
        <v>109508</v>
      </c>
      <c r="B13958" s="17" t="n">
        <v>94</v>
      </c>
      <c r="C13958" s="7" t="n">
        <v>2</v>
      </c>
      <c r="D13958" s="7" t="s">
        <v>215</v>
      </c>
      <c r="E13958" s="7" t="n">
        <v>-30</v>
      </c>
      <c r="F13958" s="7" t="n">
        <v>0</v>
      </c>
      <c r="G13958" s="7" t="n">
        <v>-58.0999984741211</v>
      </c>
    </row>
    <row r="13959" spans="1:6">
      <c r="A13959" t="s">
        <v>4</v>
      </c>
      <c r="B13959" s="4" t="s">
        <v>5</v>
      </c>
      <c r="C13959" s="4" t="s">
        <v>7</v>
      </c>
      <c r="D13959" s="4" t="s">
        <v>8</v>
      </c>
      <c r="E13959" s="4" t="s">
        <v>15</v>
      </c>
      <c r="F13959" s="4" t="s">
        <v>15</v>
      </c>
      <c r="G13959" s="4" t="s">
        <v>15</v>
      </c>
    </row>
    <row r="13960" spans="1:6">
      <c r="A13960" t="n">
        <v>109531</v>
      </c>
      <c r="B13960" s="17" t="n">
        <v>94</v>
      </c>
      <c r="C13960" s="7" t="n">
        <v>2</v>
      </c>
      <c r="D13960" s="7" t="s">
        <v>216</v>
      </c>
      <c r="E13960" s="7" t="n">
        <v>-28.2999992370605</v>
      </c>
      <c r="F13960" s="7" t="n">
        <v>0</v>
      </c>
      <c r="G13960" s="7" t="n">
        <v>-52.5999984741211</v>
      </c>
    </row>
    <row r="13961" spans="1:6">
      <c r="A13961" t="s">
        <v>4</v>
      </c>
      <c r="B13961" s="4" t="s">
        <v>5</v>
      </c>
      <c r="C13961" s="4" t="s">
        <v>7</v>
      </c>
      <c r="D13961" s="4" t="s">
        <v>8</v>
      </c>
      <c r="E13961" s="4" t="s">
        <v>15</v>
      </c>
      <c r="F13961" s="4" t="s">
        <v>15</v>
      </c>
      <c r="G13961" s="4" t="s">
        <v>15</v>
      </c>
    </row>
    <row r="13962" spans="1:6">
      <c r="A13962" t="n">
        <v>109554</v>
      </c>
      <c r="B13962" s="17" t="n">
        <v>94</v>
      </c>
      <c r="C13962" s="7" t="n">
        <v>2</v>
      </c>
      <c r="D13962" s="7" t="s">
        <v>217</v>
      </c>
      <c r="E13962" s="7" t="n">
        <v>-30</v>
      </c>
      <c r="F13962" s="7" t="n">
        <v>0</v>
      </c>
      <c r="G13962" s="7" t="n">
        <v>-52.5999984741211</v>
      </c>
    </row>
    <row r="13963" spans="1:6">
      <c r="A13963" t="s">
        <v>4</v>
      </c>
      <c r="B13963" s="4" t="s">
        <v>5</v>
      </c>
      <c r="C13963" s="4" t="s">
        <v>7</v>
      </c>
      <c r="D13963" s="4" t="s">
        <v>8</v>
      </c>
      <c r="E13963" s="4" t="s">
        <v>15</v>
      </c>
      <c r="F13963" s="4" t="s">
        <v>15</v>
      </c>
      <c r="G13963" s="4" t="s">
        <v>15</v>
      </c>
    </row>
    <row r="13964" spans="1:6">
      <c r="A13964" t="n">
        <v>109577</v>
      </c>
      <c r="B13964" s="17" t="n">
        <v>94</v>
      </c>
      <c r="C13964" s="7" t="n">
        <v>2</v>
      </c>
      <c r="D13964" s="7" t="s">
        <v>218</v>
      </c>
      <c r="E13964" s="7" t="n">
        <v>-26.6000003814697</v>
      </c>
      <c r="F13964" s="7" t="n">
        <v>0</v>
      </c>
      <c r="G13964" s="7" t="n">
        <v>-55</v>
      </c>
    </row>
    <row r="13965" spans="1:6">
      <c r="A13965" t="s">
        <v>4</v>
      </c>
      <c r="B13965" s="4" t="s">
        <v>5</v>
      </c>
      <c r="C13965" s="4" t="s">
        <v>7</v>
      </c>
      <c r="D13965" s="4" t="s">
        <v>8</v>
      </c>
      <c r="E13965" s="4" t="s">
        <v>15</v>
      </c>
      <c r="F13965" s="4" t="s">
        <v>15</v>
      </c>
      <c r="G13965" s="4" t="s">
        <v>15</v>
      </c>
    </row>
    <row r="13966" spans="1:6">
      <c r="A13966" t="n">
        <v>109600</v>
      </c>
      <c r="B13966" s="17" t="n">
        <v>94</v>
      </c>
      <c r="C13966" s="7" t="n">
        <v>2</v>
      </c>
      <c r="D13966" s="7" t="s">
        <v>219</v>
      </c>
      <c r="E13966" s="7" t="n">
        <v>-31.7000007629395</v>
      </c>
      <c r="F13966" s="7" t="n">
        <v>0</v>
      </c>
      <c r="G13966" s="7" t="n">
        <v>-52.5999984741211</v>
      </c>
    </row>
    <row r="13967" spans="1:6">
      <c r="A13967" t="s">
        <v>4</v>
      </c>
      <c r="B13967" s="4" t="s">
        <v>5</v>
      </c>
      <c r="C13967" s="4" t="s">
        <v>7</v>
      </c>
      <c r="D13967" s="4" t="s">
        <v>8</v>
      </c>
      <c r="E13967" s="4" t="s">
        <v>15</v>
      </c>
      <c r="F13967" s="4" t="s">
        <v>15</v>
      </c>
      <c r="G13967" s="4" t="s">
        <v>15</v>
      </c>
    </row>
    <row r="13968" spans="1:6">
      <c r="A13968" t="n">
        <v>109623</v>
      </c>
      <c r="B13968" s="17" t="n">
        <v>94</v>
      </c>
      <c r="C13968" s="7" t="n">
        <v>2</v>
      </c>
      <c r="D13968" s="7" t="s">
        <v>220</v>
      </c>
      <c r="E13968" s="7" t="n">
        <v>-33.4000015258789</v>
      </c>
      <c r="F13968" s="7" t="n">
        <v>0</v>
      </c>
      <c r="G13968" s="7" t="n">
        <v>-52.5999984741211</v>
      </c>
    </row>
    <row r="13969" spans="1:21">
      <c r="A13969" t="s">
        <v>4</v>
      </c>
      <c r="B13969" s="4" t="s">
        <v>5</v>
      </c>
      <c r="C13969" s="4" t="s">
        <v>7</v>
      </c>
      <c r="D13969" s="4" t="s">
        <v>8</v>
      </c>
      <c r="E13969" s="4" t="s">
        <v>15</v>
      </c>
      <c r="F13969" s="4" t="s">
        <v>15</v>
      </c>
      <c r="G13969" s="4" t="s">
        <v>15</v>
      </c>
    </row>
    <row r="13970" spans="1:21">
      <c r="A13970" t="n">
        <v>109646</v>
      </c>
      <c r="B13970" s="17" t="n">
        <v>94</v>
      </c>
      <c r="C13970" s="7" t="n">
        <v>2</v>
      </c>
      <c r="D13970" s="7" t="s">
        <v>221</v>
      </c>
      <c r="E13970" s="7" t="n">
        <v>-33.4000015258789</v>
      </c>
      <c r="F13970" s="7" t="n">
        <v>0</v>
      </c>
      <c r="G13970" s="7" t="n">
        <v>-50.2000007629395</v>
      </c>
    </row>
    <row r="13971" spans="1:21">
      <c r="A13971" t="s">
        <v>4</v>
      </c>
      <c r="B13971" s="4" t="s">
        <v>5</v>
      </c>
      <c r="C13971" s="4" t="s">
        <v>7</v>
      </c>
      <c r="D13971" s="4" t="s">
        <v>8</v>
      </c>
      <c r="E13971" s="4" t="s">
        <v>15</v>
      </c>
      <c r="F13971" s="4" t="s">
        <v>15</v>
      </c>
      <c r="G13971" s="4" t="s">
        <v>15</v>
      </c>
    </row>
    <row r="13972" spans="1:21">
      <c r="A13972" t="n">
        <v>109669</v>
      </c>
      <c r="B13972" s="17" t="n">
        <v>94</v>
      </c>
      <c r="C13972" s="7" t="n">
        <v>2</v>
      </c>
      <c r="D13972" s="7" t="s">
        <v>222</v>
      </c>
      <c r="E13972" s="7" t="n">
        <v>-26.6000003814697</v>
      </c>
      <c r="F13972" s="7" t="n">
        <v>0</v>
      </c>
      <c r="G13972" s="7" t="n">
        <v>-52.5999984741211</v>
      </c>
    </row>
    <row r="13973" spans="1:21">
      <c r="A13973" t="s">
        <v>4</v>
      </c>
      <c r="B13973" s="4" t="s">
        <v>5</v>
      </c>
      <c r="C13973" s="4" t="s">
        <v>7</v>
      </c>
      <c r="D13973" s="4" t="s">
        <v>8</v>
      </c>
      <c r="E13973" s="4" t="s">
        <v>15</v>
      </c>
      <c r="F13973" s="4" t="s">
        <v>15</v>
      </c>
      <c r="G13973" s="4" t="s">
        <v>15</v>
      </c>
    </row>
    <row r="13974" spans="1:21">
      <c r="A13974" t="n">
        <v>109692</v>
      </c>
      <c r="B13974" s="17" t="n">
        <v>94</v>
      </c>
      <c r="C13974" s="7" t="n">
        <v>2</v>
      </c>
      <c r="D13974" s="7" t="s">
        <v>223</v>
      </c>
      <c r="E13974" s="7" t="n">
        <v>-28.2999992370605</v>
      </c>
      <c r="F13974" s="7" t="n">
        <v>0</v>
      </c>
      <c r="G13974" s="7" t="n">
        <v>-55</v>
      </c>
    </row>
    <row r="13975" spans="1:21">
      <c r="A13975" t="s">
        <v>4</v>
      </c>
      <c r="B13975" s="4" t="s">
        <v>5</v>
      </c>
      <c r="C13975" s="4" t="s">
        <v>7</v>
      </c>
      <c r="D13975" s="4" t="s">
        <v>8</v>
      </c>
      <c r="E13975" s="4" t="s">
        <v>15</v>
      </c>
      <c r="F13975" s="4" t="s">
        <v>15</v>
      </c>
      <c r="G13975" s="4" t="s">
        <v>15</v>
      </c>
    </row>
    <row r="13976" spans="1:21">
      <c r="A13976" t="n">
        <v>109715</v>
      </c>
      <c r="B13976" s="17" t="n">
        <v>94</v>
      </c>
      <c r="C13976" s="7" t="n">
        <v>2</v>
      </c>
      <c r="D13976" s="7" t="s">
        <v>224</v>
      </c>
      <c r="E13976" s="7" t="n">
        <v>-30</v>
      </c>
      <c r="F13976" s="7" t="n">
        <v>0</v>
      </c>
      <c r="G13976" s="7" t="n">
        <v>-55</v>
      </c>
    </row>
    <row r="13977" spans="1:21">
      <c r="A13977" t="s">
        <v>4</v>
      </c>
      <c r="B13977" s="4" t="s">
        <v>5</v>
      </c>
      <c r="C13977" s="4" t="s">
        <v>7</v>
      </c>
      <c r="D13977" s="4" t="s">
        <v>8</v>
      </c>
      <c r="E13977" s="4" t="s">
        <v>15</v>
      </c>
      <c r="F13977" s="4" t="s">
        <v>15</v>
      </c>
      <c r="G13977" s="4" t="s">
        <v>15</v>
      </c>
    </row>
    <row r="13978" spans="1:21">
      <c r="A13978" t="n">
        <v>109738</v>
      </c>
      <c r="B13978" s="17" t="n">
        <v>94</v>
      </c>
      <c r="C13978" s="7" t="n">
        <v>2</v>
      </c>
      <c r="D13978" s="7" t="s">
        <v>225</v>
      </c>
      <c r="E13978" s="7" t="n">
        <v>-31.7000007629395</v>
      </c>
      <c r="F13978" s="7" t="n">
        <v>0</v>
      </c>
      <c r="G13978" s="7" t="n">
        <v>-55</v>
      </c>
    </row>
    <row r="13979" spans="1:21">
      <c r="A13979" t="s">
        <v>4</v>
      </c>
      <c r="B13979" s="4" t="s">
        <v>5</v>
      </c>
      <c r="C13979" s="4" t="s">
        <v>7</v>
      </c>
      <c r="D13979" s="4" t="s">
        <v>8</v>
      </c>
      <c r="E13979" s="4" t="s">
        <v>15</v>
      </c>
      <c r="F13979" s="4" t="s">
        <v>15</v>
      </c>
      <c r="G13979" s="4" t="s">
        <v>15</v>
      </c>
    </row>
    <row r="13980" spans="1:21">
      <c r="A13980" t="n">
        <v>109761</v>
      </c>
      <c r="B13980" s="17" t="n">
        <v>94</v>
      </c>
      <c r="C13980" s="7" t="n">
        <v>2</v>
      </c>
      <c r="D13980" s="7" t="s">
        <v>226</v>
      </c>
      <c r="E13980" s="7" t="n">
        <v>-33.4000015258789</v>
      </c>
      <c r="F13980" s="7" t="n">
        <v>0</v>
      </c>
      <c r="G13980" s="7" t="n">
        <v>-55</v>
      </c>
    </row>
    <row r="13981" spans="1:21">
      <c r="A13981" t="s">
        <v>4</v>
      </c>
      <c r="B13981" s="4" t="s">
        <v>5</v>
      </c>
      <c r="C13981" s="4" t="s">
        <v>7</v>
      </c>
      <c r="D13981" s="4" t="s">
        <v>8</v>
      </c>
      <c r="E13981" s="4" t="s">
        <v>15</v>
      </c>
      <c r="F13981" s="4" t="s">
        <v>15</v>
      </c>
      <c r="G13981" s="4" t="s">
        <v>15</v>
      </c>
    </row>
    <row r="13982" spans="1:21">
      <c r="A13982" t="n">
        <v>109784</v>
      </c>
      <c r="B13982" s="17" t="n">
        <v>94</v>
      </c>
      <c r="C13982" s="7" t="n">
        <v>2</v>
      </c>
      <c r="D13982" s="7" t="s">
        <v>227</v>
      </c>
      <c r="E13982" s="7" t="n">
        <v>-28.2999992370605</v>
      </c>
      <c r="F13982" s="7" t="n">
        <v>0</v>
      </c>
      <c r="G13982" s="7" t="n">
        <v>-51.9500007629395</v>
      </c>
    </row>
    <row r="13983" spans="1:21">
      <c r="A13983" t="s">
        <v>4</v>
      </c>
      <c r="B13983" s="4" t="s">
        <v>5</v>
      </c>
      <c r="C13983" s="4" t="s">
        <v>7</v>
      </c>
      <c r="D13983" s="4" t="s">
        <v>8</v>
      </c>
      <c r="E13983" s="4" t="s">
        <v>15</v>
      </c>
      <c r="F13983" s="4" t="s">
        <v>15</v>
      </c>
      <c r="G13983" s="4" t="s">
        <v>15</v>
      </c>
    </row>
    <row r="13984" spans="1:21">
      <c r="A13984" t="n">
        <v>109808</v>
      </c>
      <c r="B13984" s="17" t="n">
        <v>94</v>
      </c>
      <c r="C13984" s="7" t="n">
        <v>2</v>
      </c>
      <c r="D13984" s="7" t="s">
        <v>228</v>
      </c>
      <c r="E13984" s="7" t="n">
        <v>-30</v>
      </c>
      <c r="F13984" s="7" t="n">
        <v>0</v>
      </c>
      <c r="G13984" s="7" t="n">
        <v>-51.9500007629395</v>
      </c>
    </row>
    <row r="13985" spans="1:7">
      <c r="A13985" t="s">
        <v>4</v>
      </c>
      <c r="B13985" s="4" t="s">
        <v>5</v>
      </c>
      <c r="C13985" s="4" t="s">
        <v>7</v>
      </c>
      <c r="D13985" s="4" t="s">
        <v>8</v>
      </c>
      <c r="E13985" s="4" t="s">
        <v>15</v>
      </c>
      <c r="F13985" s="4" t="s">
        <v>15</v>
      </c>
      <c r="G13985" s="4" t="s">
        <v>15</v>
      </c>
    </row>
    <row r="13986" spans="1:7">
      <c r="A13986" t="n">
        <v>109832</v>
      </c>
      <c r="B13986" s="17" t="n">
        <v>94</v>
      </c>
      <c r="C13986" s="7" t="n">
        <v>2</v>
      </c>
      <c r="D13986" s="7" t="s">
        <v>229</v>
      </c>
      <c r="E13986" s="7" t="n">
        <v>-26.6000003814697</v>
      </c>
      <c r="F13986" s="7" t="n">
        <v>0</v>
      </c>
      <c r="G13986" s="7" t="n">
        <v>-54.3499984741211</v>
      </c>
    </row>
    <row r="13987" spans="1:7">
      <c r="A13987" t="s">
        <v>4</v>
      </c>
      <c r="B13987" s="4" t="s">
        <v>5</v>
      </c>
      <c r="C13987" s="4" t="s">
        <v>7</v>
      </c>
      <c r="D13987" s="4" t="s">
        <v>8</v>
      </c>
      <c r="E13987" s="4" t="s">
        <v>15</v>
      </c>
      <c r="F13987" s="4" t="s">
        <v>15</v>
      </c>
      <c r="G13987" s="4" t="s">
        <v>15</v>
      </c>
    </row>
    <row r="13988" spans="1:7">
      <c r="A13988" t="n">
        <v>109856</v>
      </c>
      <c r="B13988" s="17" t="n">
        <v>94</v>
      </c>
      <c r="C13988" s="7" t="n">
        <v>2</v>
      </c>
      <c r="D13988" s="7" t="s">
        <v>230</v>
      </c>
      <c r="E13988" s="7" t="n">
        <v>-31.7000007629395</v>
      </c>
      <c r="F13988" s="7" t="n">
        <v>0</v>
      </c>
      <c r="G13988" s="7" t="n">
        <v>-51.9500007629395</v>
      </c>
    </row>
    <row r="13989" spans="1:7">
      <c r="A13989" t="s">
        <v>4</v>
      </c>
      <c r="B13989" s="4" t="s">
        <v>5</v>
      </c>
      <c r="C13989" s="4" t="s">
        <v>7</v>
      </c>
      <c r="D13989" s="4" t="s">
        <v>8</v>
      </c>
      <c r="E13989" s="4" t="s">
        <v>15</v>
      </c>
      <c r="F13989" s="4" t="s">
        <v>15</v>
      </c>
      <c r="G13989" s="4" t="s">
        <v>15</v>
      </c>
    </row>
    <row r="13990" spans="1:7">
      <c r="A13990" t="n">
        <v>109880</v>
      </c>
      <c r="B13990" s="17" t="n">
        <v>94</v>
      </c>
      <c r="C13990" s="7" t="n">
        <v>2</v>
      </c>
      <c r="D13990" s="7" t="s">
        <v>231</v>
      </c>
      <c r="E13990" s="7" t="n">
        <v>-33.4000015258789</v>
      </c>
      <c r="F13990" s="7" t="n">
        <v>0</v>
      </c>
      <c r="G13990" s="7" t="n">
        <v>-51.9500007629395</v>
      </c>
    </row>
    <row r="13991" spans="1:7">
      <c r="A13991" t="s">
        <v>4</v>
      </c>
      <c r="B13991" s="4" t="s">
        <v>5</v>
      </c>
      <c r="C13991" s="4" t="s">
        <v>7</v>
      </c>
      <c r="D13991" s="4" t="s">
        <v>8</v>
      </c>
      <c r="E13991" s="4" t="s">
        <v>15</v>
      </c>
      <c r="F13991" s="4" t="s">
        <v>15</v>
      </c>
      <c r="G13991" s="4" t="s">
        <v>15</v>
      </c>
    </row>
    <row r="13992" spans="1:7">
      <c r="A13992" t="n">
        <v>109904</v>
      </c>
      <c r="B13992" s="17" t="n">
        <v>94</v>
      </c>
      <c r="C13992" s="7" t="n">
        <v>2</v>
      </c>
      <c r="D13992" s="7" t="s">
        <v>232</v>
      </c>
      <c r="E13992" s="7" t="n">
        <v>-33.4000015258789</v>
      </c>
      <c r="F13992" s="7" t="n">
        <v>0</v>
      </c>
      <c r="G13992" s="7" t="n">
        <v>-49.5499992370605</v>
      </c>
    </row>
    <row r="13993" spans="1:7">
      <c r="A13993" t="s">
        <v>4</v>
      </c>
      <c r="B13993" s="4" t="s">
        <v>5</v>
      </c>
      <c r="C13993" s="4" t="s">
        <v>7</v>
      </c>
      <c r="D13993" s="4" t="s">
        <v>8</v>
      </c>
      <c r="E13993" s="4" t="s">
        <v>15</v>
      </c>
      <c r="F13993" s="4" t="s">
        <v>15</v>
      </c>
      <c r="G13993" s="4" t="s">
        <v>15</v>
      </c>
    </row>
    <row r="13994" spans="1:7">
      <c r="A13994" t="n">
        <v>109928</v>
      </c>
      <c r="B13994" s="17" t="n">
        <v>94</v>
      </c>
      <c r="C13994" s="7" t="n">
        <v>2</v>
      </c>
      <c r="D13994" s="7" t="s">
        <v>233</v>
      </c>
      <c r="E13994" s="7" t="n">
        <v>-26.6000003814697</v>
      </c>
      <c r="F13994" s="7" t="n">
        <v>0</v>
      </c>
      <c r="G13994" s="7" t="n">
        <v>-51.9500007629395</v>
      </c>
    </row>
    <row r="13995" spans="1:7">
      <c r="A13995" t="s">
        <v>4</v>
      </c>
      <c r="B13995" s="4" t="s">
        <v>5</v>
      </c>
      <c r="C13995" s="4" t="s">
        <v>7</v>
      </c>
      <c r="D13995" s="4" t="s">
        <v>8</v>
      </c>
      <c r="E13995" s="4" t="s">
        <v>15</v>
      </c>
      <c r="F13995" s="4" t="s">
        <v>15</v>
      </c>
      <c r="G13995" s="4" t="s">
        <v>15</v>
      </c>
    </row>
    <row r="13996" spans="1:7">
      <c r="A13996" t="n">
        <v>109952</v>
      </c>
      <c r="B13996" s="17" t="n">
        <v>94</v>
      </c>
      <c r="C13996" s="7" t="n">
        <v>2</v>
      </c>
      <c r="D13996" s="7" t="s">
        <v>234</v>
      </c>
      <c r="E13996" s="7" t="n">
        <v>-28.2999992370605</v>
      </c>
      <c r="F13996" s="7" t="n">
        <v>0</v>
      </c>
      <c r="G13996" s="7" t="n">
        <v>-54.3499984741211</v>
      </c>
    </row>
    <row r="13997" spans="1:7">
      <c r="A13997" t="s">
        <v>4</v>
      </c>
      <c r="B13997" s="4" t="s">
        <v>5</v>
      </c>
      <c r="C13997" s="4" t="s">
        <v>7</v>
      </c>
      <c r="D13997" s="4" t="s">
        <v>8</v>
      </c>
      <c r="E13997" s="4" t="s">
        <v>15</v>
      </c>
      <c r="F13997" s="4" t="s">
        <v>15</v>
      </c>
      <c r="G13997" s="4" t="s">
        <v>15</v>
      </c>
    </row>
    <row r="13998" spans="1:7">
      <c r="A13998" t="n">
        <v>109976</v>
      </c>
      <c r="B13998" s="17" t="n">
        <v>94</v>
      </c>
      <c r="C13998" s="7" t="n">
        <v>2</v>
      </c>
      <c r="D13998" s="7" t="s">
        <v>235</v>
      </c>
      <c r="E13998" s="7" t="n">
        <v>-30</v>
      </c>
      <c r="F13998" s="7" t="n">
        <v>0</v>
      </c>
      <c r="G13998" s="7" t="n">
        <v>-54.3499984741211</v>
      </c>
    </row>
    <row r="13999" spans="1:7">
      <c r="A13999" t="s">
        <v>4</v>
      </c>
      <c r="B13999" s="4" t="s">
        <v>5</v>
      </c>
      <c r="C13999" s="4" t="s">
        <v>7</v>
      </c>
      <c r="D13999" s="4" t="s">
        <v>8</v>
      </c>
      <c r="E13999" s="4" t="s">
        <v>15</v>
      </c>
      <c r="F13999" s="4" t="s">
        <v>15</v>
      </c>
      <c r="G13999" s="4" t="s">
        <v>15</v>
      </c>
    </row>
    <row r="14000" spans="1:7">
      <c r="A14000" t="n">
        <v>110000</v>
      </c>
      <c r="B14000" s="17" t="n">
        <v>94</v>
      </c>
      <c r="C14000" s="7" t="n">
        <v>2</v>
      </c>
      <c r="D14000" s="7" t="s">
        <v>236</v>
      </c>
      <c r="E14000" s="7" t="n">
        <v>-31.7000007629395</v>
      </c>
      <c r="F14000" s="7" t="n">
        <v>0</v>
      </c>
      <c r="G14000" s="7" t="n">
        <v>-54.3499984741211</v>
      </c>
    </row>
    <row r="14001" spans="1:7">
      <c r="A14001" t="s">
        <v>4</v>
      </c>
      <c r="B14001" s="4" t="s">
        <v>5</v>
      </c>
      <c r="C14001" s="4" t="s">
        <v>7</v>
      </c>
      <c r="D14001" s="4" t="s">
        <v>8</v>
      </c>
      <c r="E14001" s="4" t="s">
        <v>15</v>
      </c>
      <c r="F14001" s="4" t="s">
        <v>15</v>
      </c>
      <c r="G14001" s="4" t="s">
        <v>15</v>
      </c>
    </row>
    <row r="14002" spans="1:7">
      <c r="A14002" t="n">
        <v>110024</v>
      </c>
      <c r="B14002" s="17" t="n">
        <v>94</v>
      </c>
      <c r="C14002" s="7" t="n">
        <v>2</v>
      </c>
      <c r="D14002" s="7" t="s">
        <v>237</v>
      </c>
      <c r="E14002" s="7" t="n">
        <v>-33.4000015258789</v>
      </c>
      <c r="F14002" s="7" t="n">
        <v>0</v>
      </c>
      <c r="G14002" s="7" t="n">
        <v>-54.3499984741211</v>
      </c>
    </row>
    <row r="14003" spans="1:7">
      <c r="A14003" t="s">
        <v>4</v>
      </c>
      <c r="B14003" s="4" t="s">
        <v>5</v>
      </c>
      <c r="C14003" s="4" t="s">
        <v>7</v>
      </c>
      <c r="D14003" s="4" t="s">
        <v>8</v>
      </c>
      <c r="E14003" s="4" t="s">
        <v>15</v>
      </c>
      <c r="F14003" s="4" t="s">
        <v>15</v>
      </c>
      <c r="G14003" s="4" t="s">
        <v>15</v>
      </c>
    </row>
    <row r="14004" spans="1:7">
      <c r="A14004" t="n">
        <v>110048</v>
      </c>
      <c r="B14004" s="17" t="n">
        <v>94</v>
      </c>
      <c r="C14004" s="7" t="n">
        <v>3</v>
      </c>
      <c r="D14004" s="7" t="s">
        <v>227</v>
      </c>
      <c r="E14004" s="7" t="n">
        <v>0</v>
      </c>
      <c r="F14004" s="7" t="n">
        <v>180</v>
      </c>
      <c r="G14004" s="7" t="n">
        <v>0</v>
      </c>
    </row>
    <row r="14005" spans="1:7">
      <c r="A14005" t="s">
        <v>4</v>
      </c>
      <c r="B14005" s="4" t="s">
        <v>5</v>
      </c>
      <c r="C14005" s="4" t="s">
        <v>7</v>
      </c>
      <c r="D14005" s="4" t="s">
        <v>8</v>
      </c>
      <c r="E14005" s="4" t="s">
        <v>15</v>
      </c>
      <c r="F14005" s="4" t="s">
        <v>15</v>
      </c>
      <c r="G14005" s="4" t="s">
        <v>15</v>
      </c>
    </row>
    <row r="14006" spans="1:7">
      <c r="A14006" t="n">
        <v>110072</v>
      </c>
      <c r="B14006" s="17" t="n">
        <v>94</v>
      </c>
      <c r="C14006" s="7" t="n">
        <v>3</v>
      </c>
      <c r="D14006" s="7" t="s">
        <v>228</v>
      </c>
      <c r="E14006" s="7" t="n">
        <v>0</v>
      </c>
      <c r="F14006" s="7" t="n">
        <v>180</v>
      </c>
      <c r="G14006" s="7" t="n">
        <v>0</v>
      </c>
    </row>
    <row r="14007" spans="1:7">
      <c r="A14007" t="s">
        <v>4</v>
      </c>
      <c r="B14007" s="4" t="s">
        <v>5</v>
      </c>
      <c r="C14007" s="4" t="s">
        <v>7</v>
      </c>
      <c r="D14007" s="4" t="s">
        <v>8</v>
      </c>
      <c r="E14007" s="4" t="s">
        <v>15</v>
      </c>
      <c r="F14007" s="4" t="s">
        <v>15</v>
      </c>
      <c r="G14007" s="4" t="s">
        <v>15</v>
      </c>
    </row>
    <row r="14008" spans="1:7">
      <c r="A14008" t="n">
        <v>110096</v>
      </c>
      <c r="B14008" s="17" t="n">
        <v>94</v>
      </c>
      <c r="C14008" s="7" t="n">
        <v>3</v>
      </c>
      <c r="D14008" s="7" t="s">
        <v>229</v>
      </c>
      <c r="E14008" s="7" t="n">
        <v>0</v>
      </c>
      <c r="F14008" s="7" t="n">
        <v>180</v>
      </c>
      <c r="G14008" s="7" t="n">
        <v>0</v>
      </c>
    </row>
    <row r="14009" spans="1:7">
      <c r="A14009" t="s">
        <v>4</v>
      </c>
      <c r="B14009" s="4" t="s">
        <v>5</v>
      </c>
      <c r="C14009" s="4" t="s">
        <v>7</v>
      </c>
      <c r="D14009" s="4" t="s">
        <v>8</v>
      </c>
      <c r="E14009" s="4" t="s">
        <v>15</v>
      </c>
      <c r="F14009" s="4" t="s">
        <v>15</v>
      </c>
      <c r="G14009" s="4" t="s">
        <v>15</v>
      </c>
    </row>
    <row r="14010" spans="1:7">
      <c r="A14010" t="n">
        <v>110120</v>
      </c>
      <c r="B14010" s="17" t="n">
        <v>94</v>
      </c>
      <c r="C14010" s="7" t="n">
        <v>3</v>
      </c>
      <c r="D14010" s="7" t="s">
        <v>230</v>
      </c>
      <c r="E14010" s="7" t="n">
        <v>0</v>
      </c>
      <c r="F14010" s="7" t="n">
        <v>180</v>
      </c>
      <c r="G14010" s="7" t="n">
        <v>0</v>
      </c>
    </row>
    <row r="14011" spans="1:7">
      <c r="A14011" t="s">
        <v>4</v>
      </c>
      <c r="B14011" s="4" t="s">
        <v>5</v>
      </c>
      <c r="C14011" s="4" t="s">
        <v>7</v>
      </c>
      <c r="D14011" s="4" t="s">
        <v>8</v>
      </c>
      <c r="E14011" s="4" t="s">
        <v>15</v>
      </c>
      <c r="F14011" s="4" t="s">
        <v>15</v>
      </c>
      <c r="G14011" s="4" t="s">
        <v>15</v>
      </c>
    </row>
    <row r="14012" spans="1:7">
      <c r="A14012" t="n">
        <v>110144</v>
      </c>
      <c r="B14012" s="17" t="n">
        <v>94</v>
      </c>
      <c r="C14012" s="7" t="n">
        <v>3</v>
      </c>
      <c r="D14012" s="7" t="s">
        <v>231</v>
      </c>
      <c r="E14012" s="7" t="n">
        <v>0</v>
      </c>
      <c r="F14012" s="7" t="n">
        <v>180</v>
      </c>
      <c r="G14012" s="7" t="n">
        <v>0</v>
      </c>
    </row>
    <row r="14013" spans="1:7">
      <c r="A14013" t="s">
        <v>4</v>
      </c>
      <c r="B14013" s="4" t="s">
        <v>5</v>
      </c>
      <c r="C14013" s="4" t="s">
        <v>7</v>
      </c>
      <c r="D14013" s="4" t="s">
        <v>8</v>
      </c>
      <c r="E14013" s="4" t="s">
        <v>15</v>
      </c>
      <c r="F14013" s="4" t="s">
        <v>15</v>
      </c>
      <c r="G14013" s="4" t="s">
        <v>15</v>
      </c>
    </row>
    <row r="14014" spans="1:7">
      <c r="A14014" t="n">
        <v>110168</v>
      </c>
      <c r="B14014" s="17" t="n">
        <v>94</v>
      </c>
      <c r="C14014" s="7" t="n">
        <v>3</v>
      </c>
      <c r="D14014" s="7" t="s">
        <v>232</v>
      </c>
      <c r="E14014" s="7" t="n">
        <v>0</v>
      </c>
      <c r="F14014" s="7" t="n">
        <v>180</v>
      </c>
      <c r="G14014" s="7" t="n">
        <v>0</v>
      </c>
    </row>
    <row r="14015" spans="1:7">
      <c r="A14015" t="s">
        <v>4</v>
      </c>
      <c r="B14015" s="4" t="s">
        <v>5</v>
      </c>
      <c r="C14015" s="4" t="s">
        <v>7</v>
      </c>
      <c r="D14015" s="4" t="s">
        <v>8</v>
      </c>
      <c r="E14015" s="4" t="s">
        <v>15</v>
      </c>
      <c r="F14015" s="4" t="s">
        <v>15</v>
      </c>
      <c r="G14015" s="4" t="s">
        <v>15</v>
      </c>
    </row>
    <row r="14016" spans="1:7">
      <c r="A14016" t="n">
        <v>110192</v>
      </c>
      <c r="B14016" s="17" t="n">
        <v>94</v>
      </c>
      <c r="C14016" s="7" t="n">
        <v>3</v>
      </c>
      <c r="D14016" s="7" t="s">
        <v>233</v>
      </c>
      <c r="E14016" s="7" t="n">
        <v>0</v>
      </c>
      <c r="F14016" s="7" t="n">
        <v>180</v>
      </c>
      <c r="G14016" s="7" t="n">
        <v>0</v>
      </c>
    </row>
    <row r="14017" spans="1:7">
      <c r="A14017" t="s">
        <v>4</v>
      </c>
      <c r="B14017" s="4" t="s">
        <v>5</v>
      </c>
      <c r="C14017" s="4" t="s">
        <v>7</v>
      </c>
      <c r="D14017" s="4" t="s">
        <v>8</v>
      </c>
      <c r="E14017" s="4" t="s">
        <v>15</v>
      </c>
      <c r="F14017" s="4" t="s">
        <v>15</v>
      </c>
      <c r="G14017" s="4" t="s">
        <v>15</v>
      </c>
    </row>
    <row r="14018" spans="1:7">
      <c r="A14018" t="n">
        <v>110216</v>
      </c>
      <c r="B14018" s="17" t="n">
        <v>94</v>
      </c>
      <c r="C14018" s="7" t="n">
        <v>3</v>
      </c>
      <c r="D14018" s="7" t="s">
        <v>234</v>
      </c>
      <c r="E14018" s="7" t="n">
        <v>0</v>
      </c>
      <c r="F14018" s="7" t="n">
        <v>180</v>
      </c>
      <c r="G14018" s="7" t="n">
        <v>0</v>
      </c>
    </row>
    <row r="14019" spans="1:7">
      <c r="A14019" t="s">
        <v>4</v>
      </c>
      <c r="B14019" s="4" t="s">
        <v>5</v>
      </c>
      <c r="C14019" s="4" t="s">
        <v>7</v>
      </c>
      <c r="D14019" s="4" t="s">
        <v>8</v>
      </c>
      <c r="E14019" s="4" t="s">
        <v>15</v>
      </c>
      <c r="F14019" s="4" t="s">
        <v>15</v>
      </c>
      <c r="G14019" s="4" t="s">
        <v>15</v>
      </c>
    </row>
    <row r="14020" spans="1:7">
      <c r="A14020" t="n">
        <v>110240</v>
      </c>
      <c r="B14020" s="17" t="n">
        <v>94</v>
      </c>
      <c r="C14020" s="7" t="n">
        <v>3</v>
      </c>
      <c r="D14020" s="7" t="s">
        <v>235</v>
      </c>
      <c r="E14020" s="7" t="n">
        <v>0</v>
      </c>
      <c r="F14020" s="7" t="n">
        <v>180</v>
      </c>
      <c r="G14020" s="7" t="n">
        <v>0</v>
      </c>
    </row>
    <row r="14021" spans="1:7">
      <c r="A14021" t="s">
        <v>4</v>
      </c>
      <c r="B14021" s="4" t="s">
        <v>5</v>
      </c>
      <c r="C14021" s="4" t="s">
        <v>7</v>
      </c>
      <c r="D14021" s="4" t="s">
        <v>8</v>
      </c>
      <c r="E14021" s="4" t="s">
        <v>15</v>
      </c>
      <c r="F14021" s="4" t="s">
        <v>15</v>
      </c>
      <c r="G14021" s="4" t="s">
        <v>15</v>
      </c>
    </row>
    <row r="14022" spans="1:7">
      <c r="A14022" t="n">
        <v>110264</v>
      </c>
      <c r="B14022" s="17" t="n">
        <v>94</v>
      </c>
      <c r="C14022" s="7" t="n">
        <v>3</v>
      </c>
      <c r="D14022" s="7" t="s">
        <v>236</v>
      </c>
      <c r="E14022" s="7" t="n">
        <v>0</v>
      </c>
      <c r="F14022" s="7" t="n">
        <v>180</v>
      </c>
      <c r="G14022" s="7" t="n">
        <v>0</v>
      </c>
    </row>
    <row r="14023" spans="1:7">
      <c r="A14023" t="s">
        <v>4</v>
      </c>
      <c r="B14023" s="4" t="s">
        <v>5</v>
      </c>
      <c r="C14023" s="4" t="s">
        <v>7</v>
      </c>
      <c r="D14023" s="4" t="s">
        <v>8</v>
      </c>
      <c r="E14023" s="4" t="s">
        <v>15</v>
      </c>
      <c r="F14023" s="4" t="s">
        <v>15</v>
      </c>
      <c r="G14023" s="4" t="s">
        <v>15</v>
      </c>
    </row>
    <row r="14024" spans="1:7">
      <c r="A14024" t="n">
        <v>110288</v>
      </c>
      <c r="B14024" s="17" t="n">
        <v>94</v>
      </c>
      <c r="C14024" s="7" t="n">
        <v>3</v>
      </c>
      <c r="D14024" s="7" t="s">
        <v>237</v>
      </c>
      <c r="E14024" s="7" t="n">
        <v>0</v>
      </c>
      <c r="F14024" s="7" t="n">
        <v>180</v>
      </c>
      <c r="G14024" s="7" t="n">
        <v>0</v>
      </c>
    </row>
    <row r="14025" spans="1:7">
      <c r="A14025" t="s">
        <v>4</v>
      </c>
      <c r="B14025" s="4" t="s">
        <v>5</v>
      </c>
      <c r="C14025" s="4" t="s">
        <v>11</v>
      </c>
      <c r="D14025" s="4" t="s">
        <v>11</v>
      </c>
      <c r="E14025" s="4" t="s">
        <v>11</v>
      </c>
    </row>
    <row r="14026" spans="1:7">
      <c r="A14026" t="n">
        <v>110312</v>
      </c>
      <c r="B14026" s="42" t="n">
        <v>61</v>
      </c>
      <c r="C14026" s="7" t="n">
        <v>0</v>
      </c>
      <c r="D14026" s="7" t="n">
        <v>65533</v>
      </c>
      <c r="E14026" s="7" t="n">
        <v>0</v>
      </c>
    </row>
    <row r="14027" spans="1:7">
      <c r="A14027" t="s">
        <v>4</v>
      </c>
      <c r="B14027" s="4" t="s">
        <v>5</v>
      </c>
      <c r="C14027" s="4" t="s">
        <v>11</v>
      </c>
      <c r="D14027" s="4" t="s">
        <v>11</v>
      </c>
      <c r="E14027" s="4" t="s">
        <v>11</v>
      </c>
    </row>
    <row r="14028" spans="1:7">
      <c r="A14028" t="n">
        <v>110319</v>
      </c>
      <c r="B14028" s="42" t="n">
        <v>61</v>
      </c>
      <c r="C14028" s="7" t="n">
        <v>1</v>
      </c>
      <c r="D14028" s="7" t="n">
        <v>65533</v>
      </c>
      <c r="E14028" s="7" t="n">
        <v>0</v>
      </c>
    </row>
    <row r="14029" spans="1:7">
      <c r="A14029" t="s">
        <v>4</v>
      </c>
      <c r="B14029" s="4" t="s">
        <v>5</v>
      </c>
      <c r="C14029" s="4" t="s">
        <v>11</v>
      </c>
      <c r="D14029" s="4" t="s">
        <v>11</v>
      </c>
      <c r="E14029" s="4" t="s">
        <v>11</v>
      </c>
    </row>
    <row r="14030" spans="1:7">
      <c r="A14030" t="n">
        <v>110326</v>
      </c>
      <c r="B14030" s="42" t="n">
        <v>61</v>
      </c>
      <c r="C14030" s="7" t="n">
        <v>2</v>
      </c>
      <c r="D14030" s="7" t="n">
        <v>65533</v>
      </c>
      <c r="E14030" s="7" t="n">
        <v>0</v>
      </c>
    </row>
    <row r="14031" spans="1:7">
      <c r="A14031" t="s">
        <v>4</v>
      </c>
      <c r="B14031" s="4" t="s">
        <v>5</v>
      </c>
      <c r="C14031" s="4" t="s">
        <v>11</v>
      </c>
      <c r="D14031" s="4" t="s">
        <v>11</v>
      </c>
      <c r="E14031" s="4" t="s">
        <v>11</v>
      </c>
    </row>
    <row r="14032" spans="1:7">
      <c r="A14032" t="n">
        <v>110333</v>
      </c>
      <c r="B14032" s="42" t="n">
        <v>61</v>
      </c>
      <c r="C14032" s="7" t="n">
        <v>3</v>
      </c>
      <c r="D14032" s="7" t="n">
        <v>65533</v>
      </c>
      <c r="E14032" s="7" t="n">
        <v>0</v>
      </c>
    </row>
    <row r="14033" spans="1:7">
      <c r="A14033" t="s">
        <v>4</v>
      </c>
      <c r="B14033" s="4" t="s">
        <v>5</v>
      </c>
      <c r="C14033" s="4" t="s">
        <v>11</v>
      </c>
      <c r="D14033" s="4" t="s">
        <v>11</v>
      </c>
      <c r="E14033" s="4" t="s">
        <v>11</v>
      </c>
    </row>
    <row r="14034" spans="1:7">
      <c r="A14034" t="n">
        <v>110340</v>
      </c>
      <c r="B14034" s="42" t="n">
        <v>61</v>
      </c>
      <c r="C14034" s="7" t="n">
        <v>4</v>
      </c>
      <c r="D14034" s="7" t="n">
        <v>65533</v>
      </c>
      <c r="E14034" s="7" t="n">
        <v>0</v>
      </c>
    </row>
    <row r="14035" spans="1:7">
      <c r="A14035" t="s">
        <v>4</v>
      </c>
      <c r="B14035" s="4" t="s">
        <v>5</v>
      </c>
      <c r="C14035" s="4" t="s">
        <v>11</v>
      </c>
      <c r="D14035" s="4" t="s">
        <v>11</v>
      </c>
      <c r="E14035" s="4" t="s">
        <v>11</v>
      </c>
    </row>
    <row r="14036" spans="1:7">
      <c r="A14036" t="n">
        <v>110347</v>
      </c>
      <c r="B14036" s="42" t="n">
        <v>61</v>
      </c>
      <c r="C14036" s="7" t="n">
        <v>5</v>
      </c>
      <c r="D14036" s="7" t="n">
        <v>65533</v>
      </c>
      <c r="E14036" s="7" t="n">
        <v>0</v>
      </c>
    </row>
    <row r="14037" spans="1:7">
      <c r="A14037" t="s">
        <v>4</v>
      </c>
      <c r="B14037" s="4" t="s">
        <v>5</v>
      </c>
      <c r="C14037" s="4" t="s">
        <v>11</v>
      </c>
      <c r="D14037" s="4" t="s">
        <v>11</v>
      </c>
      <c r="E14037" s="4" t="s">
        <v>11</v>
      </c>
    </row>
    <row r="14038" spans="1:7">
      <c r="A14038" t="n">
        <v>110354</v>
      </c>
      <c r="B14038" s="42" t="n">
        <v>61</v>
      </c>
      <c r="C14038" s="7" t="n">
        <v>6</v>
      </c>
      <c r="D14038" s="7" t="n">
        <v>65533</v>
      </c>
      <c r="E14038" s="7" t="n">
        <v>0</v>
      </c>
    </row>
    <row r="14039" spans="1:7">
      <c r="A14039" t="s">
        <v>4</v>
      </c>
      <c r="B14039" s="4" t="s">
        <v>5</v>
      </c>
      <c r="C14039" s="4" t="s">
        <v>11</v>
      </c>
      <c r="D14039" s="4" t="s">
        <v>11</v>
      </c>
      <c r="E14039" s="4" t="s">
        <v>11</v>
      </c>
    </row>
    <row r="14040" spans="1:7">
      <c r="A14040" t="n">
        <v>110361</v>
      </c>
      <c r="B14040" s="42" t="n">
        <v>61</v>
      </c>
      <c r="C14040" s="7" t="n">
        <v>7</v>
      </c>
      <c r="D14040" s="7" t="n">
        <v>65533</v>
      </c>
      <c r="E14040" s="7" t="n">
        <v>0</v>
      </c>
    </row>
    <row r="14041" spans="1:7">
      <c r="A14041" t="s">
        <v>4</v>
      </c>
      <c r="B14041" s="4" t="s">
        <v>5</v>
      </c>
      <c r="C14041" s="4" t="s">
        <v>11</v>
      </c>
      <c r="D14041" s="4" t="s">
        <v>11</v>
      </c>
      <c r="E14041" s="4" t="s">
        <v>11</v>
      </c>
    </row>
    <row r="14042" spans="1:7">
      <c r="A14042" t="n">
        <v>110368</v>
      </c>
      <c r="B14042" s="42" t="n">
        <v>61</v>
      </c>
      <c r="C14042" s="7" t="n">
        <v>8</v>
      </c>
      <c r="D14042" s="7" t="n">
        <v>65533</v>
      </c>
      <c r="E14042" s="7" t="n">
        <v>0</v>
      </c>
    </row>
    <row r="14043" spans="1:7">
      <c r="A14043" t="s">
        <v>4</v>
      </c>
      <c r="B14043" s="4" t="s">
        <v>5</v>
      </c>
      <c r="C14043" s="4" t="s">
        <v>11</v>
      </c>
      <c r="D14043" s="4" t="s">
        <v>11</v>
      </c>
      <c r="E14043" s="4" t="s">
        <v>11</v>
      </c>
    </row>
    <row r="14044" spans="1:7">
      <c r="A14044" t="n">
        <v>110375</v>
      </c>
      <c r="B14044" s="42" t="n">
        <v>61</v>
      </c>
      <c r="C14044" s="7" t="n">
        <v>9</v>
      </c>
      <c r="D14044" s="7" t="n">
        <v>65533</v>
      </c>
      <c r="E14044" s="7" t="n">
        <v>0</v>
      </c>
    </row>
    <row r="14045" spans="1:7">
      <c r="A14045" t="s">
        <v>4</v>
      </c>
      <c r="B14045" s="4" t="s">
        <v>5</v>
      </c>
      <c r="C14045" s="4" t="s">
        <v>11</v>
      </c>
      <c r="D14045" s="4" t="s">
        <v>17</v>
      </c>
    </row>
    <row r="14046" spans="1:7">
      <c r="A14046" t="n">
        <v>110382</v>
      </c>
      <c r="B14046" s="41" t="n">
        <v>43</v>
      </c>
      <c r="C14046" s="7" t="n">
        <v>1</v>
      </c>
      <c r="D14046" s="7" t="n">
        <v>128</v>
      </c>
    </row>
    <row r="14047" spans="1:7">
      <c r="A14047" t="s">
        <v>4</v>
      </c>
      <c r="B14047" s="4" t="s">
        <v>5</v>
      </c>
      <c r="C14047" s="4" t="s">
        <v>11</v>
      </c>
      <c r="D14047" s="4" t="s">
        <v>17</v>
      </c>
    </row>
    <row r="14048" spans="1:7">
      <c r="A14048" t="n">
        <v>110389</v>
      </c>
      <c r="B14048" s="41" t="n">
        <v>43</v>
      </c>
      <c r="C14048" s="7" t="n">
        <v>1</v>
      </c>
      <c r="D14048" s="7" t="n">
        <v>32</v>
      </c>
    </row>
    <row r="14049" spans="1:5">
      <c r="A14049" t="s">
        <v>4</v>
      </c>
      <c r="B14049" s="4" t="s">
        <v>5</v>
      </c>
      <c r="C14049" s="4" t="s">
        <v>11</v>
      </c>
      <c r="D14049" s="4" t="s">
        <v>17</v>
      </c>
    </row>
    <row r="14050" spans="1:5">
      <c r="A14050" t="n">
        <v>110396</v>
      </c>
      <c r="B14050" s="41" t="n">
        <v>43</v>
      </c>
      <c r="C14050" s="7" t="n">
        <v>2</v>
      </c>
      <c r="D14050" s="7" t="n">
        <v>128</v>
      </c>
    </row>
    <row r="14051" spans="1:5">
      <c r="A14051" t="s">
        <v>4</v>
      </c>
      <c r="B14051" s="4" t="s">
        <v>5</v>
      </c>
      <c r="C14051" s="4" t="s">
        <v>11</v>
      </c>
      <c r="D14051" s="4" t="s">
        <v>17</v>
      </c>
    </row>
    <row r="14052" spans="1:5">
      <c r="A14052" t="n">
        <v>110403</v>
      </c>
      <c r="B14052" s="41" t="n">
        <v>43</v>
      </c>
      <c r="C14052" s="7" t="n">
        <v>2</v>
      </c>
      <c r="D14052" s="7" t="n">
        <v>32</v>
      </c>
    </row>
    <row r="14053" spans="1:5">
      <c r="A14053" t="s">
        <v>4</v>
      </c>
      <c r="B14053" s="4" t="s">
        <v>5</v>
      </c>
      <c r="C14053" s="4" t="s">
        <v>11</v>
      </c>
      <c r="D14053" s="4" t="s">
        <v>17</v>
      </c>
    </row>
    <row r="14054" spans="1:5">
      <c r="A14054" t="n">
        <v>110410</v>
      </c>
      <c r="B14054" s="41" t="n">
        <v>43</v>
      </c>
      <c r="C14054" s="7" t="n">
        <v>3</v>
      </c>
      <c r="D14054" s="7" t="n">
        <v>128</v>
      </c>
    </row>
    <row r="14055" spans="1:5">
      <c r="A14055" t="s">
        <v>4</v>
      </c>
      <c r="B14055" s="4" t="s">
        <v>5</v>
      </c>
      <c r="C14055" s="4" t="s">
        <v>11</v>
      </c>
      <c r="D14055" s="4" t="s">
        <v>17</v>
      </c>
    </row>
    <row r="14056" spans="1:5">
      <c r="A14056" t="n">
        <v>110417</v>
      </c>
      <c r="B14056" s="41" t="n">
        <v>43</v>
      </c>
      <c r="C14056" s="7" t="n">
        <v>3</v>
      </c>
      <c r="D14056" s="7" t="n">
        <v>32</v>
      </c>
    </row>
    <row r="14057" spans="1:5">
      <c r="A14057" t="s">
        <v>4</v>
      </c>
      <c r="B14057" s="4" t="s">
        <v>5</v>
      </c>
      <c r="C14057" s="4" t="s">
        <v>11</v>
      </c>
      <c r="D14057" s="4" t="s">
        <v>17</v>
      </c>
    </row>
    <row r="14058" spans="1:5">
      <c r="A14058" t="n">
        <v>110424</v>
      </c>
      <c r="B14058" s="41" t="n">
        <v>43</v>
      </c>
      <c r="C14058" s="7" t="n">
        <v>4</v>
      </c>
      <c r="D14058" s="7" t="n">
        <v>128</v>
      </c>
    </row>
    <row r="14059" spans="1:5">
      <c r="A14059" t="s">
        <v>4</v>
      </c>
      <c r="B14059" s="4" t="s">
        <v>5</v>
      </c>
      <c r="C14059" s="4" t="s">
        <v>11</v>
      </c>
      <c r="D14059" s="4" t="s">
        <v>17</v>
      </c>
    </row>
    <row r="14060" spans="1:5">
      <c r="A14060" t="n">
        <v>110431</v>
      </c>
      <c r="B14060" s="41" t="n">
        <v>43</v>
      </c>
      <c r="C14060" s="7" t="n">
        <v>4</v>
      </c>
      <c r="D14060" s="7" t="n">
        <v>32</v>
      </c>
    </row>
    <row r="14061" spans="1:5">
      <c r="A14061" t="s">
        <v>4</v>
      </c>
      <c r="B14061" s="4" t="s">
        <v>5</v>
      </c>
      <c r="C14061" s="4" t="s">
        <v>7</v>
      </c>
      <c r="D14061" s="4" t="s">
        <v>11</v>
      </c>
      <c r="E14061" s="4" t="s">
        <v>8</v>
      </c>
      <c r="F14061" s="4" t="s">
        <v>8</v>
      </c>
      <c r="G14061" s="4" t="s">
        <v>8</v>
      </c>
      <c r="H14061" s="4" t="s">
        <v>8</v>
      </c>
    </row>
    <row r="14062" spans="1:5">
      <c r="A14062" t="n">
        <v>110438</v>
      </c>
      <c r="B14062" s="30" t="n">
        <v>51</v>
      </c>
      <c r="C14062" s="7" t="n">
        <v>3</v>
      </c>
      <c r="D14062" s="7" t="n">
        <v>0</v>
      </c>
      <c r="E14062" s="7" t="s">
        <v>62</v>
      </c>
      <c r="F14062" s="7" t="s">
        <v>62</v>
      </c>
      <c r="G14062" s="7" t="s">
        <v>61</v>
      </c>
      <c r="H14062" s="7" t="s">
        <v>62</v>
      </c>
    </row>
    <row r="14063" spans="1:5">
      <c r="A14063" t="s">
        <v>4</v>
      </c>
      <c r="B14063" s="4" t="s">
        <v>5</v>
      </c>
      <c r="C14063" s="4" t="s">
        <v>7</v>
      </c>
      <c r="D14063" s="4" t="s">
        <v>11</v>
      </c>
      <c r="E14063" s="4" t="s">
        <v>8</v>
      </c>
      <c r="F14063" s="4" t="s">
        <v>8</v>
      </c>
      <c r="G14063" s="4" t="s">
        <v>8</v>
      </c>
      <c r="H14063" s="4" t="s">
        <v>8</v>
      </c>
    </row>
    <row r="14064" spans="1:5">
      <c r="A14064" t="n">
        <v>110451</v>
      </c>
      <c r="B14064" s="30" t="n">
        <v>51</v>
      </c>
      <c r="C14064" s="7" t="n">
        <v>3</v>
      </c>
      <c r="D14064" s="7" t="n">
        <v>1</v>
      </c>
      <c r="E14064" s="7" t="s">
        <v>62</v>
      </c>
      <c r="F14064" s="7" t="s">
        <v>62</v>
      </c>
      <c r="G14064" s="7" t="s">
        <v>61</v>
      </c>
      <c r="H14064" s="7" t="s">
        <v>62</v>
      </c>
    </row>
    <row r="14065" spans="1:8">
      <c r="A14065" t="s">
        <v>4</v>
      </c>
      <c r="B14065" s="4" t="s">
        <v>5</v>
      </c>
      <c r="C14065" s="4" t="s">
        <v>7</v>
      </c>
      <c r="D14065" s="4" t="s">
        <v>11</v>
      </c>
      <c r="E14065" s="4" t="s">
        <v>8</v>
      </c>
      <c r="F14065" s="4" t="s">
        <v>8</v>
      </c>
      <c r="G14065" s="4" t="s">
        <v>8</v>
      </c>
      <c r="H14065" s="4" t="s">
        <v>8</v>
      </c>
    </row>
    <row r="14066" spans="1:8">
      <c r="A14066" t="n">
        <v>110464</v>
      </c>
      <c r="B14066" s="30" t="n">
        <v>51</v>
      </c>
      <c r="C14066" s="7" t="n">
        <v>3</v>
      </c>
      <c r="D14066" s="7" t="n">
        <v>2</v>
      </c>
      <c r="E14066" s="7" t="s">
        <v>62</v>
      </c>
      <c r="F14066" s="7" t="s">
        <v>62</v>
      </c>
      <c r="G14066" s="7" t="s">
        <v>61</v>
      </c>
      <c r="H14066" s="7" t="s">
        <v>62</v>
      </c>
    </row>
    <row r="14067" spans="1:8">
      <c r="A14067" t="s">
        <v>4</v>
      </c>
      <c r="B14067" s="4" t="s">
        <v>5</v>
      </c>
      <c r="C14067" s="4" t="s">
        <v>7</v>
      </c>
      <c r="D14067" s="4" t="s">
        <v>11</v>
      </c>
      <c r="E14067" s="4" t="s">
        <v>8</v>
      </c>
      <c r="F14067" s="4" t="s">
        <v>8</v>
      </c>
      <c r="G14067" s="4" t="s">
        <v>8</v>
      </c>
      <c r="H14067" s="4" t="s">
        <v>8</v>
      </c>
    </row>
    <row r="14068" spans="1:8">
      <c r="A14068" t="n">
        <v>110477</v>
      </c>
      <c r="B14068" s="30" t="n">
        <v>51</v>
      </c>
      <c r="C14068" s="7" t="n">
        <v>3</v>
      </c>
      <c r="D14068" s="7" t="n">
        <v>3</v>
      </c>
      <c r="E14068" s="7" t="s">
        <v>62</v>
      </c>
      <c r="F14068" s="7" t="s">
        <v>62</v>
      </c>
      <c r="G14068" s="7" t="s">
        <v>61</v>
      </c>
      <c r="H14068" s="7" t="s">
        <v>62</v>
      </c>
    </row>
    <row r="14069" spans="1:8">
      <c r="A14069" t="s">
        <v>4</v>
      </c>
      <c r="B14069" s="4" t="s">
        <v>5</v>
      </c>
      <c r="C14069" s="4" t="s">
        <v>7</v>
      </c>
      <c r="D14069" s="4" t="s">
        <v>11</v>
      </c>
      <c r="E14069" s="4" t="s">
        <v>8</v>
      </c>
      <c r="F14069" s="4" t="s">
        <v>8</v>
      </c>
      <c r="G14069" s="4" t="s">
        <v>8</v>
      </c>
      <c r="H14069" s="4" t="s">
        <v>8</v>
      </c>
    </row>
    <row r="14070" spans="1:8">
      <c r="A14070" t="n">
        <v>110490</v>
      </c>
      <c r="B14070" s="30" t="n">
        <v>51</v>
      </c>
      <c r="C14070" s="7" t="n">
        <v>3</v>
      </c>
      <c r="D14070" s="7" t="n">
        <v>4</v>
      </c>
      <c r="E14070" s="7" t="s">
        <v>62</v>
      </c>
      <c r="F14070" s="7" t="s">
        <v>62</v>
      </c>
      <c r="G14070" s="7" t="s">
        <v>61</v>
      </c>
      <c r="H14070" s="7" t="s">
        <v>62</v>
      </c>
    </row>
    <row r="14071" spans="1:8">
      <c r="A14071" t="s">
        <v>4</v>
      </c>
      <c r="B14071" s="4" t="s">
        <v>5</v>
      </c>
      <c r="C14071" s="4" t="s">
        <v>7</v>
      </c>
      <c r="D14071" s="4" t="s">
        <v>11</v>
      </c>
      <c r="E14071" s="4" t="s">
        <v>8</v>
      </c>
      <c r="F14071" s="4" t="s">
        <v>8</v>
      </c>
      <c r="G14071" s="4" t="s">
        <v>8</v>
      </c>
      <c r="H14071" s="4" t="s">
        <v>8</v>
      </c>
    </row>
    <row r="14072" spans="1:8">
      <c r="A14072" t="n">
        <v>110503</v>
      </c>
      <c r="B14072" s="30" t="n">
        <v>51</v>
      </c>
      <c r="C14072" s="7" t="n">
        <v>3</v>
      </c>
      <c r="D14072" s="7" t="n">
        <v>5</v>
      </c>
      <c r="E14072" s="7" t="s">
        <v>62</v>
      </c>
      <c r="F14072" s="7" t="s">
        <v>62</v>
      </c>
      <c r="G14072" s="7" t="s">
        <v>61</v>
      </c>
      <c r="H14072" s="7" t="s">
        <v>62</v>
      </c>
    </row>
    <row r="14073" spans="1:8">
      <c r="A14073" t="s">
        <v>4</v>
      </c>
      <c r="B14073" s="4" t="s">
        <v>5</v>
      </c>
      <c r="C14073" s="4" t="s">
        <v>7</v>
      </c>
      <c r="D14073" s="4" t="s">
        <v>11</v>
      </c>
      <c r="E14073" s="4" t="s">
        <v>8</v>
      </c>
      <c r="F14073" s="4" t="s">
        <v>8</v>
      </c>
      <c r="G14073" s="4" t="s">
        <v>8</v>
      </c>
      <c r="H14073" s="4" t="s">
        <v>8</v>
      </c>
    </row>
    <row r="14074" spans="1:8">
      <c r="A14074" t="n">
        <v>110516</v>
      </c>
      <c r="B14074" s="30" t="n">
        <v>51</v>
      </c>
      <c r="C14074" s="7" t="n">
        <v>3</v>
      </c>
      <c r="D14074" s="7" t="n">
        <v>6</v>
      </c>
      <c r="E14074" s="7" t="s">
        <v>62</v>
      </c>
      <c r="F14074" s="7" t="s">
        <v>62</v>
      </c>
      <c r="G14074" s="7" t="s">
        <v>61</v>
      </c>
      <c r="H14074" s="7" t="s">
        <v>62</v>
      </c>
    </row>
    <row r="14075" spans="1:8">
      <c r="A14075" t="s">
        <v>4</v>
      </c>
      <c r="B14075" s="4" t="s">
        <v>5</v>
      </c>
      <c r="C14075" s="4" t="s">
        <v>7</v>
      </c>
      <c r="D14075" s="4" t="s">
        <v>11</v>
      </c>
      <c r="E14075" s="4" t="s">
        <v>8</v>
      </c>
      <c r="F14075" s="4" t="s">
        <v>8</v>
      </c>
      <c r="G14075" s="4" t="s">
        <v>8</v>
      </c>
      <c r="H14075" s="4" t="s">
        <v>8</v>
      </c>
    </row>
    <row r="14076" spans="1:8">
      <c r="A14076" t="n">
        <v>110529</v>
      </c>
      <c r="B14076" s="30" t="n">
        <v>51</v>
      </c>
      <c r="C14076" s="7" t="n">
        <v>3</v>
      </c>
      <c r="D14076" s="7" t="n">
        <v>7</v>
      </c>
      <c r="E14076" s="7" t="s">
        <v>62</v>
      </c>
      <c r="F14076" s="7" t="s">
        <v>62</v>
      </c>
      <c r="G14076" s="7" t="s">
        <v>61</v>
      </c>
      <c r="H14076" s="7" t="s">
        <v>62</v>
      </c>
    </row>
    <row r="14077" spans="1:8">
      <c r="A14077" t="s">
        <v>4</v>
      </c>
      <c r="B14077" s="4" t="s">
        <v>5</v>
      </c>
      <c r="C14077" s="4" t="s">
        <v>7</v>
      </c>
      <c r="D14077" s="4" t="s">
        <v>11</v>
      </c>
      <c r="E14077" s="4" t="s">
        <v>8</v>
      </c>
      <c r="F14077" s="4" t="s">
        <v>8</v>
      </c>
      <c r="G14077" s="4" t="s">
        <v>8</v>
      </c>
      <c r="H14077" s="4" t="s">
        <v>8</v>
      </c>
    </row>
    <row r="14078" spans="1:8">
      <c r="A14078" t="n">
        <v>110542</v>
      </c>
      <c r="B14078" s="30" t="n">
        <v>51</v>
      </c>
      <c r="C14078" s="7" t="n">
        <v>3</v>
      </c>
      <c r="D14078" s="7" t="n">
        <v>8</v>
      </c>
      <c r="E14078" s="7" t="s">
        <v>62</v>
      </c>
      <c r="F14078" s="7" t="s">
        <v>62</v>
      </c>
      <c r="G14078" s="7" t="s">
        <v>61</v>
      </c>
      <c r="H14078" s="7" t="s">
        <v>62</v>
      </c>
    </row>
    <row r="14079" spans="1:8">
      <c r="A14079" t="s">
        <v>4</v>
      </c>
      <c r="B14079" s="4" t="s">
        <v>5</v>
      </c>
      <c r="C14079" s="4" t="s">
        <v>7</v>
      </c>
      <c r="D14079" s="4" t="s">
        <v>11</v>
      </c>
      <c r="E14079" s="4" t="s">
        <v>8</v>
      </c>
      <c r="F14079" s="4" t="s">
        <v>8</v>
      </c>
      <c r="G14079" s="4" t="s">
        <v>8</v>
      </c>
      <c r="H14079" s="4" t="s">
        <v>8</v>
      </c>
    </row>
    <row r="14080" spans="1:8">
      <c r="A14080" t="n">
        <v>110555</v>
      </c>
      <c r="B14080" s="30" t="n">
        <v>51</v>
      </c>
      <c r="C14080" s="7" t="n">
        <v>3</v>
      </c>
      <c r="D14080" s="7" t="n">
        <v>9</v>
      </c>
      <c r="E14080" s="7" t="s">
        <v>62</v>
      </c>
      <c r="F14080" s="7" t="s">
        <v>62</v>
      </c>
      <c r="G14080" s="7" t="s">
        <v>61</v>
      </c>
      <c r="H14080" s="7" t="s">
        <v>62</v>
      </c>
    </row>
    <row r="14081" spans="1:8">
      <c r="A14081" t="s">
        <v>4</v>
      </c>
      <c r="B14081" s="4" t="s">
        <v>5</v>
      </c>
      <c r="C14081" s="4" t="s">
        <v>8</v>
      </c>
      <c r="D14081" s="4" t="s">
        <v>8</v>
      </c>
    </row>
    <row r="14082" spans="1:8">
      <c r="A14082" t="n">
        <v>110568</v>
      </c>
      <c r="B14082" s="69" t="n">
        <v>70</v>
      </c>
      <c r="C14082" s="7" t="s">
        <v>27</v>
      </c>
      <c r="D14082" s="7" t="s">
        <v>412</v>
      </c>
    </row>
    <row r="14083" spans="1:8">
      <c r="A14083" t="s">
        <v>4</v>
      </c>
      <c r="B14083" s="4" t="s">
        <v>5</v>
      </c>
      <c r="C14083" s="4" t="s">
        <v>11</v>
      </c>
      <c r="D14083" s="4" t="s">
        <v>17</v>
      </c>
    </row>
    <row r="14084" spans="1:8">
      <c r="A14084" t="n">
        <v>110582</v>
      </c>
      <c r="B14084" s="41" t="n">
        <v>43</v>
      </c>
      <c r="C14084" s="7" t="n">
        <v>0</v>
      </c>
      <c r="D14084" s="7" t="n">
        <v>512</v>
      </c>
    </row>
    <row r="14085" spans="1:8">
      <c r="A14085" t="s">
        <v>4</v>
      </c>
      <c r="B14085" s="4" t="s">
        <v>5</v>
      </c>
      <c r="C14085" s="4" t="s">
        <v>11</v>
      </c>
      <c r="D14085" s="4" t="s">
        <v>17</v>
      </c>
    </row>
    <row r="14086" spans="1:8">
      <c r="A14086" t="n">
        <v>110589</v>
      </c>
      <c r="B14086" s="41" t="n">
        <v>43</v>
      </c>
      <c r="C14086" s="7" t="n">
        <v>1</v>
      </c>
      <c r="D14086" s="7" t="n">
        <v>512</v>
      </c>
    </row>
    <row r="14087" spans="1:8">
      <c r="A14087" t="s">
        <v>4</v>
      </c>
      <c r="B14087" s="4" t="s">
        <v>5</v>
      </c>
      <c r="C14087" s="4" t="s">
        <v>11</v>
      </c>
      <c r="D14087" s="4" t="s">
        <v>17</v>
      </c>
    </row>
    <row r="14088" spans="1:8">
      <c r="A14088" t="n">
        <v>110596</v>
      </c>
      <c r="B14088" s="41" t="n">
        <v>43</v>
      </c>
      <c r="C14088" s="7" t="n">
        <v>2</v>
      </c>
      <c r="D14088" s="7" t="n">
        <v>512</v>
      </c>
    </row>
    <row r="14089" spans="1:8">
      <c r="A14089" t="s">
        <v>4</v>
      </c>
      <c r="B14089" s="4" t="s">
        <v>5</v>
      </c>
      <c r="C14089" s="4" t="s">
        <v>11</v>
      </c>
      <c r="D14089" s="4" t="s">
        <v>17</v>
      </c>
    </row>
    <row r="14090" spans="1:8">
      <c r="A14090" t="n">
        <v>110603</v>
      </c>
      <c r="B14090" s="41" t="n">
        <v>43</v>
      </c>
      <c r="C14090" s="7" t="n">
        <v>3</v>
      </c>
      <c r="D14090" s="7" t="n">
        <v>512</v>
      </c>
    </row>
    <row r="14091" spans="1:8">
      <c r="A14091" t="s">
        <v>4</v>
      </c>
      <c r="B14091" s="4" t="s">
        <v>5</v>
      </c>
      <c r="C14091" s="4" t="s">
        <v>11</v>
      </c>
      <c r="D14091" s="4" t="s">
        <v>17</v>
      </c>
    </row>
    <row r="14092" spans="1:8">
      <c r="A14092" t="n">
        <v>110610</v>
      </c>
      <c r="B14092" s="41" t="n">
        <v>43</v>
      </c>
      <c r="C14092" s="7" t="n">
        <v>4</v>
      </c>
      <c r="D14092" s="7" t="n">
        <v>512</v>
      </c>
    </row>
    <row r="14093" spans="1:8">
      <c r="A14093" t="s">
        <v>4</v>
      </c>
      <c r="B14093" s="4" t="s">
        <v>5</v>
      </c>
      <c r="C14093" s="4" t="s">
        <v>11</v>
      </c>
      <c r="D14093" s="4" t="s">
        <v>17</v>
      </c>
    </row>
    <row r="14094" spans="1:8">
      <c r="A14094" t="n">
        <v>110617</v>
      </c>
      <c r="B14094" s="41" t="n">
        <v>43</v>
      </c>
      <c r="C14094" s="7" t="n">
        <v>5</v>
      </c>
      <c r="D14094" s="7" t="n">
        <v>512</v>
      </c>
    </row>
    <row r="14095" spans="1:8">
      <c r="A14095" t="s">
        <v>4</v>
      </c>
      <c r="B14095" s="4" t="s">
        <v>5</v>
      </c>
      <c r="C14095" s="4" t="s">
        <v>11</v>
      </c>
      <c r="D14095" s="4" t="s">
        <v>17</v>
      </c>
    </row>
    <row r="14096" spans="1:8">
      <c r="A14096" t="n">
        <v>110624</v>
      </c>
      <c r="B14096" s="41" t="n">
        <v>43</v>
      </c>
      <c r="C14096" s="7" t="n">
        <v>6</v>
      </c>
      <c r="D14096" s="7" t="n">
        <v>512</v>
      </c>
    </row>
    <row r="14097" spans="1:4">
      <c r="A14097" t="s">
        <v>4</v>
      </c>
      <c r="B14097" s="4" t="s">
        <v>5</v>
      </c>
      <c r="C14097" s="4" t="s">
        <v>11</v>
      </c>
      <c r="D14097" s="4" t="s">
        <v>17</v>
      </c>
    </row>
    <row r="14098" spans="1:4">
      <c r="A14098" t="n">
        <v>110631</v>
      </c>
      <c r="B14098" s="41" t="n">
        <v>43</v>
      </c>
      <c r="C14098" s="7" t="n">
        <v>7</v>
      </c>
      <c r="D14098" s="7" t="n">
        <v>512</v>
      </c>
    </row>
    <row r="14099" spans="1:4">
      <c r="A14099" t="s">
        <v>4</v>
      </c>
      <c r="B14099" s="4" t="s">
        <v>5</v>
      </c>
      <c r="C14099" s="4" t="s">
        <v>11</v>
      </c>
      <c r="D14099" s="4" t="s">
        <v>17</v>
      </c>
    </row>
    <row r="14100" spans="1:4">
      <c r="A14100" t="n">
        <v>110638</v>
      </c>
      <c r="B14100" s="41" t="n">
        <v>43</v>
      </c>
      <c r="C14100" s="7" t="n">
        <v>8</v>
      </c>
      <c r="D14100" s="7" t="n">
        <v>512</v>
      </c>
    </row>
    <row r="14101" spans="1:4">
      <c r="A14101" t="s">
        <v>4</v>
      </c>
      <c r="B14101" s="4" t="s">
        <v>5</v>
      </c>
      <c r="C14101" s="4" t="s">
        <v>11</v>
      </c>
      <c r="D14101" s="4" t="s">
        <v>17</v>
      </c>
    </row>
    <row r="14102" spans="1:4">
      <c r="A14102" t="n">
        <v>110645</v>
      </c>
      <c r="B14102" s="41" t="n">
        <v>43</v>
      </c>
      <c r="C14102" s="7" t="n">
        <v>9</v>
      </c>
      <c r="D14102" s="7" t="n">
        <v>512</v>
      </c>
    </row>
    <row r="14103" spans="1:4">
      <c r="A14103" t="s">
        <v>4</v>
      </c>
      <c r="B14103" s="4" t="s">
        <v>5</v>
      </c>
      <c r="C14103" s="4" t="s">
        <v>11</v>
      </c>
      <c r="D14103" s="4" t="s">
        <v>15</v>
      </c>
      <c r="E14103" s="4" t="s">
        <v>15</v>
      </c>
      <c r="F14103" s="4" t="s">
        <v>15</v>
      </c>
      <c r="G14103" s="4" t="s">
        <v>15</v>
      </c>
    </row>
    <row r="14104" spans="1:4">
      <c r="A14104" t="n">
        <v>110652</v>
      </c>
      <c r="B14104" s="37" t="n">
        <v>46</v>
      </c>
      <c r="C14104" s="7" t="n">
        <v>7</v>
      </c>
      <c r="D14104" s="7" t="n">
        <v>-25.2399997711182</v>
      </c>
      <c r="E14104" s="7" t="n">
        <v>0</v>
      </c>
      <c r="F14104" s="7" t="n">
        <v>-56.560001373291</v>
      </c>
      <c r="G14104" s="7" t="n">
        <v>89.5999984741211</v>
      </c>
    </row>
    <row r="14105" spans="1:4">
      <c r="A14105" t="s">
        <v>4</v>
      </c>
      <c r="B14105" s="4" t="s">
        <v>5</v>
      </c>
      <c r="C14105" s="4" t="s">
        <v>11</v>
      </c>
      <c r="D14105" s="4" t="s">
        <v>15</v>
      </c>
      <c r="E14105" s="4" t="s">
        <v>15</v>
      </c>
      <c r="F14105" s="4" t="s">
        <v>15</v>
      </c>
      <c r="G14105" s="4" t="s">
        <v>15</v>
      </c>
    </row>
    <row r="14106" spans="1:4">
      <c r="A14106" t="n">
        <v>110671</v>
      </c>
      <c r="B14106" s="37" t="n">
        <v>46</v>
      </c>
      <c r="C14106" s="7" t="n">
        <v>5</v>
      </c>
      <c r="D14106" s="7" t="n">
        <v>-25.8999996185303</v>
      </c>
      <c r="E14106" s="7" t="n">
        <v>0</v>
      </c>
      <c r="F14106" s="7" t="n">
        <v>-57.5</v>
      </c>
      <c r="G14106" s="7" t="n">
        <v>93.5999984741211</v>
      </c>
    </row>
    <row r="14107" spans="1:4">
      <c r="A14107" t="s">
        <v>4</v>
      </c>
      <c r="B14107" s="4" t="s">
        <v>5</v>
      </c>
      <c r="C14107" s="4" t="s">
        <v>11</v>
      </c>
      <c r="D14107" s="4" t="s">
        <v>15</v>
      </c>
      <c r="E14107" s="4" t="s">
        <v>15</v>
      </c>
      <c r="F14107" s="4" t="s">
        <v>15</v>
      </c>
      <c r="G14107" s="4" t="s">
        <v>15</v>
      </c>
    </row>
    <row r="14108" spans="1:4">
      <c r="A14108" t="n">
        <v>110690</v>
      </c>
      <c r="B14108" s="37" t="n">
        <v>46</v>
      </c>
      <c r="C14108" s="7" t="n">
        <v>8</v>
      </c>
      <c r="D14108" s="7" t="n">
        <v>-27.0599994659424</v>
      </c>
      <c r="E14108" s="7" t="n">
        <v>0</v>
      </c>
      <c r="F14108" s="7" t="n">
        <v>-57.0099983215332</v>
      </c>
      <c r="G14108" s="7" t="n">
        <v>89.5999984741211</v>
      </c>
    </row>
    <row r="14109" spans="1:4">
      <c r="A14109" t="s">
        <v>4</v>
      </c>
      <c r="B14109" s="4" t="s">
        <v>5</v>
      </c>
      <c r="C14109" s="4" t="s">
        <v>11</v>
      </c>
      <c r="D14109" s="4" t="s">
        <v>15</v>
      </c>
      <c r="E14109" s="4" t="s">
        <v>15</v>
      </c>
      <c r="F14109" s="4" t="s">
        <v>15</v>
      </c>
      <c r="G14109" s="4" t="s">
        <v>15</v>
      </c>
    </row>
    <row r="14110" spans="1:4">
      <c r="A14110" t="n">
        <v>110709</v>
      </c>
      <c r="B14110" s="37" t="n">
        <v>46</v>
      </c>
      <c r="C14110" s="7" t="n">
        <v>6</v>
      </c>
      <c r="D14110" s="7" t="n">
        <v>-27.8999996185303</v>
      </c>
      <c r="E14110" s="7" t="n">
        <v>0</v>
      </c>
      <c r="F14110" s="7" t="n">
        <v>-57.6699981689453</v>
      </c>
      <c r="G14110" s="7" t="n">
        <v>82.6999969482422</v>
      </c>
    </row>
    <row r="14111" spans="1:4">
      <c r="A14111" t="s">
        <v>4</v>
      </c>
      <c r="B14111" s="4" t="s">
        <v>5</v>
      </c>
      <c r="C14111" s="4" t="s">
        <v>11</v>
      </c>
      <c r="D14111" s="4" t="s">
        <v>15</v>
      </c>
      <c r="E14111" s="4" t="s">
        <v>15</v>
      </c>
      <c r="F14111" s="4" t="s">
        <v>15</v>
      </c>
      <c r="G14111" s="4" t="s">
        <v>15</v>
      </c>
    </row>
    <row r="14112" spans="1:4">
      <c r="A14112" t="n">
        <v>110728</v>
      </c>
      <c r="B14112" s="37" t="n">
        <v>46</v>
      </c>
      <c r="C14112" s="7" t="n">
        <v>9</v>
      </c>
      <c r="D14112" s="7" t="n">
        <v>-28.4500007629395</v>
      </c>
      <c r="E14112" s="7" t="n">
        <v>0</v>
      </c>
      <c r="F14112" s="7" t="n">
        <v>-56.3600006103516</v>
      </c>
      <c r="G14112" s="7" t="n">
        <v>93.9000015258789</v>
      </c>
    </row>
    <row r="14113" spans="1:7">
      <c r="A14113" t="s">
        <v>4</v>
      </c>
      <c r="B14113" s="4" t="s">
        <v>5</v>
      </c>
      <c r="C14113" s="4" t="s">
        <v>11</v>
      </c>
      <c r="D14113" s="4" t="s">
        <v>11</v>
      </c>
      <c r="E14113" s="4" t="s">
        <v>15</v>
      </c>
      <c r="F14113" s="4" t="s">
        <v>15</v>
      </c>
      <c r="G14113" s="4" t="s">
        <v>15</v>
      </c>
      <c r="H14113" s="4" t="s">
        <v>15</v>
      </c>
      <c r="I14113" s="4" t="s">
        <v>7</v>
      </c>
      <c r="J14113" s="4" t="s">
        <v>11</v>
      </c>
    </row>
    <row r="14114" spans="1:7">
      <c r="A14114" t="n">
        <v>110747</v>
      </c>
      <c r="B14114" s="44" t="n">
        <v>55</v>
      </c>
      <c r="C14114" s="7" t="n">
        <v>7</v>
      </c>
      <c r="D14114" s="7" t="n">
        <v>65533</v>
      </c>
      <c r="E14114" s="7" t="n">
        <v>-22.0699996948242</v>
      </c>
      <c r="F14114" s="7" t="n">
        <v>0</v>
      </c>
      <c r="G14114" s="7" t="n">
        <v>-56.9799995422363</v>
      </c>
      <c r="H14114" s="7" t="n">
        <v>1.20000004768372</v>
      </c>
      <c r="I14114" s="7" t="n">
        <v>1</v>
      </c>
      <c r="J14114" s="7" t="n">
        <v>0</v>
      </c>
    </row>
    <row r="14115" spans="1:7">
      <c r="A14115" t="s">
        <v>4</v>
      </c>
      <c r="B14115" s="4" t="s">
        <v>5</v>
      </c>
      <c r="C14115" s="4" t="s">
        <v>11</v>
      </c>
    </row>
    <row r="14116" spans="1:7">
      <c r="A14116" t="n">
        <v>110771</v>
      </c>
      <c r="B14116" s="26" t="n">
        <v>16</v>
      </c>
      <c r="C14116" s="7" t="n">
        <v>50</v>
      </c>
    </row>
    <row r="14117" spans="1:7">
      <c r="A14117" t="s">
        <v>4</v>
      </c>
      <c r="B14117" s="4" t="s">
        <v>5</v>
      </c>
      <c r="C14117" s="4" t="s">
        <v>11</v>
      </c>
      <c r="D14117" s="4" t="s">
        <v>11</v>
      </c>
      <c r="E14117" s="4" t="s">
        <v>15</v>
      </c>
      <c r="F14117" s="4" t="s">
        <v>15</v>
      </c>
      <c r="G14117" s="4" t="s">
        <v>15</v>
      </c>
      <c r="H14117" s="4" t="s">
        <v>15</v>
      </c>
      <c r="I14117" s="4" t="s">
        <v>7</v>
      </c>
      <c r="J14117" s="4" t="s">
        <v>11</v>
      </c>
    </row>
    <row r="14118" spans="1:7">
      <c r="A14118" t="n">
        <v>110774</v>
      </c>
      <c r="B14118" s="44" t="n">
        <v>55</v>
      </c>
      <c r="C14118" s="7" t="n">
        <v>5</v>
      </c>
      <c r="D14118" s="7" t="n">
        <v>65533</v>
      </c>
      <c r="E14118" s="7" t="n">
        <v>-22.0699996948242</v>
      </c>
      <c r="F14118" s="7" t="n">
        <v>0</v>
      </c>
      <c r="G14118" s="7" t="n">
        <v>-56.9799995422363</v>
      </c>
      <c r="H14118" s="7" t="n">
        <v>1.20000004768372</v>
      </c>
      <c r="I14118" s="7" t="n">
        <v>1</v>
      </c>
      <c r="J14118" s="7" t="n">
        <v>0</v>
      </c>
    </row>
    <row r="14119" spans="1:7">
      <c r="A14119" t="s">
        <v>4</v>
      </c>
      <c r="B14119" s="4" t="s">
        <v>5</v>
      </c>
      <c r="C14119" s="4" t="s">
        <v>11</v>
      </c>
    </row>
    <row r="14120" spans="1:7">
      <c r="A14120" t="n">
        <v>110798</v>
      </c>
      <c r="B14120" s="26" t="n">
        <v>16</v>
      </c>
      <c r="C14120" s="7" t="n">
        <v>50</v>
      </c>
    </row>
    <row r="14121" spans="1:7">
      <c r="A14121" t="s">
        <v>4</v>
      </c>
      <c r="B14121" s="4" t="s">
        <v>5</v>
      </c>
      <c r="C14121" s="4" t="s">
        <v>11</v>
      </c>
      <c r="D14121" s="4" t="s">
        <v>11</v>
      </c>
      <c r="E14121" s="4" t="s">
        <v>15</v>
      </c>
      <c r="F14121" s="4" t="s">
        <v>15</v>
      </c>
      <c r="G14121" s="4" t="s">
        <v>15</v>
      </c>
      <c r="H14121" s="4" t="s">
        <v>15</v>
      </c>
      <c r="I14121" s="4" t="s">
        <v>7</v>
      </c>
      <c r="J14121" s="4" t="s">
        <v>11</v>
      </c>
    </row>
    <row r="14122" spans="1:7">
      <c r="A14122" t="n">
        <v>110801</v>
      </c>
      <c r="B14122" s="44" t="n">
        <v>55</v>
      </c>
      <c r="C14122" s="7" t="n">
        <v>8</v>
      </c>
      <c r="D14122" s="7" t="n">
        <v>65533</v>
      </c>
      <c r="E14122" s="7" t="n">
        <v>-22.0699996948242</v>
      </c>
      <c r="F14122" s="7" t="n">
        <v>0</v>
      </c>
      <c r="G14122" s="7" t="n">
        <v>-56.9799995422363</v>
      </c>
      <c r="H14122" s="7" t="n">
        <v>1.20000004768372</v>
      </c>
      <c r="I14122" s="7" t="n">
        <v>1</v>
      </c>
      <c r="J14122" s="7" t="n">
        <v>0</v>
      </c>
    </row>
    <row r="14123" spans="1:7">
      <c r="A14123" t="s">
        <v>4</v>
      </c>
      <c r="B14123" s="4" t="s">
        <v>5</v>
      </c>
      <c r="C14123" s="4" t="s">
        <v>11</v>
      </c>
    </row>
    <row r="14124" spans="1:7">
      <c r="A14124" t="n">
        <v>110825</v>
      </c>
      <c r="B14124" s="26" t="n">
        <v>16</v>
      </c>
      <c r="C14124" s="7" t="n">
        <v>50</v>
      </c>
    </row>
    <row r="14125" spans="1:7">
      <c r="A14125" t="s">
        <v>4</v>
      </c>
      <c r="B14125" s="4" t="s">
        <v>5</v>
      </c>
      <c r="C14125" s="4" t="s">
        <v>11</v>
      </c>
      <c r="D14125" s="4" t="s">
        <v>11</v>
      </c>
      <c r="E14125" s="4" t="s">
        <v>15</v>
      </c>
      <c r="F14125" s="4" t="s">
        <v>15</v>
      </c>
      <c r="G14125" s="4" t="s">
        <v>15</v>
      </c>
      <c r="H14125" s="4" t="s">
        <v>15</v>
      </c>
      <c r="I14125" s="4" t="s">
        <v>7</v>
      </c>
      <c r="J14125" s="4" t="s">
        <v>11</v>
      </c>
    </row>
    <row r="14126" spans="1:7">
      <c r="A14126" t="n">
        <v>110828</v>
      </c>
      <c r="B14126" s="44" t="n">
        <v>55</v>
      </c>
      <c r="C14126" s="7" t="n">
        <v>6</v>
      </c>
      <c r="D14126" s="7" t="n">
        <v>65533</v>
      </c>
      <c r="E14126" s="7" t="n">
        <v>-22.0699996948242</v>
      </c>
      <c r="F14126" s="7" t="n">
        <v>0</v>
      </c>
      <c r="G14126" s="7" t="n">
        <v>-56.9799995422363</v>
      </c>
      <c r="H14126" s="7" t="n">
        <v>1.20000004768372</v>
      </c>
      <c r="I14126" s="7" t="n">
        <v>1</v>
      </c>
      <c r="J14126" s="7" t="n">
        <v>0</v>
      </c>
    </row>
    <row r="14127" spans="1:7">
      <c r="A14127" t="s">
        <v>4</v>
      </c>
      <c r="B14127" s="4" t="s">
        <v>5</v>
      </c>
      <c r="C14127" s="4" t="s">
        <v>11</v>
      </c>
    </row>
    <row r="14128" spans="1:7">
      <c r="A14128" t="n">
        <v>110852</v>
      </c>
      <c r="B14128" s="26" t="n">
        <v>16</v>
      </c>
      <c r="C14128" s="7" t="n">
        <v>100</v>
      </c>
    </row>
    <row r="14129" spans="1:10">
      <c r="A14129" t="s">
        <v>4</v>
      </c>
      <c r="B14129" s="4" t="s">
        <v>5</v>
      </c>
      <c r="C14129" s="4" t="s">
        <v>11</v>
      </c>
      <c r="D14129" s="4" t="s">
        <v>11</v>
      </c>
      <c r="E14129" s="4" t="s">
        <v>15</v>
      </c>
      <c r="F14129" s="4" t="s">
        <v>15</v>
      </c>
      <c r="G14129" s="4" t="s">
        <v>15</v>
      </c>
      <c r="H14129" s="4" t="s">
        <v>15</v>
      </c>
      <c r="I14129" s="4" t="s">
        <v>7</v>
      </c>
      <c r="J14129" s="4" t="s">
        <v>11</v>
      </c>
    </row>
    <row r="14130" spans="1:10">
      <c r="A14130" t="n">
        <v>110855</v>
      </c>
      <c r="B14130" s="44" t="n">
        <v>55</v>
      </c>
      <c r="C14130" s="7" t="n">
        <v>9</v>
      </c>
      <c r="D14130" s="7" t="n">
        <v>65533</v>
      </c>
      <c r="E14130" s="7" t="n">
        <v>-22.0699996948242</v>
      </c>
      <c r="F14130" s="7" t="n">
        <v>0</v>
      </c>
      <c r="G14130" s="7" t="n">
        <v>-56.9799995422363</v>
      </c>
      <c r="H14130" s="7" t="n">
        <v>1.20000004768372</v>
      </c>
      <c r="I14130" s="7" t="n">
        <v>1</v>
      </c>
      <c r="J14130" s="7" t="n">
        <v>0</v>
      </c>
    </row>
    <row r="14131" spans="1:10">
      <c r="A14131" t="s">
        <v>4</v>
      </c>
      <c r="B14131" s="4" t="s">
        <v>5</v>
      </c>
      <c r="C14131" s="4" t="s">
        <v>11</v>
      </c>
    </row>
    <row r="14132" spans="1:10">
      <c r="A14132" t="n">
        <v>110879</v>
      </c>
      <c r="B14132" s="26" t="n">
        <v>16</v>
      </c>
      <c r="C14132" s="7" t="n">
        <v>1000</v>
      </c>
    </row>
    <row r="14133" spans="1:10">
      <c r="A14133" t="s">
        <v>4</v>
      </c>
      <c r="B14133" s="4" t="s">
        <v>5</v>
      </c>
      <c r="C14133" s="4" t="s">
        <v>7</v>
      </c>
      <c r="D14133" s="4" t="s">
        <v>7</v>
      </c>
      <c r="E14133" s="4" t="s">
        <v>15</v>
      </c>
      <c r="F14133" s="4" t="s">
        <v>15</v>
      </c>
      <c r="G14133" s="4" t="s">
        <v>15</v>
      </c>
      <c r="H14133" s="4" t="s">
        <v>11</v>
      </c>
    </row>
    <row r="14134" spans="1:10">
      <c r="A14134" t="n">
        <v>110882</v>
      </c>
      <c r="B14134" s="61" t="n">
        <v>45</v>
      </c>
      <c r="C14134" s="7" t="n">
        <v>2</v>
      </c>
      <c r="D14134" s="7" t="n">
        <v>3</v>
      </c>
      <c r="E14134" s="7" t="n">
        <v>-26.5499992370605</v>
      </c>
      <c r="F14134" s="7" t="n">
        <v>1.20000004768372</v>
      </c>
      <c r="G14134" s="7" t="n">
        <v>-56.5299987792969</v>
      </c>
      <c r="H14134" s="7" t="n">
        <v>0</v>
      </c>
    </row>
    <row r="14135" spans="1:10">
      <c r="A14135" t="s">
        <v>4</v>
      </c>
      <c r="B14135" s="4" t="s">
        <v>5</v>
      </c>
      <c r="C14135" s="4" t="s">
        <v>7</v>
      </c>
      <c r="D14135" s="4" t="s">
        <v>7</v>
      </c>
      <c r="E14135" s="4" t="s">
        <v>15</v>
      </c>
      <c r="F14135" s="4" t="s">
        <v>15</v>
      </c>
      <c r="G14135" s="4" t="s">
        <v>15</v>
      </c>
      <c r="H14135" s="4" t="s">
        <v>11</v>
      </c>
      <c r="I14135" s="4" t="s">
        <v>7</v>
      </c>
    </row>
    <row r="14136" spans="1:10">
      <c r="A14136" t="n">
        <v>110899</v>
      </c>
      <c r="B14136" s="61" t="n">
        <v>45</v>
      </c>
      <c r="C14136" s="7" t="n">
        <v>4</v>
      </c>
      <c r="D14136" s="7" t="n">
        <v>3</v>
      </c>
      <c r="E14136" s="7" t="n">
        <v>8.38000011444092</v>
      </c>
      <c r="F14136" s="7" t="n">
        <v>349.859985351563</v>
      </c>
      <c r="G14136" s="7" t="n">
        <v>0</v>
      </c>
      <c r="H14136" s="7" t="n">
        <v>0</v>
      </c>
      <c r="I14136" s="7" t="n">
        <v>1</v>
      </c>
    </row>
    <row r="14137" spans="1:10">
      <c r="A14137" t="s">
        <v>4</v>
      </c>
      <c r="B14137" s="4" t="s">
        <v>5</v>
      </c>
      <c r="C14137" s="4" t="s">
        <v>7</v>
      </c>
      <c r="D14137" s="4" t="s">
        <v>7</v>
      </c>
      <c r="E14137" s="4" t="s">
        <v>15</v>
      </c>
      <c r="F14137" s="4" t="s">
        <v>11</v>
      </c>
    </row>
    <row r="14138" spans="1:10">
      <c r="A14138" t="n">
        <v>110917</v>
      </c>
      <c r="B14138" s="61" t="n">
        <v>45</v>
      </c>
      <c r="C14138" s="7" t="n">
        <v>5</v>
      </c>
      <c r="D14138" s="7" t="n">
        <v>3</v>
      </c>
      <c r="E14138" s="7" t="n">
        <v>5.19999980926514</v>
      </c>
      <c r="F14138" s="7" t="n">
        <v>0</v>
      </c>
    </row>
    <row r="14139" spans="1:10">
      <c r="A14139" t="s">
        <v>4</v>
      </c>
      <c r="B14139" s="4" t="s">
        <v>5</v>
      </c>
      <c r="C14139" s="4" t="s">
        <v>7</v>
      </c>
      <c r="D14139" s="4" t="s">
        <v>7</v>
      </c>
      <c r="E14139" s="4" t="s">
        <v>15</v>
      </c>
      <c r="F14139" s="4" t="s">
        <v>11</v>
      </c>
    </row>
    <row r="14140" spans="1:10">
      <c r="A14140" t="n">
        <v>110926</v>
      </c>
      <c r="B14140" s="61" t="n">
        <v>45</v>
      </c>
      <c r="C14140" s="7" t="n">
        <v>11</v>
      </c>
      <c r="D14140" s="7" t="n">
        <v>3</v>
      </c>
      <c r="E14140" s="7" t="n">
        <v>32.7000007629395</v>
      </c>
      <c r="F14140" s="7" t="n">
        <v>0</v>
      </c>
    </row>
    <row r="14141" spans="1:10">
      <c r="A14141" t="s">
        <v>4</v>
      </c>
      <c r="B14141" s="4" t="s">
        <v>5</v>
      </c>
      <c r="C14141" s="4" t="s">
        <v>7</v>
      </c>
      <c r="D14141" s="4" t="s">
        <v>7</v>
      </c>
      <c r="E14141" s="4" t="s">
        <v>15</v>
      </c>
      <c r="F14141" s="4" t="s">
        <v>15</v>
      </c>
      <c r="G14141" s="4" t="s">
        <v>15</v>
      </c>
      <c r="H14141" s="4" t="s">
        <v>11</v>
      </c>
    </row>
    <row r="14142" spans="1:10">
      <c r="A14142" t="n">
        <v>110935</v>
      </c>
      <c r="B14142" s="61" t="n">
        <v>45</v>
      </c>
      <c r="C14142" s="7" t="n">
        <v>2</v>
      </c>
      <c r="D14142" s="7" t="n">
        <v>3</v>
      </c>
      <c r="E14142" s="7" t="n">
        <v>-24.5</v>
      </c>
      <c r="F14142" s="7" t="n">
        <v>1.20000004768372</v>
      </c>
      <c r="G14142" s="7" t="n">
        <v>-56.6100006103516</v>
      </c>
      <c r="H14142" s="7" t="n">
        <v>5000</v>
      </c>
    </row>
    <row r="14143" spans="1:10">
      <c r="A14143" t="s">
        <v>4</v>
      </c>
      <c r="B14143" s="4" t="s">
        <v>5</v>
      </c>
      <c r="C14143" s="4" t="s">
        <v>7</v>
      </c>
      <c r="D14143" s="4" t="s">
        <v>7</v>
      </c>
      <c r="E14143" s="4" t="s">
        <v>15</v>
      </c>
      <c r="F14143" s="4" t="s">
        <v>15</v>
      </c>
      <c r="G14143" s="4" t="s">
        <v>15</v>
      </c>
      <c r="H14143" s="4" t="s">
        <v>11</v>
      </c>
      <c r="I14143" s="4" t="s">
        <v>7</v>
      </c>
    </row>
    <row r="14144" spans="1:10">
      <c r="A14144" t="n">
        <v>110952</v>
      </c>
      <c r="B14144" s="61" t="n">
        <v>45</v>
      </c>
      <c r="C14144" s="7" t="n">
        <v>4</v>
      </c>
      <c r="D14144" s="7" t="n">
        <v>3</v>
      </c>
      <c r="E14144" s="7" t="n">
        <v>8.10000038146973</v>
      </c>
      <c r="F14144" s="7" t="n">
        <v>322.920013427734</v>
      </c>
      <c r="G14144" s="7" t="n">
        <v>0</v>
      </c>
      <c r="H14144" s="7" t="n">
        <v>5000</v>
      </c>
      <c r="I14144" s="7" t="n">
        <v>1</v>
      </c>
    </row>
    <row r="14145" spans="1:10">
      <c r="A14145" t="s">
        <v>4</v>
      </c>
      <c r="B14145" s="4" t="s">
        <v>5</v>
      </c>
      <c r="C14145" s="4" t="s">
        <v>7</v>
      </c>
      <c r="D14145" s="4" t="s">
        <v>7</v>
      </c>
      <c r="E14145" s="4" t="s">
        <v>15</v>
      </c>
      <c r="F14145" s="4" t="s">
        <v>11</v>
      </c>
    </row>
    <row r="14146" spans="1:10">
      <c r="A14146" t="n">
        <v>110970</v>
      </c>
      <c r="B14146" s="61" t="n">
        <v>45</v>
      </c>
      <c r="C14146" s="7" t="n">
        <v>5</v>
      </c>
      <c r="D14146" s="7" t="n">
        <v>3</v>
      </c>
      <c r="E14146" s="7" t="n">
        <v>5.19999980926514</v>
      </c>
      <c r="F14146" s="7" t="n">
        <v>5000</v>
      </c>
    </row>
    <row r="14147" spans="1:10">
      <c r="A14147" t="s">
        <v>4</v>
      </c>
      <c r="B14147" s="4" t="s">
        <v>5</v>
      </c>
      <c r="C14147" s="4" t="s">
        <v>7</v>
      </c>
      <c r="D14147" s="4" t="s">
        <v>7</v>
      </c>
      <c r="E14147" s="4" t="s">
        <v>15</v>
      </c>
      <c r="F14147" s="4" t="s">
        <v>11</v>
      </c>
    </row>
    <row r="14148" spans="1:10">
      <c r="A14148" t="n">
        <v>110979</v>
      </c>
      <c r="B14148" s="61" t="n">
        <v>45</v>
      </c>
      <c r="C14148" s="7" t="n">
        <v>11</v>
      </c>
      <c r="D14148" s="7" t="n">
        <v>3</v>
      </c>
      <c r="E14148" s="7" t="n">
        <v>32.7000007629395</v>
      </c>
      <c r="F14148" s="7" t="n">
        <v>5000</v>
      </c>
    </row>
    <row r="14149" spans="1:10">
      <c r="A14149" t="s">
        <v>4</v>
      </c>
      <c r="B14149" s="4" t="s">
        <v>5</v>
      </c>
      <c r="C14149" s="4" t="s">
        <v>11</v>
      </c>
      <c r="D14149" s="4" t="s">
        <v>7</v>
      </c>
      <c r="E14149" s="4" t="s">
        <v>8</v>
      </c>
      <c r="F14149" s="4" t="s">
        <v>15</v>
      </c>
      <c r="G14149" s="4" t="s">
        <v>15</v>
      </c>
      <c r="H14149" s="4" t="s">
        <v>15</v>
      </c>
    </row>
    <row r="14150" spans="1:10">
      <c r="A14150" t="n">
        <v>110988</v>
      </c>
      <c r="B14150" s="40" t="n">
        <v>48</v>
      </c>
      <c r="C14150" s="7" t="n">
        <v>0</v>
      </c>
      <c r="D14150" s="7" t="n">
        <v>0</v>
      </c>
      <c r="E14150" s="7" t="s">
        <v>135</v>
      </c>
      <c r="F14150" s="7" t="n">
        <v>-1</v>
      </c>
      <c r="G14150" s="7" t="n">
        <v>1</v>
      </c>
      <c r="H14150" s="7" t="n">
        <v>0</v>
      </c>
    </row>
    <row r="14151" spans="1:10">
      <c r="A14151" t="s">
        <v>4</v>
      </c>
      <c r="B14151" s="4" t="s">
        <v>5</v>
      </c>
      <c r="C14151" s="4" t="s">
        <v>11</v>
      </c>
      <c r="D14151" s="4" t="s">
        <v>15</v>
      </c>
      <c r="E14151" s="4" t="s">
        <v>15</v>
      </c>
      <c r="F14151" s="4" t="s">
        <v>15</v>
      </c>
      <c r="G14151" s="4" t="s">
        <v>15</v>
      </c>
    </row>
    <row r="14152" spans="1:10">
      <c r="A14152" t="n">
        <v>111012</v>
      </c>
      <c r="B14152" s="37" t="n">
        <v>46</v>
      </c>
      <c r="C14152" s="7" t="n">
        <v>0</v>
      </c>
      <c r="D14152" s="7" t="n">
        <v>-29.8700008392334</v>
      </c>
      <c r="E14152" s="7" t="n">
        <v>0</v>
      </c>
      <c r="F14152" s="7" t="n">
        <v>-57.0299987792969</v>
      </c>
      <c r="G14152" s="7" t="n">
        <v>89.0999984741211</v>
      </c>
    </row>
    <row r="14153" spans="1:10">
      <c r="A14153" t="s">
        <v>4</v>
      </c>
      <c r="B14153" s="4" t="s">
        <v>5</v>
      </c>
      <c r="C14153" s="4" t="s">
        <v>7</v>
      </c>
      <c r="D14153" s="4" t="s">
        <v>11</v>
      </c>
      <c r="E14153" s="4" t="s">
        <v>15</v>
      </c>
    </row>
    <row r="14154" spans="1:10">
      <c r="A14154" t="n">
        <v>111031</v>
      </c>
      <c r="B14154" s="28" t="n">
        <v>58</v>
      </c>
      <c r="C14154" s="7" t="n">
        <v>100</v>
      </c>
      <c r="D14154" s="7" t="n">
        <v>1000</v>
      </c>
      <c r="E14154" s="7" t="n">
        <v>1</v>
      </c>
    </row>
    <row r="14155" spans="1:10">
      <c r="A14155" t="s">
        <v>4</v>
      </c>
      <c r="B14155" s="4" t="s">
        <v>5</v>
      </c>
      <c r="C14155" s="4" t="s">
        <v>7</v>
      </c>
      <c r="D14155" s="4" t="s">
        <v>11</v>
      </c>
    </row>
    <row r="14156" spans="1:10">
      <c r="A14156" t="n">
        <v>111039</v>
      </c>
      <c r="B14156" s="28" t="n">
        <v>58</v>
      </c>
      <c r="C14156" s="7" t="n">
        <v>255</v>
      </c>
      <c r="D14156" s="7" t="n">
        <v>0</v>
      </c>
    </row>
    <row r="14157" spans="1:10">
      <c r="A14157" t="s">
        <v>4</v>
      </c>
      <c r="B14157" s="4" t="s">
        <v>5</v>
      </c>
      <c r="C14157" s="4" t="s">
        <v>11</v>
      </c>
      <c r="D14157" s="4" t="s">
        <v>7</v>
      </c>
    </row>
    <row r="14158" spans="1:10">
      <c r="A14158" t="n">
        <v>111043</v>
      </c>
      <c r="B14158" s="45" t="n">
        <v>56</v>
      </c>
      <c r="C14158" s="7" t="n">
        <v>7</v>
      </c>
      <c r="D14158" s="7" t="n">
        <v>0</v>
      </c>
    </row>
    <row r="14159" spans="1:10">
      <c r="A14159" t="s">
        <v>4</v>
      </c>
      <c r="B14159" s="4" t="s">
        <v>5</v>
      </c>
      <c r="C14159" s="4" t="s">
        <v>11</v>
      </c>
      <c r="D14159" s="4" t="s">
        <v>7</v>
      </c>
    </row>
    <row r="14160" spans="1:10">
      <c r="A14160" t="n">
        <v>111047</v>
      </c>
      <c r="B14160" s="45" t="n">
        <v>56</v>
      </c>
      <c r="C14160" s="7" t="n">
        <v>5</v>
      </c>
      <c r="D14160" s="7" t="n">
        <v>0</v>
      </c>
    </row>
    <row r="14161" spans="1:8">
      <c r="A14161" t="s">
        <v>4</v>
      </c>
      <c r="B14161" s="4" t="s">
        <v>5</v>
      </c>
      <c r="C14161" s="4" t="s">
        <v>11</v>
      </c>
      <c r="D14161" s="4" t="s">
        <v>7</v>
      </c>
    </row>
    <row r="14162" spans="1:8">
      <c r="A14162" t="n">
        <v>111051</v>
      </c>
      <c r="B14162" s="45" t="n">
        <v>56</v>
      </c>
      <c r="C14162" s="7" t="n">
        <v>8</v>
      </c>
      <c r="D14162" s="7" t="n">
        <v>0</v>
      </c>
    </row>
    <row r="14163" spans="1:8">
      <c r="A14163" t="s">
        <v>4</v>
      </c>
      <c r="B14163" s="4" t="s">
        <v>5</v>
      </c>
      <c r="C14163" s="4" t="s">
        <v>11</v>
      </c>
      <c r="D14163" s="4" t="s">
        <v>7</v>
      </c>
    </row>
    <row r="14164" spans="1:8">
      <c r="A14164" t="n">
        <v>111055</v>
      </c>
      <c r="B14164" s="45" t="n">
        <v>56</v>
      </c>
      <c r="C14164" s="7" t="n">
        <v>6</v>
      </c>
      <c r="D14164" s="7" t="n">
        <v>0</v>
      </c>
    </row>
    <row r="14165" spans="1:8">
      <c r="A14165" t="s">
        <v>4</v>
      </c>
      <c r="B14165" s="4" t="s">
        <v>5</v>
      </c>
      <c r="C14165" s="4" t="s">
        <v>7</v>
      </c>
      <c r="D14165" s="4" t="s">
        <v>11</v>
      </c>
      <c r="E14165" s="4" t="s">
        <v>15</v>
      </c>
    </row>
    <row r="14166" spans="1:8">
      <c r="A14166" t="n">
        <v>111059</v>
      </c>
      <c r="B14166" s="28" t="n">
        <v>58</v>
      </c>
      <c r="C14166" s="7" t="n">
        <v>101</v>
      </c>
      <c r="D14166" s="7" t="n">
        <v>500</v>
      </c>
      <c r="E14166" s="7" t="n">
        <v>1</v>
      </c>
    </row>
    <row r="14167" spans="1:8">
      <c r="A14167" t="s">
        <v>4</v>
      </c>
      <c r="B14167" s="4" t="s">
        <v>5</v>
      </c>
      <c r="C14167" s="4" t="s">
        <v>7</v>
      </c>
      <c r="D14167" s="4" t="s">
        <v>11</v>
      </c>
    </row>
    <row r="14168" spans="1:8">
      <c r="A14168" t="n">
        <v>111067</v>
      </c>
      <c r="B14168" s="28" t="n">
        <v>58</v>
      </c>
      <c r="C14168" s="7" t="n">
        <v>254</v>
      </c>
      <c r="D14168" s="7" t="n">
        <v>0</v>
      </c>
    </row>
    <row r="14169" spans="1:8">
      <c r="A14169" t="s">
        <v>4</v>
      </c>
      <c r="B14169" s="4" t="s">
        <v>5</v>
      </c>
      <c r="C14169" s="4" t="s">
        <v>11</v>
      </c>
      <c r="D14169" s="4" t="s">
        <v>7</v>
      </c>
    </row>
    <row r="14170" spans="1:8">
      <c r="A14170" t="n">
        <v>111071</v>
      </c>
      <c r="B14170" s="45" t="n">
        <v>56</v>
      </c>
      <c r="C14170" s="7" t="n">
        <v>6</v>
      </c>
      <c r="D14170" s="7" t="n">
        <v>1</v>
      </c>
    </row>
    <row r="14171" spans="1:8">
      <c r="A14171" t="s">
        <v>4</v>
      </c>
      <c r="B14171" s="4" t="s">
        <v>5</v>
      </c>
      <c r="C14171" s="4" t="s">
        <v>11</v>
      </c>
      <c r="D14171" s="4" t="s">
        <v>7</v>
      </c>
    </row>
    <row r="14172" spans="1:8">
      <c r="A14172" t="n">
        <v>111075</v>
      </c>
      <c r="B14172" s="45" t="n">
        <v>56</v>
      </c>
      <c r="C14172" s="7" t="n">
        <v>9</v>
      </c>
      <c r="D14172" s="7" t="n">
        <v>1</v>
      </c>
    </row>
    <row r="14173" spans="1:8">
      <c r="A14173" t="s">
        <v>4</v>
      </c>
      <c r="B14173" s="4" t="s">
        <v>5</v>
      </c>
      <c r="C14173" s="4" t="s">
        <v>11</v>
      </c>
      <c r="D14173" s="4" t="s">
        <v>17</v>
      </c>
    </row>
    <row r="14174" spans="1:8">
      <c r="A14174" t="n">
        <v>111079</v>
      </c>
      <c r="B14174" s="41" t="n">
        <v>43</v>
      </c>
      <c r="C14174" s="7" t="n">
        <v>5</v>
      </c>
      <c r="D14174" s="7" t="n">
        <v>128</v>
      </c>
    </row>
    <row r="14175" spans="1:8">
      <c r="A14175" t="s">
        <v>4</v>
      </c>
      <c r="B14175" s="4" t="s">
        <v>5</v>
      </c>
      <c r="C14175" s="4" t="s">
        <v>11</v>
      </c>
      <c r="D14175" s="4" t="s">
        <v>17</v>
      </c>
    </row>
    <row r="14176" spans="1:8">
      <c r="A14176" t="n">
        <v>111086</v>
      </c>
      <c r="B14176" s="41" t="n">
        <v>43</v>
      </c>
      <c r="C14176" s="7" t="n">
        <v>5</v>
      </c>
      <c r="D14176" s="7" t="n">
        <v>32</v>
      </c>
    </row>
    <row r="14177" spans="1:5">
      <c r="A14177" t="s">
        <v>4</v>
      </c>
      <c r="B14177" s="4" t="s">
        <v>5</v>
      </c>
      <c r="C14177" s="4" t="s">
        <v>11</v>
      </c>
      <c r="D14177" s="4" t="s">
        <v>17</v>
      </c>
    </row>
    <row r="14178" spans="1:5">
      <c r="A14178" t="n">
        <v>111093</v>
      </c>
      <c r="B14178" s="41" t="n">
        <v>43</v>
      </c>
      <c r="C14178" s="7" t="n">
        <v>6</v>
      </c>
      <c r="D14178" s="7" t="n">
        <v>128</v>
      </c>
    </row>
    <row r="14179" spans="1:5">
      <c r="A14179" t="s">
        <v>4</v>
      </c>
      <c r="B14179" s="4" t="s">
        <v>5</v>
      </c>
      <c r="C14179" s="4" t="s">
        <v>11</v>
      </c>
      <c r="D14179" s="4" t="s">
        <v>17</v>
      </c>
    </row>
    <row r="14180" spans="1:5">
      <c r="A14180" t="n">
        <v>111100</v>
      </c>
      <c r="B14180" s="41" t="n">
        <v>43</v>
      </c>
      <c r="C14180" s="7" t="n">
        <v>6</v>
      </c>
      <c r="D14180" s="7" t="n">
        <v>32</v>
      </c>
    </row>
    <row r="14181" spans="1:5">
      <c r="A14181" t="s">
        <v>4</v>
      </c>
      <c r="B14181" s="4" t="s">
        <v>5</v>
      </c>
      <c r="C14181" s="4" t="s">
        <v>11</v>
      </c>
      <c r="D14181" s="4" t="s">
        <v>17</v>
      </c>
    </row>
    <row r="14182" spans="1:5">
      <c r="A14182" t="n">
        <v>111107</v>
      </c>
      <c r="B14182" s="41" t="n">
        <v>43</v>
      </c>
      <c r="C14182" s="7" t="n">
        <v>7</v>
      </c>
      <c r="D14182" s="7" t="n">
        <v>128</v>
      </c>
    </row>
    <row r="14183" spans="1:5">
      <c r="A14183" t="s">
        <v>4</v>
      </c>
      <c r="B14183" s="4" t="s">
        <v>5</v>
      </c>
      <c r="C14183" s="4" t="s">
        <v>11</v>
      </c>
      <c r="D14183" s="4" t="s">
        <v>17</v>
      </c>
    </row>
    <row r="14184" spans="1:5">
      <c r="A14184" t="n">
        <v>111114</v>
      </c>
      <c r="B14184" s="41" t="n">
        <v>43</v>
      </c>
      <c r="C14184" s="7" t="n">
        <v>7</v>
      </c>
      <c r="D14184" s="7" t="n">
        <v>32</v>
      </c>
    </row>
    <row r="14185" spans="1:5">
      <c r="A14185" t="s">
        <v>4</v>
      </c>
      <c r="B14185" s="4" t="s">
        <v>5</v>
      </c>
      <c r="C14185" s="4" t="s">
        <v>11</v>
      </c>
      <c r="D14185" s="4" t="s">
        <v>17</v>
      </c>
    </row>
    <row r="14186" spans="1:5">
      <c r="A14186" t="n">
        <v>111121</v>
      </c>
      <c r="B14186" s="41" t="n">
        <v>43</v>
      </c>
      <c r="C14186" s="7" t="n">
        <v>8</v>
      </c>
      <c r="D14186" s="7" t="n">
        <v>128</v>
      </c>
    </row>
    <row r="14187" spans="1:5">
      <c r="A14187" t="s">
        <v>4</v>
      </c>
      <c r="B14187" s="4" t="s">
        <v>5</v>
      </c>
      <c r="C14187" s="4" t="s">
        <v>11</v>
      </c>
      <c r="D14187" s="4" t="s">
        <v>17</v>
      </c>
    </row>
    <row r="14188" spans="1:5">
      <c r="A14188" t="n">
        <v>111128</v>
      </c>
      <c r="B14188" s="41" t="n">
        <v>43</v>
      </c>
      <c r="C14188" s="7" t="n">
        <v>8</v>
      </c>
      <c r="D14188" s="7" t="n">
        <v>32</v>
      </c>
    </row>
    <row r="14189" spans="1:5">
      <c r="A14189" t="s">
        <v>4</v>
      </c>
      <c r="B14189" s="4" t="s">
        <v>5</v>
      </c>
      <c r="C14189" s="4" t="s">
        <v>11</v>
      </c>
      <c r="D14189" s="4" t="s">
        <v>17</v>
      </c>
    </row>
    <row r="14190" spans="1:5">
      <c r="A14190" t="n">
        <v>111135</v>
      </c>
      <c r="B14190" s="41" t="n">
        <v>43</v>
      </c>
      <c r="C14190" s="7" t="n">
        <v>9</v>
      </c>
      <c r="D14190" s="7" t="n">
        <v>128</v>
      </c>
    </row>
    <row r="14191" spans="1:5">
      <c r="A14191" t="s">
        <v>4</v>
      </c>
      <c r="B14191" s="4" t="s">
        <v>5</v>
      </c>
      <c r="C14191" s="4" t="s">
        <v>11</v>
      </c>
      <c r="D14191" s="4" t="s">
        <v>17</v>
      </c>
    </row>
    <row r="14192" spans="1:5">
      <c r="A14192" t="n">
        <v>111142</v>
      </c>
      <c r="B14192" s="41" t="n">
        <v>43</v>
      </c>
      <c r="C14192" s="7" t="n">
        <v>9</v>
      </c>
      <c r="D14192" s="7" t="n">
        <v>32</v>
      </c>
    </row>
    <row r="14193" spans="1:4">
      <c r="A14193" t="s">
        <v>4</v>
      </c>
      <c r="B14193" s="4" t="s">
        <v>5</v>
      </c>
      <c r="C14193" s="4" t="s">
        <v>11</v>
      </c>
      <c r="D14193" s="4" t="s">
        <v>7</v>
      </c>
      <c r="E14193" s="4" t="s">
        <v>8</v>
      </c>
      <c r="F14193" s="4" t="s">
        <v>15</v>
      </c>
      <c r="G14193" s="4" t="s">
        <v>15</v>
      </c>
      <c r="H14193" s="4" t="s">
        <v>15</v>
      </c>
    </row>
    <row r="14194" spans="1:4">
      <c r="A14194" t="n">
        <v>111149</v>
      </c>
      <c r="B14194" s="40" t="n">
        <v>48</v>
      </c>
      <c r="C14194" s="7" t="n">
        <v>1</v>
      </c>
      <c r="D14194" s="7" t="n">
        <v>0</v>
      </c>
      <c r="E14194" s="7" t="s">
        <v>135</v>
      </c>
      <c r="F14194" s="7" t="n">
        <v>-1</v>
      </c>
      <c r="G14194" s="7" t="n">
        <v>1</v>
      </c>
      <c r="H14194" s="7" t="n">
        <v>0</v>
      </c>
    </row>
    <row r="14195" spans="1:4">
      <c r="A14195" t="s">
        <v>4</v>
      </c>
      <c r="B14195" s="4" t="s">
        <v>5</v>
      </c>
      <c r="C14195" s="4" t="s">
        <v>11</v>
      </c>
      <c r="D14195" s="4" t="s">
        <v>7</v>
      </c>
      <c r="E14195" s="4" t="s">
        <v>8</v>
      </c>
      <c r="F14195" s="4" t="s">
        <v>15</v>
      </c>
      <c r="G14195" s="4" t="s">
        <v>15</v>
      </c>
      <c r="H14195" s="4" t="s">
        <v>15</v>
      </c>
    </row>
    <row r="14196" spans="1:4">
      <c r="A14196" t="n">
        <v>111173</v>
      </c>
      <c r="B14196" s="40" t="n">
        <v>48</v>
      </c>
      <c r="C14196" s="7" t="n">
        <v>2</v>
      </c>
      <c r="D14196" s="7" t="n">
        <v>0</v>
      </c>
      <c r="E14196" s="7" t="s">
        <v>135</v>
      </c>
      <c r="F14196" s="7" t="n">
        <v>-1</v>
      </c>
      <c r="G14196" s="7" t="n">
        <v>1</v>
      </c>
      <c r="H14196" s="7" t="n">
        <v>0</v>
      </c>
    </row>
    <row r="14197" spans="1:4">
      <c r="A14197" t="s">
        <v>4</v>
      </c>
      <c r="B14197" s="4" t="s">
        <v>5</v>
      </c>
      <c r="C14197" s="4" t="s">
        <v>11</v>
      </c>
      <c r="D14197" s="4" t="s">
        <v>7</v>
      </c>
      <c r="E14197" s="4" t="s">
        <v>8</v>
      </c>
      <c r="F14197" s="4" t="s">
        <v>15</v>
      </c>
      <c r="G14197" s="4" t="s">
        <v>15</v>
      </c>
      <c r="H14197" s="4" t="s">
        <v>15</v>
      </c>
    </row>
    <row r="14198" spans="1:4">
      <c r="A14198" t="n">
        <v>111197</v>
      </c>
      <c r="B14198" s="40" t="n">
        <v>48</v>
      </c>
      <c r="C14198" s="7" t="n">
        <v>3</v>
      </c>
      <c r="D14198" s="7" t="n">
        <v>0</v>
      </c>
      <c r="E14198" s="7" t="s">
        <v>135</v>
      </c>
      <c r="F14198" s="7" t="n">
        <v>-1</v>
      </c>
      <c r="G14198" s="7" t="n">
        <v>1</v>
      </c>
      <c r="H14198" s="7" t="n">
        <v>0</v>
      </c>
    </row>
    <row r="14199" spans="1:4">
      <c r="A14199" t="s">
        <v>4</v>
      </c>
      <c r="B14199" s="4" t="s">
        <v>5</v>
      </c>
      <c r="C14199" s="4" t="s">
        <v>11</v>
      </c>
      <c r="D14199" s="4" t="s">
        <v>7</v>
      </c>
      <c r="E14199" s="4" t="s">
        <v>8</v>
      </c>
      <c r="F14199" s="4" t="s">
        <v>15</v>
      </c>
      <c r="G14199" s="4" t="s">
        <v>15</v>
      </c>
      <c r="H14199" s="4" t="s">
        <v>15</v>
      </c>
    </row>
    <row r="14200" spans="1:4">
      <c r="A14200" t="n">
        <v>111221</v>
      </c>
      <c r="B14200" s="40" t="n">
        <v>48</v>
      </c>
      <c r="C14200" s="7" t="n">
        <v>4</v>
      </c>
      <c r="D14200" s="7" t="n">
        <v>0</v>
      </c>
      <c r="E14200" s="7" t="s">
        <v>135</v>
      </c>
      <c r="F14200" s="7" t="n">
        <v>-1</v>
      </c>
      <c r="G14200" s="7" t="n">
        <v>1</v>
      </c>
      <c r="H14200" s="7" t="n">
        <v>0</v>
      </c>
    </row>
    <row r="14201" spans="1:4">
      <c r="A14201" t="s">
        <v>4</v>
      </c>
      <c r="B14201" s="4" t="s">
        <v>5</v>
      </c>
      <c r="C14201" s="4" t="s">
        <v>11</v>
      </c>
      <c r="D14201" s="4" t="s">
        <v>7</v>
      </c>
      <c r="E14201" s="4" t="s">
        <v>8</v>
      </c>
      <c r="F14201" s="4" t="s">
        <v>15</v>
      </c>
      <c r="G14201" s="4" t="s">
        <v>15</v>
      </c>
      <c r="H14201" s="4" t="s">
        <v>15</v>
      </c>
    </row>
    <row r="14202" spans="1:4">
      <c r="A14202" t="n">
        <v>111245</v>
      </c>
      <c r="B14202" s="40" t="n">
        <v>48</v>
      </c>
      <c r="C14202" s="7" t="n">
        <v>5</v>
      </c>
      <c r="D14202" s="7" t="n">
        <v>0</v>
      </c>
      <c r="E14202" s="7" t="s">
        <v>135</v>
      </c>
      <c r="F14202" s="7" t="n">
        <v>-1</v>
      </c>
      <c r="G14202" s="7" t="n">
        <v>1</v>
      </c>
      <c r="H14202" s="7" t="n">
        <v>0</v>
      </c>
    </row>
    <row r="14203" spans="1:4">
      <c r="A14203" t="s">
        <v>4</v>
      </c>
      <c r="B14203" s="4" t="s">
        <v>5</v>
      </c>
      <c r="C14203" s="4" t="s">
        <v>11</v>
      </c>
      <c r="D14203" s="4" t="s">
        <v>7</v>
      </c>
      <c r="E14203" s="4" t="s">
        <v>8</v>
      </c>
      <c r="F14203" s="4" t="s">
        <v>15</v>
      </c>
      <c r="G14203" s="4" t="s">
        <v>15</v>
      </c>
      <c r="H14203" s="4" t="s">
        <v>15</v>
      </c>
    </row>
    <row r="14204" spans="1:4">
      <c r="A14204" t="n">
        <v>111269</v>
      </c>
      <c r="B14204" s="40" t="n">
        <v>48</v>
      </c>
      <c r="C14204" s="7" t="n">
        <v>6</v>
      </c>
      <c r="D14204" s="7" t="n">
        <v>0</v>
      </c>
      <c r="E14204" s="7" t="s">
        <v>135</v>
      </c>
      <c r="F14204" s="7" t="n">
        <v>-1</v>
      </c>
      <c r="G14204" s="7" t="n">
        <v>1</v>
      </c>
      <c r="H14204" s="7" t="n">
        <v>0</v>
      </c>
    </row>
    <row r="14205" spans="1:4">
      <c r="A14205" t="s">
        <v>4</v>
      </c>
      <c r="B14205" s="4" t="s">
        <v>5</v>
      </c>
      <c r="C14205" s="4" t="s">
        <v>11</v>
      </c>
      <c r="D14205" s="4" t="s">
        <v>7</v>
      </c>
      <c r="E14205" s="4" t="s">
        <v>8</v>
      </c>
      <c r="F14205" s="4" t="s">
        <v>15</v>
      </c>
      <c r="G14205" s="4" t="s">
        <v>15</v>
      </c>
      <c r="H14205" s="4" t="s">
        <v>15</v>
      </c>
    </row>
    <row r="14206" spans="1:4">
      <c r="A14206" t="n">
        <v>111293</v>
      </c>
      <c r="B14206" s="40" t="n">
        <v>48</v>
      </c>
      <c r="C14206" s="7" t="n">
        <v>7</v>
      </c>
      <c r="D14206" s="7" t="n">
        <v>0</v>
      </c>
      <c r="E14206" s="7" t="s">
        <v>135</v>
      </c>
      <c r="F14206" s="7" t="n">
        <v>-1</v>
      </c>
      <c r="G14206" s="7" t="n">
        <v>1</v>
      </c>
      <c r="H14206" s="7" t="n">
        <v>0</v>
      </c>
    </row>
    <row r="14207" spans="1:4">
      <c r="A14207" t="s">
        <v>4</v>
      </c>
      <c r="B14207" s="4" t="s">
        <v>5</v>
      </c>
      <c r="C14207" s="4" t="s">
        <v>11</v>
      </c>
      <c r="D14207" s="4" t="s">
        <v>7</v>
      </c>
      <c r="E14207" s="4" t="s">
        <v>8</v>
      </c>
      <c r="F14207" s="4" t="s">
        <v>15</v>
      </c>
      <c r="G14207" s="4" t="s">
        <v>15</v>
      </c>
      <c r="H14207" s="4" t="s">
        <v>15</v>
      </c>
    </row>
    <row r="14208" spans="1:4">
      <c r="A14208" t="n">
        <v>111317</v>
      </c>
      <c r="B14208" s="40" t="n">
        <v>48</v>
      </c>
      <c r="C14208" s="7" t="n">
        <v>8</v>
      </c>
      <c r="D14208" s="7" t="n">
        <v>0</v>
      </c>
      <c r="E14208" s="7" t="s">
        <v>135</v>
      </c>
      <c r="F14208" s="7" t="n">
        <v>-1</v>
      </c>
      <c r="G14208" s="7" t="n">
        <v>1</v>
      </c>
      <c r="H14208" s="7" t="n">
        <v>0</v>
      </c>
    </row>
    <row r="14209" spans="1:8">
      <c r="A14209" t="s">
        <v>4</v>
      </c>
      <c r="B14209" s="4" t="s">
        <v>5</v>
      </c>
      <c r="C14209" s="4" t="s">
        <v>11</v>
      </c>
      <c r="D14209" s="4" t="s">
        <v>7</v>
      </c>
      <c r="E14209" s="4" t="s">
        <v>8</v>
      </c>
      <c r="F14209" s="4" t="s">
        <v>15</v>
      </c>
      <c r="G14209" s="4" t="s">
        <v>15</v>
      </c>
      <c r="H14209" s="4" t="s">
        <v>15</v>
      </c>
    </row>
    <row r="14210" spans="1:8">
      <c r="A14210" t="n">
        <v>111341</v>
      </c>
      <c r="B14210" s="40" t="n">
        <v>48</v>
      </c>
      <c r="C14210" s="7" t="n">
        <v>9</v>
      </c>
      <c r="D14210" s="7" t="n">
        <v>0</v>
      </c>
      <c r="E14210" s="7" t="s">
        <v>135</v>
      </c>
      <c r="F14210" s="7" t="n">
        <v>-1</v>
      </c>
      <c r="G14210" s="7" t="n">
        <v>1</v>
      </c>
      <c r="H14210" s="7" t="n">
        <v>0</v>
      </c>
    </row>
    <row r="14211" spans="1:8">
      <c r="A14211" t="s">
        <v>4</v>
      </c>
      <c r="B14211" s="4" t="s">
        <v>5</v>
      </c>
      <c r="C14211" s="4" t="s">
        <v>11</v>
      </c>
      <c r="D14211" s="4" t="s">
        <v>15</v>
      </c>
      <c r="E14211" s="4" t="s">
        <v>15</v>
      </c>
      <c r="F14211" s="4" t="s">
        <v>15</v>
      </c>
      <c r="G14211" s="4" t="s">
        <v>15</v>
      </c>
    </row>
    <row r="14212" spans="1:8">
      <c r="A14212" t="n">
        <v>111365</v>
      </c>
      <c r="B14212" s="37" t="n">
        <v>46</v>
      </c>
      <c r="C14212" s="7" t="n">
        <v>1</v>
      </c>
      <c r="D14212" s="7" t="n">
        <v>-22.8099994659424</v>
      </c>
      <c r="E14212" s="7" t="n">
        <v>0</v>
      </c>
      <c r="F14212" s="7" t="n">
        <v>-57</v>
      </c>
      <c r="G14212" s="7" t="n">
        <v>270</v>
      </c>
    </row>
    <row r="14213" spans="1:8">
      <c r="A14213" t="s">
        <v>4</v>
      </c>
      <c r="B14213" s="4" t="s">
        <v>5</v>
      </c>
      <c r="C14213" s="4" t="s">
        <v>11</v>
      </c>
      <c r="D14213" s="4" t="s">
        <v>15</v>
      </c>
      <c r="E14213" s="4" t="s">
        <v>15</v>
      </c>
      <c r="F14213" s="4" t="s">
        <v>15</v>
      </c>
      <c r="G14213" s="4" t="s">
        <v>15</v>
      </c>
    </row>
    <row r="14214" spans="1:8">
      <c r="A14214" t="n">
        <v>111384</v>
      </c>
      <c r="B14214" s="37" t="n">
        <v>46</v>
      </c>
      <c r="C14214" s="7" t="n">
        <v>2</v>
      </c>
      <c r="D14214" s="7" t="n">
        <v>-22.8099994659424</v>
      </c>
      <c r="E14214" s="7" t="n">
        <v>0</v>
      </c>
      <c r="F14214" s="7" t="n">
        <v>-57</v>
      </c>
      <c r="G14214" s="7" t="n">
        <v>270</v>
      </c>
    </row>
    <row r="14215" spans="1:8">
      <c r="A14215" t="s">
        <v>4</v>
      </c>
      <c r="B14215" s="4" t="s">
        <v>5</v>
      </c>
      <c r="C14215" s="4" t="s">
        <v>11</v>
      </c>
      <c r="D14215" s="4" t="s">
        <v>15</v>
      </c>
      <c r="E14215" s="4" t="s">
        <v>15</v>
      </c>
      <c r="F14215" s="4" t="s">
        <v>15</v>
      </c>
      <c r="G14215" s="4" t="s">
        <v>15</v>
      </c>
    </row>
    <row r="14216" spans="1:8">
      <c r="A14216" t="n">
        <v>111403</v>
      </c>
      <c r="B14216" s="37" t="n">
        <v>46</v>
      </c>
      <c r="C14216" s="7" t="n">
        <v>3</v>
      </c>
      <c r="D14216" s="7" t="n">
        <v>-22.8099994659424</v>
      </c>
      <c r="E14216" s="7" t="n">
        <v>0</v>
      </c>
      <c r="F14216" s="7" t="n">
        <v>-57</v>
      </c>
      <c r="G14216" s="7" t="n">
        <v>270</v>
      </c>
    </row>
    <row r="14217" spans="1:8">
      <c r="A14217" t="s">
        <v>4</v>
      </c>
      <c r="B14217" s="4" t="s">
        <v>5</v>
      </c>
      <c r="C14217" s="4" t="s">
        <v>11</v>
      </c>
      <c r="D14217" s="4" t="s">
        <v>15</v>
      </c>
      <c r="E14217" s="4" t="s">
        <v>15</v>
      </c>
      <c r="F14217" s="4" t="s">
        <v>15</v>
      </c>
      <c r="G14217" s="4" t="s">
        <v>15</v>
      </c>
    </row>
    <row r="14218" spans="1:8">
      <c r="A14218" t="n">
        <v>111422</v>
      </c>
      <c r="B14218" s="37" t="n">
        <v>46</v>
      </c>
      <c r="C14218" s="7" t="n">
        <v>4</v>
      </c>
      <c r="D14218" s="7" t="n">
        <v>-22.8099994659424</v>
      </c>
      <c r="E14218" s="7" t="n">
        <v>0</v>
      </c>
      <c r="F14218" s="7" t="n">
        <v>-57</v>
      </c>
      <c r="G14218" s="7" t="n">
        <v>270</v>
      </c>
    </row>
    <row r="14219" spans="1:8">
      <c r="A14219" t="s">
        <v>4</v>
      </c>
      <c r="B14219" s="4" t="s">
        <v>5</v>
      </c>
      <c r="C14219" s="4" t="s">
        <v>11</v>
      </c>
      <c r="D14219" s="4" t="s">
        <v>15</v>
      </c>
      <c r="E14219" s="4" t="s">
        <v>15</v>
      </c>
      <c r="F14219" s="4" t="s">
        <v>15</v>
      </c>
      <c r="G14219" s="4" t="s">
        <v>15</v>
      </c>
    </row>
    <row r="14220" spans="1:8">
      <c r="A14220" t="n">
        <v>111441</v>
      </c>
      <c r="B14220" s="37" t="n">
        <v>46</v>
      </c>
      <c r="C14220" s="7" t="n">
        <v>5</v>
      </c>
      <c r="D14220" s="7" t="n">
        <v>-22.8099994659424</v>
      </c>
      <c r="E14220" s="7" t="n">
        <v>0</v>
      </c>
      <c r="F14220" s="7" t="n">
        <v>-57</v>
      </c>
      <c r="G14220" s="7" t="n">
        <v>270</v>
      </c>
    </row>
    <row r="14221" spans="1:8">
      <c r="A14221" t="s">
        <v>4</v>
      </c>
      <c r="B14221" s="4" t="s">
        <v>5</v>
      </c>
      <c r="C14221" s="4" t="s">
        <v>11</v>
      </c>
      <c r="D14221" s="4" t="s">
        <v>15</v>
      </c>
      <c r="E14221" s="4" t="s">
        <v>15</v>
      </c>
      <c r="F14221" s="4" t="s">
        <v>15</v>
      </c>
      <c r="G14221" s="4" t="s">
        <v>15</v>
      </c>
    </row>
    <row r="14222" spans="1:8">
      <c r="A14222" t="n">
        <v>111460</v>
      </c>
      <c r="B14222" s="37" t="n">
        <v>46</v>
      </c>
      <c r="C14222" s="7" t="n">
        <v>6</v>
      </c>
      <c r="D14222" s="7" t="n">
        <v>-22.8099994659424</v>
      </c>
      <c r="E14222" s="7" t="n">
        <v>0</v>
      </c>
      <c r="F14222" s="7" t="n">
        <v>-57</v>
      </c>
      <c r="G14222" s="7" t="n">
        <v>270</v>
      </c>
    </row>
    <row r="14223" spans="1:8">
      <c r="A14223" t="s">
        <v>4</v>
      </c>
      <c r="B14223" s="4" t="s">
        <v>5</v>
      </c>
      <c r="C14223" s="4" t="s">
        <v>11</v>
      </c>
      <c r="D14223" s="4" t="s">
        <v>15</v>
      </c>
      <c r="E14223" s="4" t="s">
        <v>15</v>
      </c>
      <c r="F14223" s="4" t="s">
        <v>15</v>
      </c>
      <c r="G14223" s="4" t="s">
        <v>15</v>
      </c>
    </row>
    <row r="14224" spans="1:8">
      <c r="A14224" t="n">
        <v>111479</v>
      </c>
      <c r="B14224" s="37" t="n">
        <v>46</v>
      </c>
      <c r="C14224" s="7" t="n">
        <v>7</v>
      </c>
      <c r="D14224" s="7" t="n">
        <v>-22.8099994659424</v>
      </c>
      <c r="E14224" s="7" t="n">
        <v>0</v>
      </c>
      <c r="F14224" s="7" t="n">
        <v>-57</v>
      </c>
      <c r="G14224" s="7" t="n">
        <v>270</v>
      </c>
    </row>
    <row r="14225" spans="1:8">
      <c r="A14225" t="s">
        <v>4</v>
      </c>
      <c r="B14225" s="4" t="s">
        <v>5</v>
      </c>
      <c r="C14225" s="4" t="s">
        <v>11</v>
      </c>
      <c r="D14225" s="4" t="s">
        <v>15</v>
      </c>
      <c r="E14225" s="4" t="s">
        <v>15</v>
      </c>
      <c r="F14225" s="4" t="s">
        <v>15</v>
      </c>
      <c r="G14225" s="4" t="s">
        <v>15</v>
      </c>
    </row>
    <row r="14226" spans="1:8">
      <c r="A14226" t="n">
        <v>111498</v>
      </c>
      <c r="B14226" s="37" t="n">
        <v>46</v>
      </c>
      <c r="C14226" s="7" t="n">
        <v>8</v>
      </c>
      <c r="D14226" s="7" t="n">
        <v>-22.8099994659424</v>
      </c>
      <c r="E14226" s="7" t="n">
        <v>0</v>
      </c>
      <c r="F14226" s="7" t="n">
        <v>-57</v>
      </c>
      <c r="G14226" s="7" t="n">
        <v>270</v>
      </c>
    </row>
    <row r="14227" spans="1:8">
      <c r="A14227" t="s">
        <v>4</v>
      </c>
      <c r="B14227" s="4" t="s">
        <v>5</v>
      </c>
      <c r="C14227" s="4" t="s">
        <v>11</v>
      </c>
      <c r="D14227" s="4" t="s">
        <v>15</v>
      </c>
      <c r="E14227" s="4" t="s">
        <v>15</v>
      </c>
      <c r="F14227" s="4" t="s">
        <v>15</v>
      </c>
      <c r="G14227" s="4" t="s">
        <v>15</v>
      </c>
    </row>
    <row r="14228" spans="1:8">
      <c r="A14228" t="n">
        <v>111517</v>
      </c>
      <c r="B14228" s="37" t="n">
        <v>46</v>
      </c>
      <c r="C14228" s="7" t="n">
        <v>9</v>
      </c>
      <c r="D14228" s="7" t="n">
        <v>-22.8099994659424</v>
      </c>
      <c r="E14228" s="7" t="n">
        <v>0</v>
      </c>
      <c r="F14228" s="7" t="n">
        <v>-57</v>
      </c>
      <c r="G14228" s="7" t="n">
        <v>270</v>
      </c>
    </row>
    <row r="14229" spans="1:8">
      <c r="A14229" t="s">
        <v>4</v>
      </c>
      <c r="B14229" s="4" t="s">
        <v>5</v>
      </c>
      <c r="C14229" s="4" t="s">
        <v>11</v>
      </c>
      <c r="D14229" s="4" t="s">
        <v>15</v>
      </c>
      <c r="E14229" s="4" t="s">
        <v>15</v>
      </c>
      <c r="F14229" s="4" t="s">
        <v>15</v>
      </c>
      <c r="G14229" s="4" t="s">
        <v>15</v>
      </c>
    </row>
    <row r="14230" spans="1:8">
      <c r="A14230" t="n">
        <v>111536</v>
      </c>
      <c r="B14230" s="37" t="n">
        <v>46</v>
      </c>
      <c r="C14230" s="7" t="n">
        <v>0</v>
      </c>
      <c r="D14230" s="7" t="n">
        <v>-33</v>
      </c>
      <c r="E14230" s="7" t="n">
        <v>0</v>
      </c>
      <c r="F14230" s="7" t="n">
        <v>-57</v>
      </c>
      <c r="G14230" s="7" t="n">
        <v>90</v>
      </c>
    </row>
    <row r="14231" spans="1:8">
      <c r="A14231" t="s">
        <v>4</v>
      </c>
      <c r="B14231" s="4" t="s">
        <v>5</v>
      </c>
      <c r="C14231" s="4" t="s">
        <v>7</v>
      </c>
      <c r="D14231" s="4" t="s">
        <v>7</v>
      </c>
      <c r="E14231" s="4" t="s">
        <v>15</v>
      </c>
      <c r="F14231" s="4" t="s">
        <v>15</v>
      </c>
      <c r="G14231" s="4" t="s">
        <v>15</v>
      </c>
      <c r="H14231" s="4" t="s">
        <v>11</v>
      </c>
    </row>
    <row r="14232" spans="1:8">
      <c r="A14232" t="n">
        <v>111555</v>
      </c>
      <c r="B14232" s="61" t="n">
        <v>45</v>
      </c>
      <c r="C14232" s="7" t="n">
        <v>2</v>
      </c>
      <c r="D14232" s="7" t="n">
        <v>3</v>
      </c>
      <c r="E14232" s="7" t="n">
        <v>-32.9700012207031</v>
      </c>
      <c r="F14232" s="7" t="n">
        <v>1.47000002861023</v>
      </c>
      <c r="G14232" s="7" t="n">
        <v>-56.9500007629395</v>
      </c>
      <c r="H14232" s="7" t="n">
        <v>0</v>
      </c>
    </row>
    <row r="14233" spans="1:8">
      <c r="A14233" t="s">
        <v>4</v>
      </c>
      <c r="B14233" s="4" t="s">
        <v>5</v>
      </c>
      <c r="C14233" s="4" t="s">
        <v>7</v>
      </c>
      <c r="D14233" s="4" t="s">
        <v>7</v>
      </c>
      <c r="E14233" s="4" t="s">
        <v>15</v>
      </c>
      <c r="F14233" s="4" t="s">
        <v>15</v>
      </c>
      <c r="G14233" s="4" t="s">
        <v>15</v>
      </c>
      <c r="H14233" s="4" t="s">
        <v>11</v>
      </c>
      <c r="I14233" s="4" t="s">
        <v>7</v>
      </c>
    </row>
    <row r="14234" spans="1:8">
      <c r="A14234" t="n">
        <v>111572</v>
      </c>
      <c r="B14234" s="61" t="n">
        <v>45</v>
      </c>
      <c r="C14234" s="7" t="n">
        <v>4</v>
      </c>
      <c r="D14234" s="7" t="n">
        <v>3</v>
      </c>
      <c r="E14234" s="7" t="n">
        <v>357.179992675781</v>
      </c>
      <c r="F14234" s="7" t="n">
        <v>56.9199981689453</v>
      </c>
      <c r="G14234" s="7" t="n">
        <v>0</v>
      </c>
      <c r="H14234" s="7" t="n">
        <v>0</v>
      </c>
      <c r="I14234" s="7" t="n">
        <v>0</v>
      </c>
    </row>
    <row r="14235" spans="1:8">
      <c r="A14235" t="s">
        <v>4</v>
      </c>
      <c r="B14235" s="4" t="s">
        <v>5</v>
      </c>
      <c r="C14235" s="4" t="s">
        <v>7</v>
      </c>
      <c r="D14235" s="4" t="s">
        <v>7</v>
      </c>
      <c r="E14235" s="4" t="s">
        <v>15</v>
      </c>
      <c r="F14235" s="4" t="s">
        <v>11</v>
      </c>
    </row>
    <row r="14236" spans="1:8">
      <c r="A14236" t="n">
        <v>111590</v>
      </c>
      <c r="B14236" s="61" t="n">
        <v>45</v>
      </c>
      <c r="C14236" s="7" t="n">
        <v>5</v>
      </c>
      <c r="D14236" s="7" t="n">
        <v>3</v>
      </c>
      <c r="E14236" s="7" t="n">
        <v>1.39999997615814</v>
      </c>
      <c r="F14236" s="7" t="n">
        <v>0</v>
      </c>
    </row>
    <row r="14237" spans="1:8">
      <c r="A14237" t="s">
        <v>4</v>
      </c>
      <c r="B14237" s="4" t="s">
        <v>5</v>
      </c>
      <c r="C14237" s="4" t="s">
        <v>7</v>
      </c>
      <c r="D14237" s="4" t="s">
        <v>7</v>
      </c>
      <c r="E14237" s="4" t="s">
        <v>15</v>
      </c>
      <c r="F14237" s="4" t="s">
        <v>11</v>
      </c>
    </row>
    <row r="14238" spans="1:8">
      <c r="A14238" t="n">
        <v>111599</v>
      </c>
      <c r="B14238" s="61" t="n">
        <v>45</v>
      </c>
      <c r="C14238" s="7" t="n">
        <v>5</v>
      </c>
      <c r="D14238" s="7" t="n">
        <v>3</v>
      </c>
      <c r="E14238" s="7" t="n">
        <v>1.29999995231628</v>
      </c>
      <c r="F14238" s="7" t="n">
        <v>1500</v>
      </c>
    </row>
    <row r="14239" spans="1:8">
      <c r="A14239" t="s">
        <v>4</v>
      </c>
      <c r="B14239" s="4" t="s">
        <v>5</v>
      </c>
      <c r="C14239" s="4" t="s">
        <v>7</v>
      </c>
      <c r="D14239" s="4" t="s">
        <v>7</v>
      </c>
      <c r="E14239" s="4" t="s">
        <v>15</v>
      </c>
      <c r="F14239" s="4" t="s">
        <v>11</v>
      </c>
    </row>
    <row r="14240" spans="1:8">
      <c r="A14240" t="n">
        <v>111608</v>
      </c>
      <c r="B14240" s="61" t="n">
        <v>45</v>
      </c>
      <c r="C14240" s="7" t="n">
        <v>11</v>
      </c>
      <c r="D14240" s="7" t="n">
        <v>3</v>
      </c>
      <c r="E14240" s="7" t="n">
        <v>32.7000007629395</v>
      </c>
      <c r="F14240" s="7" t="n">
        <v>0</v>
      </c>
    </row>
    <row r="14241" spans="1:9">
      <c r="A14241" t="s">
        <v>4</v>
      </c>
      <c r="B14241" s="4" t="s">
        <v>5</v>
      </c>
      <c r="C14241" s="4" t="s">
        <v>7</v>
      </c>
      <c r="D14241" s="4" t="s">
        <v>11</v>
      </c>
      <c r="E14241" s="4" t="s">
        <v>8</v>
      </c>
      <c r="F14241" s="4" t="s">
        <v>8</v>
      </c>
      <c r="G14241" s="4" t="s">
        <v>8</v>
      </c>
      <c r="H14241" s="4" t="s">
        <v>8</v>
      </c>
    </row>
    <row r="14242" spans="1:9">
      <c r="A14242" t="n">
        <v>111617</v>
      </c>
      <c r="B14242" s="30" t="n">
        <v>51</v>
      </c>
      <c r="C14242" s="7" t="n">
        <v>3</v>
      </c>
      <c r="D14242" s="7" t="n">
        <v>0</v>
      </c>
      <c r="E14242" s="7" t="s">
        <v>286</v>
      </c>
      <c r="F14242" s="7" t="s">
        <v>287</v>
      </c>
      <c r="G14242" s="7" t="s">
        <v>61</v>
      </c>
      <c r="H14242" s="7" t="s">
        <v>62</v>
      </c>
    </row>
    <row r="14243" spans="1:9">
      <c r="A14243" t="s">
        <v>4</v>
      </c>
      <c r="B14243" s="4" t="s">
        <v>5</v>
      </c>
      <c r="C14243" s="4" t="s">
        <v>7</v>
      </c>
      <c r="D14243" s="4" t="s">
        <v>11</v>
      </c>
    </row>
    <row r="14244" spans="1:9">
      <c r="A14244" t="n">
        <v>111630</v>
      </c>
      <c r="B14244" s="28" t="n">
        <v>58</v>
      </c>
      <c r="C14244" s="7" t="n">
        <v>255</v>
      </c>
      <c r="D14244" s="7" t="n">
        <v>0</v>
      </c>
    </row>
    <row r="14245" spans="1:9">
      <c r="A14245" t="s">
        <v>4</v>
      </c>
      <c r="B14245" s="4" t="s">
        <v>5</v>
      </c>
      <c r="C14245" s="4" t="s">
        <v>7</v>
      </c>
      <c r="D14245" s="4" t="s">
        <v>11</v>
      </c>
    </row>
    <row r="14246" spans="1:9">
      <c r="A14246" t="n">
        <v>111634</v>
      </c>
      <c r="B14246" s="61" t="n">
        <v>45</v>
      </c>
      <c r="C14246" s="7" t="n">
        <v>7</v>
      </c>
      <c r="D14246" s="7" t="n">
        <v>255</v>
      </c>
    </row>
    <row r="14247" spans="1:9">
      <c r="A14247" t="s">
        <v>4</v>
      </c>
      <c r="B14247" s="4" t="s">
        <v>5</v>
      </c>
      <c r="C14247" s="4" t="s">
        <v>7</v>
      </c>
      <c r="D14247" s="4" t="s">
        <v>11</v>
      </c>
      <c r="E14247" s="4" t="s">
        <v>8</v>
      </c>
    </row>
    <row r="14248" spans="1:9">
      <c r="A14248" t="n">
        <v>111638</v>
      </c>
      <c r="B14248" s="30" t="n">
        <v>51</v>
      </c>
      <c r="C14248" s="7" t="n">
        <v>4</v>
      </c>
      <c r="D14248" s="7" t="n">
        <v>0</v>
      </c>
      <c r="E14248" s="7" t="s">
        <v>413</v>
      </c>
    </row>
    <row r="14249" spans="1:9">
      <c r="A14249" t="s">
        <v>4</v>
      </c>
      <c r="B14249" s="4" t="s">
        <v>5</v>
      </c>
      <c r="C14249" s="4" t="s">
        <v>11</v>
      </c>
    </row>
    <row r="14250" spans="1:9">
      <c r="A14250" t="n">
        <v>111653</v>
      </c>
      <c r="B14250" s="26" t="n">
        <v>16</v>
      </c>
      <c r="C14250" s="7" t="n">
        <v>0</v>
      </c>
    </row>
    <row r="14251" spans="1:9">
      <c r="A14251" t="s">
        <v>4</v>
      </c>
      <c r="B14251" s="4" t="s">
        <v>5</v>
      </c>
      <c r="C14251" s="4" t="s">
        <v>11</v>
      </c>
      <c r="D14251" s="4" t="s">
        <v>7</v>
      </c>
      <c r="E14251" s="4" t="s">
        <v>17</v>
      </c>
      <c r="F14251" s="4" t="s">
        <v>42</v>
      </c>
      <c r="G14251" s="4" t="s">
        <v>7</v>
      </c>
      <c r="H14251" s="4" t="s">
        <v>7</v>
      </c>
      <c r="I14251" s="4" t="s">
        <v>7</v>
      </c>
      <c r="J14251" s="4" t="s">
        <v>17</v>
      </c>
      <c r="K14251" s="4" t="s">
        <v>42</v>
      </c>
      <c r="L14251" s="4" t="s">
        <v>7</v>
      </c>
      <c r="M14251" s="4" t="s">
        <v>7</v>
      </c>
      <c r="N14251" s="4" t="s">
        <v>7</v>
      </c>
      <c r="O14251" s="4" t="s">
        <v>17</v>
      </c>
      <c r="P14251" s="4" t="s">
        <v>42</v>
      </c>
      <c r="Q14251" s="4" t="s">
        <v>7</v>
      </c>
      <c r="R14251" s="4" t="s">
        <v>7</v>
      </c>
    </row>
    <row r="14252" spans="1:9">
      <c r="A14252" t="n">
        <v>111656</v>
      </c>
      <c r="B14252" s="31" t="n">
        <v>26</v>
      </c>
      <c r="C14252" s="7" t="n">
        <v>0</v>
      </c>
      <c r="D14252" s="7" t="n">
        <v>17</v>
      </c>
      <c r="E14252" s="7" t="n">
        <v>65004</v>
      </c>
      <c r="F14252" s="7" t="s">
        <v>414</v>
      </c>
      <c r="G14252" s="7" t="n">
        <v>2</v>
      </c>
      <c r="H14252" s="7" t="n">
        <v>3</v>
      </c>
      <c r="I14252" s="7" t="n">
        <v>17</v>
      </c>
      <c r="J14252" s="7" t="n">
        <v>65005</v>
      </c>
      <c r="K14252" s="7" t="s">
        <v>415</v>
      </c>
      <c r="L14252" s="7" t="n">
        <v>2</v>
      </c>
      <c r="M14252" s="7" t="n">
        <v>3</v>
      </c>
      <c r="N14252" s="7" t="n">
        <v>17</v>
      </c>
      <c r="O14252" s="7" t="n">
        <v>65006</v>
      </c>
      <c r="P14252" s="7" t="s">
        <v>416</v>
      </c>
      <c r="Q14252" s="7" t="n">
        <v>2</v>
      </c>
      <c r="R14252" s="7" t="n">
        <v>0</v>
      </c>
    </row>
    <row r="14253" spans="1:9">
      <c r="A14253" t="s">
        <v>4</v>
      </c>
      <c r="B14253" s="4" t="s">
        <v>5</v>
      </c>
    </row>
    <row r="14254" spans="1:9">
      <c r="A14254" t="n">
        <v>111922</v>
      </c>
      <c r="B14254" s="24" t="n">
        <v>28</v>
      </c>
    </row>
    <row r="14255" spans="1:9">
      <c r="A14255" t="s">
        <v>4</v>
      </c>
      <c r="B14255" s="4" t="s">
        <v>5</v>
      </c>
      <c r="C14255" s="4" t="s">
        <v>11</v>
      </c>
      <c r="D14255" s="4" t="s">
        <v>7</v>
      </c>
    </row>
    <row r="14256" spans="1:9">
      <c r="A14256" t="n">
        <v>111923</v>
      </c>
      <c r="B14256" s="33" t="n">
        <v>89</v>
      </c>
      <c r="C14256" s="7" t="n">
        <v>65533</v>
      </c>
      <c r="D14256" s="7" t="n">
        <v>1</v>
      </c>
    </row>
    <row r="14257" spans="1:18">
      <c r="A14257" t="s">
        <v>4</v>
      </c>
      <c r="B14257" s="4" t="s">
        <v>5</v>
      </c>
      <c r="C14257" s="4" t="s">
        <v>7</v>
      </c>
      <c r="D14257" s="4" t="s">
        <v>11</v>
      </c>
      <c r="E14257" s="4" t="s">
        <v>11</v>
      </c>
      <c r="F14257" s="4" t="s">
        <v>7</v>
      </c>
    </row>
    <row r="14258" spans="1:18">
      <c r="A14258" t="n">
        <v>111927</v>
      </c>
      <c r="B14258" s="22" t="n">
        <v>25</v>
      </c>
      <c r="C14258" s="7" t="n">
        <v>1</v>
      </c>
      <c r="D14258" s="7" t="n">
        <v>60</v>
      </c>
      <c r="E14258" s="7" t="n">
        <v>280</v>
      </c>
      <c r="F14258" s="7" t="n">
        <v>2</v>
      </c>
    </row>
    <row r="14259" spans="1:18">
      <c r="A14259" t="s">
        <v>4</v>
      </c>
      <c r="B14259" s="4" t="s">
        <v>5</v>
      </c>
      <c r="C14259" s="4" t="s">
        <v>8</v>
      </c>
      <c r="D14259" s="4" t="s">
        <v>11</v>
      </c>
    </row>
    <row r="14260" spans="1:18">
      <c r="A14260" t="n">
        <v>111934</v>
      </c>
      <c r="B14260" s="65" t="n">
        <v>29</v>
      </c>
      <c r="C14260" s="7" t="s">
        <v>437</v>
      </c>
      <c r="D14260" s="7" t="n">
        <v>65533</v>
      </c>
    </row>
    <row r="14261" spans="1:18">
      <c r="A14261" t="s">
        <v>4</v>
      </c>
      <c r="B14261" s="4" t="s">
        <v>5</v>
      </c>
      <c r="C14261" s="4" t="s">
        <v>7</v>
      </c>
      <c r="D14261" s="4" t="s">
        <v>11</v>
      </c>
      <c r="E14261" s="4" t="s">
        <v>8</v>
      </c>
    </row>
    <row r="14262" spans="1:18">
      <c r="A14262" t="n">
        <v>111949</v>
      </c>
      <c r="B14262" s="30" t="n">
        <v>51</v>
      </c>
      <c r="C14262" s="7" t="n">
        <v>4</v>
      </c>
      <c r="D14262" s="7" t="n">
        <v>8</v>
      </c>
      <c r="E14262" s="7" t="s">
        <v>116</v>
      </c>
    </row>
    <row r="14263" spans="1:18">
      <c r="A14263" t="s">
        <v>4</v>
      </c>
      <c r="B14263" s="4" t="s">
        <v>5</v>
      </c>
      <c r="C14263" s="4" t="s">
        <v>11</v>
      </c>
    </row>
    <row r="14264" spans="1:18">
      <c r="A14264" t="n">
        <v>111962</v>
      </c>
      <c r="B14264" s="26" t="n">
        <v>16</v>
      </c>
      <c r="C14264" s="7" t="n">
        <v>0</v>
      </c>
    </row>
    <row r="14265" spans="1:18">
      <c r="A14265" t="s">
        <v>4</v>
      </c>
      <c r="B14265" s="4" t="s">
        <v>5</v>
      </c>
      <c r="C14265" s="4" t="s">
        <v>11</v>
      </c>
      <c r="D14265" s="4" t="s">
        <v>7</v>
      </c>
      <c r="E14265" s="4" t="s">
        <v>17</v>
      </c>
      <c r="F14265" s="4" t="s">
        <v>42</v>
      </c>
      <c r="G14265" s="4" t="s">
        <v>7</v>
      </c>
      <c r="H14265" s="4" t="s">
        <v>7</v>
      </c>
    </row>
    <row r="14266" spans="1:18">
      <c r="A14266" t="n">
        <v>111965</v>
      </c>
      <c r="B14266" s="31" t="n">
        <v>26</v>
      </c>
      <c r="C14266" s="7" t="n">
        <v>8</v>
      </c>
      <c r="D14266" s="7" t="n">
        <v>17</v>
      </c>
      <c r="E14266" s="7" t="n">
        <v>9431</v>
      </c>
      <c r="F14266" s="7" t="s">
        <v>438</v>
      </c>
      <c r="G14266" s="7" t="n">
        <v>2</v>
      </c>
      <c r="H14266" s="7" t="n">
        <v>0</v>
      </c>
    </row>
    <row r="14267" spans="1:18">
      <c r="A14267" t="s">
        <v>4</v>
      </c>
      <c r="B14267" s="4" t="s">
        <v>5</v>
      </c>
    </row>
    <row r="14268" spans="1:18">
      <c r="A14268" t="n">
        <v>111983</v>
      </c>
      <c r="B14268" s="24" t="n">
        <v>28</v>
      </c>
    </row>
    <row r="14269" spans="1:18">
      <c r="A14269" t="s">
        <v>4</v>
      </c>
      <c r="B14269" s="4" t="s">
        <v>5</v>
      </c>
      <c r="C14269" s="4" t="s">
        <v>8</v>
      </c>
      <c r="D14269" s="4" t="s">
        <v>11</v>
      </c>
    </row>
    <row r="14270" spans="1:18">
      <c r="A14270" t="n">
        <v>111984</v>
      </c>
      <c r="B14270" s="65" t="n">
        <v>29</v>
      </c>
      <c r="C14270" s="7" t="s">
        <v>18</v>
      </c>
      <c r="D14270" s="7" t="n">
        <v>65533</v>
      </c>
    </row>
    <row r="14271" spans="1:18">
      <c r="A14271" t="s">
        <v>4</v>
      </c>
      <c r="B14271" s="4" t="s">
        <v>5</v>
      </c>
      <c r="C14271" s="4" t="s">
        <v>7</v>
      </c>
      <c r="D14271" s="4" t="s">
        <v>11</v>
      </c>
      <c r="E14271" s="4" t="s">
        <v>11</v>
      </c>
      <c r="F14271" s="4" t="s">
        <v>7</v>
      </c>
    </row>
    <row r="14272" spans="1:18">
      <c r="A14272" t="n">
        <v>111988</v>
      </c>
      <c r="B14272" s="22" t="n">
        <v>25</v>
      </c>
      <c r="C14272" s="7" t="n">
        <v>1</v>
      </c>
      <c r="D14272" s="7" t="n">
        <v>65535</v>
      </c>
      <c r="E14272" s="7" t="n">
        <v>65535</v>
      </c>
      <c r="F14272" s="7" t="n">
        <v>0</v>
      </c>
    </row>
    <row r="14273" spans="1:8">
      <c r="A14273" t="s">
        <v>4</v>
      </c>
      <c r="B14273" s="4" t="s">
        <v>5</v>
      </c>
      <c r="C14273" s="4" t="s">
        <v>7</v>
      </c>
      <c r="D14273" s="4" t="s">
        <v>11</v>
      </c>
      <c r="E14273" s="4" t="s">
        <v>8</v>
      </c>
      <c r="F14273" s="4" t="s">
        <v>8</v>
      </c>
      <c r="G14273" s="4" t="s">
        <v>8</v>
      </c>
      <c r="H14273" s="4" t="s">
        <v>8</v>
      </c>
    </row>
    <row r="14274" spans="1:8">
      <c r="A14274" t="n">
        <v>111995</v>
      </c>
      <c r="B14274" s="30" t="n">
        <v>51</v>
      </c>
      <c r="C14274" s="7" t="n">
        <v>3</v>
      </c>
      <c r="D14274" s="7" t="n">
        <v>0</v>
      </c>
      <c r="E14274" s="7" t="s">
        <v>357</v>
      </c>
      <c r="F14274" s="7" t="s">
        <v>286</v>
      </c>
      <c r="G14274" s="7" t="s">
        <v>61</v>
      </c>
      <c r="H14274" s="7" t="s">
        <v>62</v>
      </c>
    </row>
    <row r="14275" spans="1:8">
      <c r="A14275" t="s">
        <v>4</v>
      </c>
      <c r="B14275" s="4" t="s">
        <v>5</v>
      </c>
      <c r="C14275" s="4" t="s">
        <v>11</v>
      </c>
      <c r="D14275" s="4" t="s">
        <v>7</v>
      </c>
      <c r="E14275" s="4" t="s">
        <v>15</v>
      </c>
      <c r="F14275" s="4" t="s">
        <v>11</v>
      </c>
    </row>
    <row r="14276" spans="1:8">
      <c r="A14276" t="n">
        <v>112008</v>
      </c>
      <c r="B14276" s="51" t="n">
        <v>59</v>
      </c>
      <c r="C14276" s="7" t="n">
        <v>0</v>
      </c>
      <c r="D14276" s="7" t="n">
        <v>13</v>
      </c>
      <c r="E14276" s="7" t="n">
        <v>0.150000005960464</v>
      </c>
      <c r="F14276" s="7" t="n">
        <v>0</v>
      </c>
    </row>
    <row r="14277" spans="1:8">
      <c r="A14277" t="s">
        <v>4</v>
      </c>
      <c r="B14277" s="4" t="s">
        <v>5</v>
      </c>
      <c r="C14277" s="4" t="s">
        <v>11</v>
      </c>
    </row>
    <row r="14278" spans="1:8">
      <c r="A14278" t="n">
        <v>112018</v>
      </c>
      <c r="B14278" s="26" t="n">
        <v>16</v>
      </c>
      <c r="C14278" s="7" t="n">
        <v>1300</v>
      </c>
    </row>
    <row r="14279" spans="1:8">
      <c r="A14279" t="s">
        <v>4</v>
      </c>
      <c r="B14279" s="4" t="s">
        <v>5</v>
      </c>
      <c r="C14279" s="4" t="s">
        <v>7</v>
      </c>
      <c r="D14279" s="4" t="s">
        <v>11</v>
      </c>
      <c r="E14279" s="4" t="s">
        <v>15</v>
      </c>
    </row>
    <row r="14280" spans="1:8">
      <c r="A14280" t="n">
        <v>112021</v>
      </c>
      <c r="B14280" s="28" t="n">
        <v>58</v>
      </c>
      <c r="C14280" s="7" t="n">
        <v>101</v>
      </c>
      <c r="D14280" s="7" t="n">
        <v>500</v>
      </c>
      <c r="E14280" s="7" t="n">
        <v>1</v>
      </c>
    </row>
    <row r="14281" spans="1:8">
      <c r="A14281" t="s">
        <v>4</v>
      </c>
      <c r="B14281" s="4" t="s">
        <v>5</v>
      </c>
      <c r="C14281" s="4" t="s">
        <v>7</v>
      </c>
      <c r="D14281" s="4" t="s">
        <v>11</v>
      </c>
    </row>
    <row r="14282" spans="1:8">
      <c r="A14282" t="n">
        <v>112029</v>
      </c>
      <c r="B14282" s="28" t="n">
        <v>58</v>
      </c>
      <c r="C14282" s="7" t="n">
        <v>254</v>
      </c>
      <c r="D14282" s="7" t="n">
        <v>0</v>
      </c>
    </row>
    <row r="14283" spans="1:8">
      <c r="A14283" t="s">
        <v>4</v>
      </c>
      <c r="B14283" s="4" t="s">
        <v>5</v>
      </c>
      <c r="C14283" s="4" t="s">
        <v>8</v>
      </c>
      <c r="D14283" s="4" t="s">
        <v>8</v>
      </c>
    </row>
    <row r="14284" spans="1:8">
      <c r="A14284" t="n">
        <v>112033</v>
      </c>
      <c r="B14284" s="69" t="n">
        <v>70</v>
      </c>
      <c r="C14284" s="7" t="s">
        <v>27</v>
      </c>
      <c r="D14284" s="7" t="s">
        <v>439</v>
      </c>
    </row>
    <row r="14285" spans="1:8">
      <c r="A14285" t="s">
        <v>4</v>
      </c>
      <c r="B14285" s="4" t="s">
        <v>5</v>
      </c>
      <c r="C14285" s="4" t="s">
        <v>7</v>
      </c>
    </row>
    <row r="14286" spans="1:8">
      <c r="A14286" t="n">
        <v>112049</v>
      </c>
      <c r="B14286" s="61" t="n">
        <v>45</v>
      </c>
      <c r="C14286" s="7" t="n">
        <v>0</v>
      </c>
    </row>
    <row r="14287" spans="1:8">
      <c r="A14287" t="s">
        <v>4</v>
      </c>
      <c r="B14287" s="4" t="s">
        <v>5</v>
      </c>
      <c r="C14287" s="4" t="s">
        <v>7</v>
      </c>
      <c r="D14287" s="4" t="s">
        <v>7</v>
      </c>
      <c r="E14287" s="4" t="s">
        <v>15</v>
      </c>
      <c r="F14287" s="4" t="s">
        <v>15</v>
      </c>
      <c r="G14287" s="4" t="s">
        <v>15</v>
      </c>
      <c r="H14287" s="4" t="s">
        <v>11</v>
      </c>
    </row>
    <row r="14288" spans="1:8">
      <c r="A14288" t="n">
        <v>112051</v>
      </c>
      <c r="B14288" s="61" t="n">
        <v>45</v>
      </c>
      <c r="C14288" s="7" t="n">
        <v>2</v>
      </c>
      <c r="D14288" s="7" t="n">
        <v>3</v>
      </c>
      <c r="E14288" s="7" t="n">
        <v>-24.1399993896484</v>
      </c>
      <c r="F14288" s="7" t="n">
        <v>1.20000004768372</v>
      </c>
      <c r="G14288" s="7" t="n">
        <v>-57.0499992370605</v>
      </c>
      <c r="H14288" s="7" t="n">
        <v>0</v>
      </c>
    </row>
    <row r="14289" spans="1:8">
      <c r="A14289" t="s">
        <v>4</v>
      </c>
      <c r="B14289" s="4" t="s">
        <v>5</v>
      </c>
      <c r="C14289" s="4" t="s">
        <v>7</v>
      </c>
      <c r="D14289" s="4" t="s">
        <v>7</v>
      </c>
      <c r="E14289" s="4" t="s">
        <v>15</v>
      </c>
      <c r="F14289" s="4" t="s">
        <v>15</v>
      </c>
      <c r="G14289" s="4" t="s">
        <v>15</v>
      </c>
      <c r="H14289" s="4" t="s">
        <v>11</v>
      </c>
      <c r="I14289" s="4" t="s">
        <v>7</v>
      </c>
    </row>
    <row r="14290" spans="1:8">
      <c r="A14290" t="n">
        <v>112068</v>
      </c>
      <c r="B14290" s="61" t="n">
        <v>45</v>
      </c>
      <c r="C14290" s="7" t="n">
        <v>4</v>
      </c>
      <c r="D14290" s="7" t="n">
        <v>3</v>
      </c>
      <c r="E14290" s="7" t="n">
        <v>6.5</v>
      </c>
      <c r="F14290" s="7" t="n">
        <v>283.880004882813</v>
      </c>
      <c r="G14290" s="7" t="n">
        <v>0</v>
      </c>
      <c r="H14290" s="7" t="n">
        <v>0</v>
      </c>
      <c r="I14290" s="7" t="n">
        <v>1</v>
      </c>
    </row>
    <row r="14291" spans="1:8">
      <c r="A14291" t="s">
        <v>4</v>
      </c>
      <c r="B14291" s="4" t="s">
        <v>5</v>
      </c>
      <c r="C14291" s="4" t="s">
        <v>7</v>
      </c>
      <c r="D14291" s="4" t="s">
        <v>7</v>
      </c>
      <c r="E14291" s="4" t="s">
        <v>15</v>
      </c>
      <c r="F14291" s="4" t="s">
        <v>11</v>
      </c>
    </row>
    <row r="14292" spans="1:8">
      <c r="A14292" t="n">
        <v>112086</v>
      </c>
      <c r="B14292" s="61" t="n">
        <v>45</v>
      </c>
      <c r="C14292" s="7" t="n">
        <v>5</v>
      </c>
      <c r="D14292" s="7" t="n">
        <v>3</v>
      </c>
      <c r="E14292" s="7" t="n">
        <v>4.40000009536743</v>
      </c>
      <c r="F14292" s="7" t="n">
        <v>0</v>
      </c>
    </row>
    <row r="14293" spans="1:8">
      <c r="A14293" t="s">
        <v>4</v>
      </c>
      <c r="B14293" s="4" t="s">
        <v>5</v>
      </c>
      <c r="C14293" s="4" t="s">
        <v>7</v>
      </c>
      <c r="D14293" s="4" t="s">
        <v>7</v>
      </c>
      <c r="E14293" s="4" t="s">
        <v>15</v>
      </c>
      <c r="F14293" s="4" t="s">
        <v>11</v>
      </c>
    </row>
    <row r="14294" spans="1:8">
      <c r="A14294" t="n">
        <v>112095</v>
      </c>
      <c r="B14294" s="61" t="n">
        <v>45</v>
      </c>
      <c r="C14294" s="7" t="n">
        <v>11</v>
      </c>
      <c r="D14294" s="7" t="n">
        <v>3</v>
      </c>
      <c r="E14294" s="7" t="n">
        <v>32.7000007629395</v>
      </c>
      <c r="F14294" s="7" t="n">
        <v>0</v>
      </c>
    </row>
    <row r="14295" spans="1:8">
      <c r="A14295" t="s">
        <v>4</v>
      </c>
      <c r="B14295" s="4" t="s">
        <v>5</v>
      </c>
      <c r="C14295" s="4" t="s">
        <v>11</v>
      </c>
      <c r="D14295" s="4" t="s">
        <v>17</v>
      </c>
    </row>
    <row r="14296" spans="1:8">
      <c r="A14296" t="n">
        <v>112104</v>
      </c>
      <c r="B14296" s="67" t="n">
        <v>44</v>
      </c>
      <c r="C14296" s="7" t="n">
        <v>8</v>
      </c>
      <c r="D14296" s="7" t="n">
        <v>128</v>
      </c>
    </row>
    <row r="14297" spans="1:8">
      <c r="A14297" t="s">
        <v>4</v>
      </c>
      <c r="B14297" s="4" t="s">
        <v>5</v>
      </c>
      <c r="C14297" s="4" t="s">
        <v>11</v>
      </c>
      <c r="D14297" s="4" t="s">
        <v>17</v>
      </c>
    </row>
    <row r="14298" spans="1:8">
      <c r="A14298" t="n">
        <v>112111</v>
      </c>
      <c r="B14298" s="67" t="n">
        <v>44</v>
      </c>
      <c r="C14298" s="7" t="n">
        <v>8</v>
      </c>
      <c r="D14298" s="7" t="n">
        <v>32</v>
      </c>
    </row>
    <row r="14299" spans="1:8">
      <c r="A14299" t="s">
        <v>4</v>
      </c>
      <c r="B14299" s="4" t="s">
        <v>5</v>
      </c>
      <c r="C14299" s="4" t="s">
        <v>11</v>
      </c>
      <c r="D14299" s="4" t="s">
        <v>11</v>
      </c>
      <c r="E14299" s="4" t="s">
        <v>15</v>
      </c>
      <c r="F14299" s="4" t="s">
        <v>15</v>
      </c>
      <c r="G14299" s="4" t="s">
        <v>15</v>
      </c>
      <c r="H14299" s="4" t="s">
        <v>15</v>
      </c>
      <c r="I14299" s="4" t="s">
        <v>7</v>
      </c>
      <c r="J14299" s="4" t="s">
        <v>11</v>
      </c>
    </row>
    <row r="14300" spans="1:8">
      <c r="A14300" t="n">
        <v>112118</v>
      </c>
      <c r="B14300" s="44" t="n">
        <v>55</v>
      </c>
      <c r="C14300" s="7" t="n">
        <v>8</v>
      </c>
      <c r="D14300" s="7" t="n">
        <v>65533</v>
      </c>
      <c r="E14300" s="7" t="n">
        <v>-29.1200008392334</v>
      </c>
      <c r="F14300" s="7" t="n">
        <v>0</v>
      </c>
      <c r="G14300" s="7" t="n">
        <v>-57</v>
      </c>
      <c r="H14300" s="7" t="n">
        <v>1.20000004768372</v>
      </c>
      <c r="I14300" s="7" t="n">
        <v>1</v>
      </c>
      <c r="J14300" s="7" t="n">
        <v>0</v>
      </c>
    </row>
    <row r="14301" spans="1:8">
      <c r="A14301" t="s">
        <v>4</v>
      </c>
      <c r="B14301" s="4" t="s">
        <v>5</v>
      </c>
      <c r="C14301" s="4" t="s">
        <v>7</v>
      </c>
      <c r="D14301" s="4" t="s">
        <v>7</v>
      </c>
      <c r="E14301" s="4" t="s">
        <v>15</v>
      </c>
      <c r="F14301" s="4" t="s">
        <v>15</v>
      </c>
      <c r="G14301" s="4" t="s">
        <v>15</v>
      </c>
      <c r="H14301" s="4" t="s">
        <v>11</v>
      </c>
    </row>
    <row r="14302" spans="1:8">
      <c r="A14302" t="n">
        <v>112142</v>
      </c>
      <c r="B14302" s="61" t="n">
        <v>45</v>
      </c>
      <c r="C14302" s="7" t="n">
        <v>2</v>
      </c>
      <c r="D14302" s="7" t="n">
        <v>3</v>
      </c>
      <c r="E14302" s="7" t="n">
        <v>-27.3600006103516</v>
      </c>
      <c r="F14302" s="7" t="n">
        <v>1.26999998092651</v>
      </c>
      <c r="G14302" s="7" t="n">
        <v>-56.9099998474121</v>
      </c>
      <c r="H14302" s="7" t="n">
        <v>4000</v>
      </c>
    </row>
    <row r="14303" spans="1:8">
      <c r="A14303" t="s">
        <v>4</v>
      </c>
      <c r="B14303" s="4" t="s">
        <v>5</v>
      </c>
      <c r="C14303" s="4" t="s">
        <v>7</v>
      </c>
      <c r="D14303" s="4" t="s">
        <v>7</v>
      </c>
      <c r="E14303" s="4" t="s">
        <v>15</v>
      </c>
      <c r="F14303" s="4" t="s">
        <v>15</v>
      </c>
      <c r="G14303" s="4" t="s">
        <v>15</v>
      </c>
      <c r="H14303" s="4" t="s">
        <v>11</v>
      </c>
      <c r="I14303" s="4" t="s">
        <v>7</v>
      </c>
    </row>
    <row r="14304" spans="1:8">
      <c r="A14304" t="n">
        <v>112159</v>
      </c>
      <c r="B14304" s="61" t="n">
        <v>45</v>
      </c>
      <c r="C14304" s="7" t="n">
        <v>4</v>
      </c>
      <c r="D14304" s="7" t="n">
        <v>3</v>
      </c>
      <c r="E14304" s="7" t="n">
        <v>7.67000007629395</v>
      </c>
      <c r="F14304" s="7" t="n">
        <v>-69.0800018310547</v>
      </c>
      <c r="G14304" s="7" t="n">
        <v>0</v>
      </c>
      <c r="H14304" s="7" t="n">
        <v>4000</v>
      </c>
      <c r="I14304" s="7" t="n">
        <v>1</v>
      </c>
    </row>
    <row r="14305" spans="1:10">
      <c r="A14305" t="s">
        <v>4</v>
      </c>
      <c r="B14305" s="4" t="s">
        <v>5</v>
      </c>
      <c r="C14305" s="4" t="s">
        <v>7</v>
      </c>
      <c r="D14305" s="4" t="s">
        <v>7</v>
      </c>
      <c r="E14305" s="4" t="s">
        <v>15</v>
      </c>
      <c r="F14305" s="4" t="s">
        <v>11</v>
      </c>
    </row>
    <row r="14306" spans="1:10">
      <c r="A14306" t="n">
        <v>112177</v>
      </c>
      <c r="B14306" s="61" t="n">
        <v>45</v>
      </c>
      <c r="C14306" s="7" t="n">
        <v>5</v>
      </c>
      <c r="D14306" s="7" t="n">
        <v>3</v>
      </c>
      <c r="E14306" s="7" t="n">
        <v>2.09999990463257</v>
      </c>
      <c r="F14306" s="7" t="n">
        <v>4000</v>
      </c>
    </row>
    <row r="14307" spans="1:10">
      <c r="A14307" t="s">
        <v>4</v>
      </c>
      <c r="B14307" s="4" t="s">
        <v>5</v>
      </c>
      <c r="C14307" s="4" t="s">
        <v>7</v>
      </c>
      <c r="D14307" s="4" t="s">
        <v>7</v>
      </c>
      <c r="E14307" s="4" t="s">
        <v>15</v>
      </c>
      <c r="F14307" s="4" t="s">
        <v>11</v>
      </c>
    </row>
    <row r="14308" spans="1:10">
      <c r="A14308" t="n">
        <v>112186</v>
      </c>
      <c r="B14308" s="61" t="n">
        <v>45</v>
      </c>
      <c r="C14308" s="7" t="n">
        <v>11</v>
      </c>
      <c r="D14308" s="7" t="n">
        <v>3</v>
      </c>
      <c r="E14308" s="7" t="n">
        <v>32.7000007629395</v>
      </c>
      <c r="F14308" s="7" t="n">
        <v>4000</v>
      </c>
    </row>
    <row r="14309" spans="1:10">
      <c r="A14309" t="s">
        <v>4</v>
      </c>
      <c r="B14309" s="4" t="s">
        <v>5</v>
      </c>
      <c r="C14309" s="4" t="s">
        <v>11</v>
      </c>
    </row>
    <row r="14310" spans="1:10">
      <c r="A14310" t="n">
        <v>112195</v>
      </c>
      <c r="B14310" s="26" t="n">
        <v>16</v>
      </c>
      <c r="C14310" s="7" t="n">
        <v>2500</v>
      </c>
    </row>
    <row r="14311" spans="1:10">
      <c r="A14311" t="s">
        <v>4</v>
      </c>
      <c r="B14311" s="4" t="s">
        <v>5</v>
      </c>
      <c r="C14311" s="4" t="s">
        <v>7</v>
      </c>
      <c r="D14311" s="4" t="s">
        <v>11</v>
      </c>
      <c r="E14311" s="4" t="s">
        <v>15</v>
      </c>
    </row>
    <row r="14312" spans="1:10">
      <c r="A14312" t="n">
        <v>112198</v>
      </c>
      <c r="B14312" s="28" t="n">
        <v>58</v>
      </c>
      <c r="C14312" s="7" t="n">
        <v>0</v>
      </c>
      <c r="D14312" s="7" t="n">
        <v>1000</v>
      </c>
      <c r="E14312" s="7" t="n">
        <v>1</v>
      </c>
    </row>
    <row r="14313" spans="1:10">
      <c r="A14313" t="s">
        <v>4</v>
      </c>
      <c r="B14313" s="4" t="s">
        <v>5</v>
      </c>
      <c r="C14313" s="4" t="s">
        <v>7</v>
      </c>
      <c r="D14313" s="4" t="s">
        <v>11</v>
      </c>
    </row>
    <row r="14314" spans="1:10">
      <c r="A14314" t="n">
        <v>112206</v>
      </c>
      <c r="B14314" s="28" t="n">
        <v>58</v>
      </c>
      <c r="C14314" s="7" t="n">
        <v>255</v>
      </c>
      <c r="D14314" s="7" t="n">
        <v>0</v>
      </c>
    </row>
    <row r="14315" spans="1:10">
      <c r="A14315" t="s">
        <v>4</v>
      </c>
      <c r="B14315" s="4" t="s">
        <v>5</v>
      </c>
      <c r="C14315" s="4" t="s">
        <v>7</v>
      </c>
    </row>
    <row r="14316" spans="1:10">
      <c r="A14316" t="n">
        <v>112210</v>
      </c>
      <c r="B14316" s="61" t="n">
        <v>45</v>
      </c>
      <c r="C14316" s="7" t="n">
        <v>0</v>
      </c>
    </row>
    <row r="14317" spans="1:10">
      <c r="A14317" t="s">
        <v>4</v>
      </c>
      <c r="B14317" s="4" t="s">
        <v>5</v>
      </c>
      <c r="C14317" s="4" t="s">
        <v>7</v>
      </c>
      <c r="D14317" s="4" t="s">
        <v>7</v>
      </c>
      <c r="E14317" s="4" t="s">
        <v>15</v>
      </c>
      <c r="F14317" s="4" t="s">
        <v>15</v>
      </c>
      <c r="G14317" s="4" t="s">
        <v>15</v>
      </c>
      <c r="H14317" s="4" t="s">
        <v>11</v>
      </c>
    </row>
    <row r="14318" spans="1:10">
      <c r="A14318" t="n">
        <v>112212</v>
      </c>
      <c r="B14318" s="61" t="n">
        <v>45</v>
      </c>
      <c r="C14318" s="7" t="n">
        <v>2</v>
      </c>
      <c r="D14318" s="7" t="n">
        <v>3</v>
      </c>
      <c r="E14318" s="7" t="n">
        <v>-32.4799995422363</v>
      </c>
      <c r="F14318" s="7" t="n">
        <v>1.50999999046326</v>
      </c>
      <c r="G14318" s="7" t="n">
        <v>-57.1500015258789</v>
      </c>
      <c r="H14318" s="7" t="n">
        <v>0</v>
      </c>
    </row>
    <row r="14319" spans="1:10">
      <c r="A14319" t="s">
        <v>4</v>
      </c>
      <c r="B14319" s="4" t="s">
        <v>5</v>
      </c>
      <c r="C14319" s="4" t="s">
        <v>7</v>
      </c>
      <c r="D14319" s="4" t="s">
        <v>7</v>
      </c>
      <c r="E14319" s="4" t="s">
        <v>15</v>
      </c>
      <c r="F14319" s="4" t="s">
        <v>15</v>
      </c>
      <c r="G14319" s="4" t="s">
        <v>15</v>
      </c>
      <c r="H14319" s="4" t="s">
        <v>11</v>
      </c>
      <c r="I14319" s="4" t="s">
        <v>7</v>
      </c>
    </row>
    <row r="14320" spans="1:10">
      <c r="A14320" t="n">
        <v>112229</v>
      </c>
      <c r="B14320" s="61" t="n">
        <v>45</v>
      </c>
      <c r="C14320" s="7" t="n">
        <v>4</v>
      </c>
      <c r="D14320" s="7" t="n">
        <v>3</v>
      </c>
      <c r="E14320" s="7" t="n">
        <v>357.230010986328</v>
      </c>
      <c r="F14320" s="7" t="n">
        <v>320.200012207031</v>
      </c>
      <c r="G14320" s="7" t="n">
        <v>0</v>
      </c>
      <c r="H14320" s="7" t="n">
        <v>0</v>
      </c>
      <c r="I14320" s="7" t="n">
        <v>0</v>
      </c>
    </row>
    <row r="14321" spans="1:9">
      <c r="A14321" t="s">
        <v>4</v>
      </c>
      <c r="B14321" s="4" t="s">
        <v>5</v>
      </c>
      <c r="C14321" s="4" t="s">
        <v>7</v>
      </c>
      <c r="D14321" s="4" t="s">
        <v>7</v>
      </c>
      <c r="E14321" s="4" t="s">
        <v>15</v>
      </c>
      <c r="F14321" s="4" t="s">
        <v>11</v>
      </c>
    </row>
    <row r="14322" spans="1:9">
      <c r="A14322" t="n">
        <v>112247</v>
      </c>
      <c r="B14322" s="61" t="n">
        <v>45</v>
      </c>
      <c r="C14322" s="7" t="n">
        <v>5</v>
      </c>
      <c r="D14322" s="7" t="n">
        <v>3</v>
      </c>
      <c r="E14322" s="7" t="n">
        <v>1.70000004768372</v>
      </c>
      <c r="F14322" s="7" t="n">
        <v>0</v>
      </c>
    </row>
    <row r="14323" spans="1:9">
      <c r="A14323" t="s">
        <v>4</v>
      </c>
      <c r="B14323" s="4" t="s">
        <v>5</v>
      </c>
      <c r="C14323" s="4" t="s">
        <v>7</v>
      </c>
      <c r="D14323" s="4" t="s">
        <v>7</v>
      </c>
      <c r="E14323" s="4" t="s">
        <v>15</v>
      </c>
      <c r="F14323" s="4" t="s">
        <v>11</v>
      </c>
    </row>
    <row r="14324" spans="1:9">
      <c r="A14324" t="n">
        <v>112256</v>
      </c>
      <c r="B14324" s="61" t="n">
        <v>45</v>
      </c>
      <c r="C14324" s="7" t="n">
        <v>11</v>
      </c>
      <c r="D14324" s="7" t="n">
        <v>3</v>
      </c>
      <c r="E14324" s="7" t="n">
        <v>32.7000007629395</v>
      </c>
      <c r="F14324" s="7" t="n">
        <v>0</v>
      </c>
    </row>
    <row r="14325" spans="1:9">
      <c r="A14325" t="s">
        <v>4</v>
      </c>
      <c r="B14325" s="4" t="s">
        <v>5</v>
      </c>
      <c r="C14325" s="4" t="s">
        <v>7</v>
      </c>
      <c r="D14325" s="4" t="s">
        <v>7</v>
      </c>
      <c r="E14325" s="4" t="s">
        <v>15</v>
      </c>
      <c r="F14325" s="4" t="s">
        <v>15</v>
      </c>
      <c r="G14325" s="4" t="s">
        <v>15</v>
      </c>
      <c r="H14325" s="4" t="s">
        <v>11</v>
      </c>
    </row>
    <row r="14326" spans="1:9">
      <c r="A14326" t="n">
        <v>112265</v>
      </c>
      <c r="B14326" s="61" t="n">
        <v>45</v>
      </c>
      <c r="C14326" s="7" t="n">
        <v>2</v>
      </c>
      <c r="D14326" s="7" t="n">
        <v>3</v>
      </c>
      <c r="E14326" s="7" t="n">
        <v>-32.4799995422363</v>
      </c>
      <c r="F14326" s="7" t="n">
        <v>1.50999999046326</v>
      </c>
      <c r="G14326" s="7" t="n">
        <v>-57.1500015258789</v>
      </c>
      <c r="H14326" s="7" t="n">
        <v>20000</v>
      </c>
    </row>
    <row r="14327" spans="1:9">
      <c r="A14327" t="s">
        <v>4</v>
      </c>
      <c r="B14327" s="4" t="s">
        <v>5</v>
      </c>
      <c r="C14327" s="4" t="s">
        <v>7</v>
      </c>
      <c r="D14327" s="4" t="s">
        <v>7</v>
      </c>
      <c r="E14327" s="4" t="s">
        <v>15</v>
      </c>
      <c r="F14327" s="4" t="s">
        <v>15</v>
      </c>
      <c r="G14327" s="4" t="s">
        <v>15</v>
      </c>
      <c r="H14327" s="4" t="s">
        <v>11</v>
      </c>
      <c r="I14327" s="4" t="s">
        <v>7</v>
      </c>
    </row>
    <row r="14328" spans="1:9">
      <c r="A14328" t="n">
        <v>112282</v>
      </c>
      <c r="B14328" s="61" t="n">
        <v>45</v>
      </c>
      <c r="C14328" s="7" t="n">
        <v>4</v>
      </c>
      <c r="D14328" s="7" t="n">
        <v>3</v>
      </c>
      <c r="E14328" s="7" t="n">
        <v>357.230010986328</v>
      </c>
      <c r="F14328" s="7" t="n">
        <v>311.359985351563</v>
      </c>
      <c r="G14328" s="7" t="n">
        <v>0</v>
      </c>
      <c r="H14328" s="7" t="n">
        <v>20000</v>
      </c>
      <c r="I14328" s="7" t="n">
        <v>0</v>
      </c>
    </row>
    <row r="14329" spans="1:9">
      <c r="A14329" t="s">
        <v>4</v>
      </c>
      <c r="B14329" s="4" t="s">
        <v>5</v>
      </c>
      <c r="C14329" s="4" t="s">
        <v>7</v>
      </c>
      <c r="D14329" s="4" t="s">
        <v>7</v>
      </c>
      <c r="E14329" s="4" t="s">
        <v>15</v>
      </c>
      <c r="F14329" s="4" t="s">
        <v>11</v>
      </c>
    </row>
    <row r="14330" spans="1:9">
      <c r="A14330" t="n">
        <v>112300</v>
      </c>
      <c r="B14330" s="61" t="n">
        <v>45</v>
      </c>
      <c r="C14330" s="7" t="n">
        <v>5</v>
      </c>
      <c r="D14330" s="7" t="n">
        <v>3</v>
      </c>
      <c r="E14330" s="7" t="n">
        <v>1.70000004768372</v>
      </c>
      <c r="F14330" s="7" t="n">
        <v>20000</v>
      </c>
    </row>
    <row r="14331" spans="1:9">
      <c r="A14331" t="s">
        <v>4</v>
      </c>
      <c r="B14331" s="4" t="s">
        <v>5</v>
      </c>
      <c r="C14331" s="4" t="s">
        <v>7</v>
      </c>
      <c r="D14331" s="4" t="s">
        <v>7</v>
      </c>
      <c r="E14331" s="4" t="s">
        <v>15</v>
      </c>
      <c r="F14331" s="4" t="s">
        <v>11</v>
      </c>
    </row>
    <row r="14332" spans="1:9">
      <c r="A14332" t="n">
        <v>112309</v>
      </c>
      <c r="B14332" s="61" t="n">
        <v>45</v>
      </c>
      <c r="C14332" s="7" t="n">
        <v>11</v>
      </c>
      <c r="D14332" s="7" t="n">
        <v>3</v>
      </c>
      <c r="E14332" s="7" t="n">
        <v>32.7000007629395</v>
      </c>
      <c r="F14332" s="7" t="n">
        <v>20000</v>
      </c>
    </row>
    <row r="14333" spans="1:9">
      <c r="A14333" t="s">
        <v>4</v>
      </c>
      <c r="B14333" s="4" t="s">
        <v>5</v>
      </c>
      <c r="C14333" s="4" t="s">
        <v>8</v>
      </c>
      <c r="D14333" s="4" t="s">
        <v>8</v>
      </c>
    </row>
    <row r="14334" spans="1:9">
      <c r="A14334" t="n">
        <v>112318</v>
      </c>
      <c r="B14334" s="69" t="n">
        <v>70</v>
      </c>
      <c r="C14334" s="7" t="s">
        <v>27</v>
      </c>
      <c r="D14334" s="7" t="s">
        <v>419</v>
      </c>
    </row>
    <row r="14335" spans="1:9">
      <c r="A14335" t="s">
        <v>4</v>
      </c>
      <c r="B14335" s="4" t="s">
        <v>5</v>
      </c>
      <c r="C14335" s="4" t="s">
        <v>11</v>
      </c>
      <c r="D14335" s="4" t="s">
        <v>7</v>
      </c>
    </row>
    <row r="14336" spans="1:9">
      <c r="A14336" t="n">
        <v>112331</v>
      </c>
      <c r="B14336" s="45" t="n">
        <v>56</v>
      </c>
      <c r="C14336" s="7" t="n">
        <v>8</v>
      </c>
      <c r="D14336" s="7" t="n">
        <v>1</v>
      </c>
    </row>
    <row r="14337" spans="1:9">
      <c r="A14337" t="s">
        <v>4</v>
      </c>
      <c r="B14337" s="4" t="s">
        <v>5</v>
      </c>
      <c r="C14337" s="4" t="s">
        <v>11</v>
      </c>
      <c r="D14337" s="4" t="s">
        <v>15</v>
      </c>
      <c r="E14337" s="4" t="s">
        <v>15</v>
      </c>
      <c r="F14337" s="4" t="s">
        <v>15</v>
      </c>
      <c r="G14337" s="4" t="s">
        <v>15</v>
      </c>
    </row>
    <row r="14338" spans="1:9">
      <c r="A14338" t="n">
        <v>112335</v>
      </c>
      <c r="B14338" s="37" t="n">
        <v>46</v>
      </c>
      <c r="C14338" s="7" t="n">
        <v>8</v>
      </c>
      <c r="D14338" s="7" t="n">
        <v>-32.2099990844727</v>
      </c>
      <c r="E14338" s="7" t="n">
        <v>0</v>
      </c>
      <c r="F14338" s="7" t="n">
        <v>-57</v>
      </c>
      <c r="G14338" s="7" t="n">
        <v>270</v>
      </c>
    </row>
    <row r="14339" spans="1:9">
      <c r="A14339" t="s">
        <v>4</v>
      </c>
      <c r="B14339" s="4" t="s">
        <v>5</v>
      </c>
      <c r="C14339" s="4" t="s">
        <v>11</v>
      </c>
      <c r="D14339" s="4" t="s">
        <v>7</v>
      </c>
      <c r="E14339" s="4" t="s">
        <v>8</v>
      </c>
      <c r="F14339" s="4" t="s">
        <v>15</v>
      </c>
      <c r="G14339" s="4" t="s">
        <v>15</v>
      </c>
      <c r="H14339" s="4" t="s">
        <v>15</v>
      </c>
    </row>
    <row r="14340" spans="1:9">
      <c r="A14340" t="n">
        <v>112354</v>
      </c>
      <c r="B14340" s="40" t="n">
        <v>48</v>
      </c>
      <c r="C14340" s="7" t="n">
        <v>8</v>
      </c>
      <c r="D14340" s="7" t="n">
        <v>0</v>
      </c>
      <c r="E14340" s="7" t="s">
        <v>431</v>
      </c>
      <c r="F14340" s="7" t="n">
        <v>-1</v>
      </c>
      <c r="G14340" s="7" t="n">
        <v>1</v>
      </c>
      <c r="H14340" s="7" t="n">
        <v>0</v>
      </c>
    </row>
    <row r="14341" spans="1:9">
      <c r="A14341" t="s">
        <v>4</v>
      </c>
      <c r="B14341" s="4" t="s">
        <v>5</v>
      </c>
      <c r="C14341" s="4" t="s">
        <v>11</v>
      </c>
    </row>
    <row r="14342" spans="1:9">
      <c r="A14342" t="n">
        <v>112380</v>
      </c>
      <c r="B14342" s="26" t="n">
        <v>16</v>
      </c>
      <c r="C14342" s="7" t="n">
        <v>0</v>
      </c>
    </row>
    <row r="14343" spans="1:9">
      <c r="A14343" t="s">
        <v>4</v>
      </c>
      <c r="B14343" s="4" t="s">
        <v>5</v>
      </c>
      <c r="C14343" s="4" t="s">
        <v>11</v>
      </c>
      <c r="D14343" s="4" t="s">
        <v>11</v>
      </c>
      <c r="E14343" s="4" t="s">
        <v>11</v>
      </c>
    </row>
    <row r="14344" spans="1:9">
      <c r="A14344" t="n">
        <v>112383</v>
      </c>
      <c r="B14344" s="42" t="n">
        <v>61</v>
      </c>
      <c r="C14344" s="7" t="n">
        <v>0</v>
      </c>
      <c r="D14344" s="7" t="n">
        <v>8</v>
      </c>
      <c r="E14344" s="7" t="n">
        <v>0</v>
      </c>
    </row>
    <row r="14345" spans="1:9">
      <c r="A14345" t="s">
        <v>4</v>
      </c>
      <c r="B14345" s="4" t="s">
        <v>5</v>
      </c>
      <c r="C14345" s="4" t="s">
        <v>11</v>
      </c>
      <c r="D14345" s="4" t="s">
        <v>11</v>
      </c>
      <c r="E14345" s="4" t="s">
        <v>11</v>
      </c>
    </row>
    <row r="14346" spans="1:9">
      <c r="A14346" t="n">
        <v>112390</v>
      </c>
      <c r="B14346" s="42" t="n">
        <v>61</v>
      </c>
      <c r="C14346" s="7" t="n">
        <v>8</v>
      </c>
      <c r="D14346" s="7" t="n">
        <v>0</v>
      </c>
      <c r="E14346" s="7" t="n">
        <v>0</v>
      </c>
    </row>
    <row r="14347" spans="1:9">
      <c r="A14347" t="s">
        <v>4</v>
      </c>
      <c r="B14347" s="4" t="s">
        <v>5</v>
      </c>
      <c r="C14347" s="4" t="s">
        <v>7</v>
      </c>
      <c r="D14347" s="4" t="s">
        <v>11</v>
      </c>
      <c r="E14347" s="4" t="s">
        <v>15</v>
      </c>
    </row>
    <row r="14348" spans="1:9">
      <c r="A14348" t="n">
        <v>112397</v>
      </c>
      <c r="B14348" s="28" t="n">
        <v>58</v>
      </c>
      <c r="C14348" s="7" t="n">
        <v>100</v>
      </c>
      <c r="D14348" s="7" t="n">
        <v>1000</v>
      </c>
      <c r="E14348" s="7" t="n">
        <v>1</v>
      </c>
    </row>
    <row r="14349" spans="1:9">
      <c r="A14349" t="s">
        <v>4</v>
      </c>
      <c r="B14349" s="4" t="s">
        <v>5</v>
      </c>
      <c r="C14349" s="4" t="s">
        <v>7</v>
      </c>
      <c r="D14349" s="4" t="s">
        <v>11</v>
      </c>
    </row>
    <row r="14350" spans="1:9">
      <c r="A14350" t="n">
        <v>112405</v>
      </c>
      <c r="B14350" s="28" t="n">
        <v>58</v>
      </c>
      <c r="C14350" s="7" t="n">
        <v>255</v>
      </c>
      <c r="D14350" s="7" t="n">
        <v>0</v>
      </c>
    </row>
    <row r="14351" spans="1:9">
      <c r="A14351" t="s">
        <v>4</v>
      </c>
      <c r="B14351" s="4" t="s">
        <v>5</v>
      </c>
      <c r="C14351" s="4" t="s">
        <v>11</v>
      </c>
      <c r="D14351" s="4" t="s">
        <v>7</v>
      </c>
      <c r="E14351" s="4" t="s">
        <v>8</v>
      </c>
      <c r="F14351" s="4" t="s">
        <v>15</v>
      </c>
      <c r="G14351" s="4" t="s">
        <v>15</v>
      </c>
      <c r="H14351" s="4" t="s">
        <v>15</v>
      </c>
    </row>
    <row r="14352" spans="1:9">
      <c r="A14352" t="n">
        <v>112409</v>
      </c>
      <c r="B14352" s="40" t="n">
        <v>48</v>
      </c>
      <c r="C14352" s="7" t="n">
        <v>0</v>
      </c>
      <c r="D14352" s="7" t="n">
        <v>0</v>
      </c>
      <c r="E14352" s="7" t="s">
        <v>189</v>
      </c>
      <c r="F14352" s="7" t="n">
        <v>-1</v>
      </c>
      <c r="G14352" s="7" t="n">
        <v>1</v>
      </c>
      <c r="H14352" s="7" t="n">
        <v>0</v>
      </c>
    </row>
    <row r="14353" spans="1:8">
      <c r="A14353" t="s">
        <v>4</v>
      </c>
      <c r="B14353" s="4" t="s">
        <v>5</v>
      </c>
      <c r="C14353" s="4" t="s">
        <v>7</v>
      </c>
      <c r="D14353" s="4" t="s">
        <v>11</v>
      </c>
      <c r="E14353" s="4" t="s">
        <v>8</v>
      </c>
    </row>
    <row r="14354" spans="1:8">
      <c r="A14354" t="n">
        <v>112437</v>
      </c>
      <c r="B14354" s="30" t="n">
        <v>51</v>
      </c>
      <c r="C14354" s="7" t="n">
        <v>4</v>
      </c>
      <c r="D14354" s="7" t="n">
        <v>0</v>
      </c>
      <c r="E14354" s="7" t="s">
        <v>420</v>
      </c>
    </row>
    <row r="14355" spans="1:8">
      <c r="A14355" t="s">
        <v>4</v>
      </c>
      <c r="B14355" s="4" t="s">
        <v>5</v>
      </c>
      <c r="C14355" s="4" t="s">
        <v>11</v>
      </c>
    </row>
    <row r="14356" spans="1:8">
      <c r="A14356" t="n">
        <v>112451</v>
      </c>
      <c r="B14356" s="26" t="n">
        <v>16</v>
      </c>
      <c r="C14356" s="7" t="n">
        <v>0</v>
      </c>
    </row>
    <row r="14357" spans="1:8">
      <c r="A14357" t="s">
        <v>4</v>
      </c>
      <c r="B14357" s="4" t="s">
        <v>5</v>
      </c>
      <c r="C14357" s="4" t="s">
        <v>11</v>
      </c>
      <c r="D14357" s="4" t="s">
        <v>7</v>
      </c>
      <c r="E14357" s="4" t="s">
        <v>17</v>
      </c>
      <c r="F14357" s="4" t="s">
        <v>42</v>
      </c>
      <c r="G14357" s="4" t="s">
        <v>7</v>
      </c>
      <c r="H14357" s="4" t="s">
        <v>7</v>
      </c>
      <c r="I14357" s="4" t="s">
        <v>7</v>
      </c>
      <c r="J14357" s="4" t="s">
        <v>17</v>
      </c>
      <c r="K14357" s="4" t="s">
        <v>42</v>
      </c>
      <c r="L14357" s="4" t="s">
        <v>7</v>
      </c>
      <c r="M14357" s="4" t="s">
        <v>7</v>
      </c>
    </row>
    <row r="14358" spans="1:8">
      <c r="A14358" t="n">
        <v>112454</v>
      </c>
      <c r="B14358" s="31" t="n">
        <v>26</v>
      </c>
      <c r="C14358" s="7" t="n">
        <v>0</v>
      </c>
      <c r="D14358" s="7" t="n">
        <v>17</v>
      </c>
      <c r="E14358" s="7" t="n">
        <v>65044</v>
      </c>
      <c r="F14358" s="7" t="s">
        <v>524</v>
      </c>
      <c r="G14358" s="7" t="n">
        <v>2</v>
      </c>
      <c r="H14358" s="7" t="n">
        <v>3</v>
      </c>
      <c r="I14358" s="7" t="n">
        <v>17</v>
      </c>
      <c r="J14358" s="7" t="n">
        <v>65045</v>
      </c>
      <c r="K14358" s="7" t="s">
        <v>525</v>
      </c>
      <c r="L14358" s="7" t="n">
        <v>2</v>
      </c>
      <c r="M14358" s="7" t="n">
        <v>0</v>
      </c>
    </row>
    <row r="14359" spans="1:8">
      <c r="A14359" t="s">
        <v>4</v>
      </c>
      <c r="B14359" s="4" t="s">
        <v>5</v>
      </c>
    </row>
    <row r="14360" spans="1:8">
      <c r="A14360" t="n">
        <v>112535</v>
      </c>
      <c r="B14360" s="24" t="n">
        <v>28</v>
      </c>
    </row>
    <row r="14361" spans="1:8">
      <c r="A14361" t="s">
        <v>4</v>
      </c>
      <c r="B14361" s="4" t="s">
        <v>5</v>
      </c>
      <c r="C14361" s="4" t="s">
        <v>11</v>
      </c>
      <c r="D14361" s="4" t="s">
        <v>7</v>
      </c>
    </row>
    <row r="14362" spans="1:8">
      <c r="A14362" t="n">
        <v>112536</v>
      </c>
      <c r="B14362" s="33" t="n">
        <v>89</v>
      </c>
      <c r="C14362" s="7" t="n">
        <v>65533</v>
      </c>
      <c r="D14362" s="7" t="n">
        <v>1</v>
      </c>
    </row>
    <row r="14363" spans="1:8">
      <c r="A14363" t="s">
        <v>4</v>
      </c>
      <c r="B14363" s="4" t="s">
        <v>5</v>
      </c>
      <c r="C14363" s="4" t="s">
        <v>7</v>
      </c>
      <c r="D14363" s="4" t="s">
        <v>11</v>
      </c>
      <c r="E14363" s="4" t="s">
        <v>8</v>
      </c>
    </row>
    <row r="14364" spans="1:8">
      <c r="A14364" t="n">
        <v>112540</v>
      </c>
      <c r="B14364" s="30" t="n">
        <v>51</v>
      </c>
      <c r="C14364" s="7" t="n">
        <v>4</v>
      </c>
      <c r="D14364" s="7" t="n">
        <v>8</v>
      </c>
      <c r="E14364" s="7" t="s">
        <v>118</v>
      </c>
    </row>
    <row r="14365" spans="1:8">
      <c r="A14365" t="s">
        <v>4</v>
      </c>
      <c r="B14365" s="4" t="s">
        <v>5</v>
      </c>
      <c r="C14365" s="4" t="s">
        <v>11</v>
      </c>
    </row>
    <row r="14366" spans="1:8">
      <c r="A14366" t="n">
        <v>112554</v>
      </c>
      <c r="B14366" s="26" t="n">
        <v>16</v>
      </c>
      <c r="C14366" s="7" t="n">
        <v>0</v>
      </c>
    </row>
    <row r="14367" spans="1:8">
      <c r="A14367" t="s">
        <v>4</v>
      </c>
      <c r="B14367" s="4" t="s">
        <v>5</v>
      </c>
      <c r="C14367" s="4" t="s">
        <v>11</v>
      </c>
      <c r="D14367" s="4" t="s">
        <v>7</v>
      </c>
      <c r="E14367" s="4" t="s">
        <v>17</v>
      </c>
      <c r="F14367" s="4" t="s">
        <v>42</v>
      </c>
      <c r="G14367" s="4" t="s">
        <v>7</v>
      </c>
      <c r="H14367" s="4" t="s">
        <v>7</v>
      </c>
      <c r="I14367" s="4" t="s">
        <v>7</v>
      </c>
      <c r="J14367" s="4" t="s">
        <v>17</v>
      </c>
      <c r="K14367" s="4" t="s">
        <v>42</v>
      </c>
      <c r="L14367" s="4" t="s">
        <v>7</v>
      </c>
      <c r="M14367" s="4" t="s">
        <v>7</v>
      </c>
    </row>
    <row r="14368" spans="1:8">
      <c r="A14368" t="n">
        <v>112557</v>
      </c>
      <c r="B14368" s="31" t="n">
        <v>26</v>
      </c>
      <c r="C14368" s="7" t="n">
        <v>8</v>
      </c>
      <c r="D14368" s="7" t="n">
        <v>17</v>
      </c>
      <c r="E14368" s="7" t="n">
        <v>9432</v>
      </c>
      <c r="F14368" s="7" t="s">
        <v>526</v>
      </c>
      <c r="G14368" s="7" t="n">
        <v>2</v>
      </c>
      <c r="H14368" s="7" t="n">
        <v>3</v>
      </c>
      <c r="I14368" s="7" t="n">
        <v>17</v>
      </c>
      <c r="J14368" s="7" t="n">
        <v>9433</v>
      </c>
      <c r="K14368" s="7" t="s">
        <v>527</v>
      </c>
      <c r="L14368" s="7" t="n">
        <v>2</v>
      </c>
      <c r="M14368" s="7" t="n">
        <v>0</v>
      </c>
    </row>
    <row r="14369" spans="1:13">
      <c r="A14369" t="s">
        <v>4</v>
      </c>
      <c r="B14369" s="4" t="s">
        <v>5</v>
      </c>
    </row>
    <row r="14370" spans="1:13">
      <c r="A14370" t="n">
        <v>112692</v>
      </c>
      <c r="B14370" s="24" t="n">
        <v>28</v>
      </c>
    </row>
    <row r="14371" spans="1:13">
      <c r="A14371" t="s">
        <v>4</v>
      </c>
      <c r="B14371" s="4" t="s">
        <v>5</v>
      </c>
      <c r="C14371" s="4" t="s">
        <v>11</v>
      </c>
      <c r="D14371" s="4" t="s">
        <v>7</v>
      </c>
    </row>
    <row r="14372" spans="1:13">
      <c r="A14372" t="n">
        <v>112693</v>
      </c>
      <c r="B14372" s="33" t="n">
        <v>89</v>
      </c>
      <c r="C14372" s="7" t="n">
        <v>65533</v>
      </c>
      <c r="D14372" s="7" t="n">
        <v>1</v>
      </c>
    </row>
    <row r="14373" spans="1:13">
      <c r="A14373" t="s">
        <v>4</v>
      </c>
      <c r="B14373" s="4" t="s">
        <v>5</v>
      </c>
      <c r="C14373" s="4" t="s">
        <v>7</v>
      </c>
      <c r="D14373" s="4" t="s">
        <v>11</v>
      </c>
      <c r="E14373" s="4" t="s">
        <v>8</v>
      </c>
    </row>
    <row r="14374" spans="1:13">
      <c r="A14374" t="n">
        <v>112697</v>
      </c>
      <c r="B14374" s="30" t="n">
        <v>51</v>
      </c>
      <c r="C14374" s="7" t="n">
        <v>4</v>
      </c>
      <c r="D14374" s="7" t="n">
        <v>0</v>
      </c>
      <c r="E14374" s="7" t="s">
        <v>306</v>
      </c>
    </row>
    <row r="14375" spans="1:13">
      <c r="A14375" t="s">
        <v>4</v>
      </c>
      <c r="B14375" s="4" t="s">
        <v>5</v>
      </c>
      <c r="C14375" s="4" t="s">
        <v>11</v>
      </c>
    </row>
    <row r="14376" spans="1:13">
      <c r="A14376" t="n">
        <v>112710</v>
      </c>
      <c r="B14376" s="26" t="n">
        <v>16</v>
      </c>
      <c r="C14376" s="7" t="n">
        <v>0</v>
      </c>
    </row>
    <row r="14377" spans="1:13">
      <c r="A14377" t="s">
        <v>4</v>
      </c>
      <c r="B14377" s="4" t="s">
        <v>5</v>
      </c>
      <c r="C14377" s="4" t="s">
        <v>11</v>
      </c>
      <c r="D14377" s="4" t="s">
        <v>7</v>
      </c>
      <c r="E14377" s="4" t="s">
        <v>17</v>
      </c>
      <c r="F14377" s="4" t="s">
        <v>42</v>
      </c>
      <c r="G14377" s="4" t="s">
        <v>7</v>
      </c>
      <c r="H14377" s="4" t="s">
        <v>7</v>
      </c>
    </row>
    <row r="14378" spans="1:13">
      <c r="A14378" t="n">
        <v>112713</v>
      </c>
      <c r="B14378" s="31" t="n">
        <v>26</v>
      </c>
      <c r="C14378" s="7" t="n">
        <v>0</v>
      </c>
      <c r="D14378" s="7" t="n">
        <v>17</v>
      </c>
      <c r="E14378" s="7" t="n">
        <v>65046</v>
      </c>
      <c r="F14378" s="7" t="s">
        <v>528</v>
      </c>
      <c r="G14378" s="7" t="n">
        <v>2</v>
      </c>
      <c r="H14378" s="7" t="n">
        <v>0</v>
      </c>
    </row>
    <row r="14379" spans="1:13">
      <c r="A14379" t="s">
        <v>4</v>
      </c>
      <c r="B14379" s="4" t="s">
        <v>5</v>
      </c>
    </row>
    <row r="14380" spans="1:13">
      <c r="A14380" t="n">
        <v>112736</v>
      </c>
      <c r="B14380" s="24" t="n">
        <v>28</v>
      </c>
    </row>
    <row r="14381" spans="1:13">
      <c r="A14381" t="s">
        <v>4</v>
      </c>
      <c r="B14381" s="4" t="s">
        <v>5</v>
      </c>
      <c r="C14381" s="4" t="s">
        <v>11</v>
      </c>
      <c r="D14381" s="4" t="s">
        <v>7</v>
      </c>
    </row>
    <row r="14382" spans="1:13">
      <c r="A14382" t="n">
        <v>112737</v>
      </c>
      <c r="B14382" s="33" t="n">
        <v>89</v>
      </c>
      <c r="C14382" s="7" t="n">
        <v>65533</v>
      </c>
      <c r="D14382" s="7" t="n">
        <v>1</v>
      </c>
    </row>
    <row r="14383" spans="1:13">
      <c r="A14383" t="s">
        <v>4</v>
      </c>
      <c r="B14383" s="4" t="s">
        <v>5</v>
      </c>
      <c r="C14383" s="4" t="s">
        <v>7</v>
      </c>
      <c r="D14383" s="4" t="s">
        <v>11</v>
      </c>
      <c r="E14383" s="4" t="s">
        <v>15</v>
      </c>
    </row>
    <row r="14384" spans="1:13">
      <c r="A14384" t="n">
        <v>112741</v>
      </c>
      <c r="B14384" s="28" t="n">
        <v>58</v>
      </c>
      <c r="C14384" s="7" t="n">
        <v>101</v>
      </c>
      <c r="D14384" s="7" t="n">
        <v>500</v>
      </c>
      <c r="E14384" s="7" t="n">
        <v>1</v>
      </c>
    </row>
    <row r="14385" spans="1:8">
      <c r="A14385" t="s">
        <v>4</v>
      </c>
      <c r="B14385" s="4" t="s">
        <v>5</v>
      </c>
      <c r="C14385" s="4" t="s">
        <v>7</v>
      </c>
      <c r="D14385" s="4" t="s">
        <v>11</v>
      </c>
    </row>
    <row r="14386" spans="1:8">
      <c r="A14386" t="n">
        <v>112749</v>
      </c>
      <c r="B14386" s="28" t="n">
        <v>58</v>
      </c>
      <c r="C14386" s="7" t="n">
        <v>254</v>
      </c>
      <c r="D14386" s="7" t="n">
        <v>0</v>
      </c>
    </row>
    <row r="14387" spans="1:8">
      <c r="A14387" t="s">
        <v>4</v>
      </c>
      <c r="B14387" s="4" t="s">
        <v>5</v>
      </c>
      <c r="C14387" s="4" t="s">
        <v>7</v>
      </c>
    </row>
    <row r="14388" spans="1:8">
      <c r="A14388" t="n">
        <v>112753</v>
      </c>
      <c r="B14388" s="61" t="n">
        <v>45</v>
      </c>
      <c r="C14388" s="7" t="n">
        <v>0</v>
      </c>
    </row>
    <row r="14389" spans="1:8">
      <c r="A14389" t="s">
        <v>4</v>
      </c>
      <c r="B14389" s="4" t="s">
        <v>5</v>
      </c>
      <c r="C14389" s="4" t="s">
        <v>7</v>
      </c>
      <c r="D14389" s="4" t="s">
        <v>7</v>
      </c>
      <c r="E14389" s="4" t="s">
        <v>15</v>
      </c>
      <c r="F14389" s="4" t="s">
        <v>15</v>
      </c>
      <c r="G14389" s="4" t="s">
        <v>15</v>
      </c>
      <c r="H14389" s="4" t="s">
        <v>11</v>
      </c>
    </row>
    <row r="14390" spans="1:8">
      <c r="A14390" t="n">
        <v>112755</v>
      </c>
      <c r="B14390" s="61" t="n">
        <v>45</v>
      </c>
      <c r="C14390" s="7" t="n">
        <v>2</v>
      </c>
      <c r="D14390" s="7" t="n">
        <v>3</v>
      </c>
      <c r="E14390" s="7" t="n">
        <v>-35.1800003051758</v>
      </c>
      <c r="F14390" s="7" t="n">
        <v>1.57000005245209</v>
      </c>
      <c r="G14390" s="7" t="n">
        <v>-55.5999984741211</v>
      </c>
      <c r="H14390" s="7" t="n">
        <v>0</v>
      </c>
    </row>
    <row r="14391" spans="1:8">
      <c r="A14391" t="s">
        <v>4</v>
      </c>
      <c r="B14391" s="4" t="s">
        <v>5</v>
      </c>
      <c r="C14391" s="4" t="s">
        <v>7</v>
      </c>
      <c r="D14391" s="4" t="s">
        <v>7</v>
      </c>
      <c r="E14391" s="4" t="s">
        <v>15</v>
      </c>
      <c r="F14391" s="4" t="s">
        <v>15</v>
      </c>
      <c r="G14391" s="4" t="s">
        <v>15</v>
      </c>
      <c r="H14391" s="4" t="s">
        <v>11</v>
      </c>
      <c r="I14391" s="4" t="s">
        <v>7</v>
      </c>
    </row>
    <row r="14392" spans="1:8">
      <c r="A14392" t="n">
        <v>112772</v>
      </c>
      <c r="B14392" s="61" t="n">
        <v>45</v>
      </c>
      <c r="C14392" s="7" t="n">
        <v>4</v>
      </c>
      <c r="D14392" s="7" t="n">
        <v>3</v>
      </c>
      <c r="E14392" s="7" t="n">
        <v>5.6399998664856</v>
      </c>
      <c r="F14392" s="7" t="n">
        <v>117.290000915527</v>
      </c>
      <c r="G14392" s="7" t="n">
        <v>0</v>
      </c>
      <c r="H14392" s="7" t="n">
        <v>0</v>
      </c>
      <c r="I14392" s="7" t="n">
        <v>1</v>
      </c>
    </row>
    <row r="14393" spans="1:8">
      <c r="A14393" t="s">
        <v>4</v>
      </c>
      <c r="B14393" s="4" t="s">
        <v>5</v>
      </c>
      <c r="C14393" s="4" t="s">
        <v>7</v>
      </c>
      <c r="D14393" s="4" t="s">
        <v>7</v>
      </c>
      <c r="E14393" s="4" t="s">
        <v>15</v>
      </c>
      <c r="F14393" s="4" t="s">
        <v>11</v>
      </c>
    </row>
    <row r="14394" spans="1:8">
      <c r="A14394" t="n">
        <v>112790</v>
      </c>
      <c r="B14394" s="61" t="n">
        <v>45</v>
      </c>
      <c r="C14394" s="7" t="n">
        <v>5</v>
      </c>
      <c r="D14394" s="7" t="n">
        <v>3</v>
      </c>
      <c r="E14394" s="7" t="n">
        <v>4.5</v>
      </c>
      <c r="F14394" s="7" t="n">
        <v>0</v>
      </c>
    </row>
    <row r="14395" spans="1:8">
      <c r="A14395" t="s">
        <v>4</v>
      </c>
      <c r="B14395" s="4" t="s">
        <v>5</v>
      </c>
      <c r="C14395" s="4" t="s">
        <v>7</v>
      </c>
      <c r="D14395" s="4" t="s">
        <v>7</v>
      </c>
      <c r="E14395" s="4" t="s">
        <v>15</v>
      </c>
      <c r="F14395" s="4" t="s">
        <v>11</v>
      </c>
    </row>
    <row r="14396" spans="1:8">
      <c r="A14396" t="n">
        <v>112799</v>
      </c>
      <c r="B14396" s="61" t="n">
        <v>45</v>
      </c>
      <c r="C14396" s="7" t="n">
        <v>11</v>
      </c>
      <c r="D14396" s="7" t="n">
        <v>3</v>
      </c>
      <c r="E14396" s="7" t="n">
        <v>32.7000007629395</v>
      </c>
      <c r="F14396" s="7" t="n">
        <v>0</v>
      </c>
    </row>
    <row r="14397" spans="1:8">
      <c r="A14397" t="s">
        <v>4</v>
      </c>
      <c r="B14397" s="4" t="s">
        <v>5</v>
      </c>
      <c r="C14397" s="4" t="s">
        <v>7</v>
      </c>
      <c r="D14397" s="4" t="s">
        <v>7</v>
      </c>
      <c r="E14397" s="4" t="s">
        <v>15</v>
      </c>
      <c r="F14397" s="4" t="s">
        <v>15</v>
      </c>
      <c r="G14397" s="4" t="s">
        <v>15</v>
      </c>
      <c r="H14397" s="4" t="s">
        <v>11</v>
      </c>
    </row>
    <row r="14398" spans="1:8">
      <c r="A14398" t="n">
        <v>112808</v>
      </c>
      <c r="B14398" s="61" t="n">
        <v>45</v>
      </c>
      <c r="C14398" s="7" t="n">
        <v>2</v>
      </c>
      <c r="D14398" s="7" t="n">
        <v>3</v>
      </c>
      <c r="E14398" s="7" t="n">
        <v>-35.9099998474121</v>
      </c>
      <c r="F14398" s="7" t="n">
        <v>1.53999996185303</v>
      </c>
      <c r="G14398" s="7" t="n">
        <v>-55.0999984741211</v>
      </c>
      <c r="H14398" s="7" t="n">
        <v>3000</v>
      </c>
    </row>
    <row r="14399" spans="1:8">
      <c r="A14399" t="s">
        <v>4</v>
      </c>
      <c r="B14399" s="4" t="s">
        <v>5</v>
      </c>
      <c r="C14399" s="4" t="s">
        <v>7</v>
      </c>
      <c r="D14399" s="4" t="s">
        <v>7</v>
      </c>
      <c r="E14399" s="4" t="s">
        <v>15</v>
      </c>
      <c r="F14399" s="4" t="s">
        <v>15</v>
      </c>
      <c r="G14399" s="4" t="s">
        <v>15</v>
      </c>
      <c r="H14399" s="4" t="s">
        <v>11</v>
      </c>
      <c r="I14399" s="4" t="s">
        <v>7</v>
      </c>
    </row>
    <row r="14400" spans="1:8">
      <c r="A14400" t="n">
        <v>112825</v>
      </c>
      <c r="B14400" s="61" t="n">
        <v>45</v>
      </c>
      <c r="C14400" s="7" t="n">
        <v>4</v>
      </c>
      <c r="D14400" s="7" t="n">
        <v>3</v>
      </c>
      <c r="E14400" s="7" t="n">
        <v>4.80000019073486</v>
      </c>
      <c r="F14400" s="7" t="n">
        <v>-239.279998779297</v>
      </c>
      <c r="G14400" s="7" t="n">
        <v>0</v>
      </c>
      <c r="H14400" s="7" t="n">
        <v>3000</v>
      </c>
      <c r="I14400" s="7" t="n">
        <v>1</v>
      </c>
    </row>
    <row r="14401" spans="1:9">
      <c r="A14401" t="s">
        <v>4</v>
      </c>
      <c r="B14401" s="4" t="s">
        <v>5</v>
      </c>
      <c r="C14401" s="4" t="s">
        <v>7</v>
      </c>
      <c r="D14401" s="4" t="s">
        <v>7</v>
      </c>
      <c r="E14401" s="4" t="s">
        <v>15</v>
      </c>
      <c r="F14401" s="4" t="s">
        <v>11</v>
      </c>
    </row>
    <row r="14402" spans="1:9">
      <c r="A14402" t="n">
        <v>112843</v>
      </c>
      <c r="B14402" s="61" t="n">
        <v>45</v>
      </c>
      <c r="C14402" s="7" t="n">
        <v>5</v>
      </c>
      <c r="D14402" s="7" t="n">
        <v>3</v>
      </c>
      <c r="E14402" s="7" t="n">
        <v>3.5</v>
      </c>
      <c r="F14402" s="7" t="n">
        <v>3000</v>
      </c>
    </row>
    <row r="14403" spans="1:9">
      <c r="A14403" t="s">
        <v>4</v>
      </c>
      <c r="B14403" s="4" t="s">
        <v>5</v>
      </c>
      <c r="C14403" s="4" t="s">
        <v>7</v>
      </c>
      <c r="D14403" s="4" t="s">
        <v>7</v>
      </c>
      <c r="E14403" s="4" t="s">
        <v>15</v>
      </c>
      <c r="F14403" s="4" t="s">
        <v>11</v>
      </c>
    </row>
    <row r="14404" spans="1:9">
      <c r="A14404" t="n">
        <v>112852</v>
      </c>
      <c r="B14404" s="61" t="n">
        <v>45</v>
      </c>
      <c r="C14404" s="7" t="n">
        <v>11</v>
      </c>
      <c r="D14404" s="7" t="n">
        <v>3</v>
      </c>
      <c r="E14404" s="7" t="n">
        <v>32.7000007629395</v>
      </c>
      <c r="F14404" s="7" t="n">
        <v>3000</v>
      </c>
    </row>
    <row r="14405" spans="1:9">
      <c r="A14405" t="s">
        <v>4</v>
      </c>
      <c r="B14405" s="4" t="s">
        <v>5</v>
      </c>
      <c r="C14405" s="4" t="s">
        <v>11</v>
      </c>
      <c r="D14405" s="4" t="s">
        <v>15</v>
      </c>
      <c r="E14405" s="4" t="s">
        <v>15</v>
      </c>
      <c r="F14405" s="4" t="s">
        <v>15</v>
      </c>
      <c r="G14405" s="4" t="s">
        <v>15</v>
      </c>
    </row>
    <row r="14406" spans="1:9">
      <c r="A14406" t="n">
        <v>112861</v>
      </c>
      <c r="B14406" s="37" t="n">
        <v>46</v>
      </c>
      <c r="C14406" s="7" t="n">
        <v>0</v>
      </c>
      <c r="D14406" s="7" t="n">
        <v>-34.4900016784668</v>
      </c>
      <c r="E14406" s="7" t="n">
        <v>0</v>
      </c>
      <c r="F14406" s="7" t="n">
        <v>-57.2400016784668</v>
      </c>
      <c r="G14406" s="7" t="n">
        <v>313.5</v>
      </c>
    </row>
    <row r="14407" spans="1:9">
      <c r="A14407" t="s">
        <v>4</v>
      </c>
      <c r="B14407" s="4" t="s">
        <v>5</v>
      </c>
      <c r="C14407" s="4" t="s">
        <v>11</v>
      </c>
      <c r="D14407" s="4" t="s">
        <v>11</v>
      </c>
      <c r="E14407" s="4" t="s">
        <v>15</v>
      </c>
      <c r="F14407" s="4" t="s">
        <v>15</v>
      </c>
      <c r="G14407" s="4" t="s">
        <v>15</v>
      </c>
      <c r="H14407" s="4" t="s">
        <v>15</v>
      </c>
      <c r="I14407" s="4" t="s">
        <v>7</v>
      </c>
      <c r="J14407" s="4" t="s">
        <v>11</v>
      </c>
    </row>
    <row r="14408" spans="1:9">
      <c r="A14408" t="n">
        <v>112880</v>
      </c>
      <c r="B14408" s="44" t="n">
        <v>55</v>
      </c>
      <c r="C14408" s="7" t="n">
        <v>0</v>
      </c>
      <c r="D14408" s="7" t="n">
        <v>65533</v>
      </c>
      <c r="E14408" s="7" t="n">
        <v>-35.2000007629395</v>
      </c>
      <c r="F14408" s="7" t="n">
        <v>0</v>
      </c>
      <c r="G14408" s="7" t="n">
        <v>-55.7000007629395</v>
      </c>
      <c r="H14408" s="7" t="n">
        <v>1.20000004768372</v>
      </c>
      <c r="I14408" s="7" t="n">
        <v>1</v>
      </c>
      <c r="J14408" s="7" t="n">
        <v>0</v>
      </c>
    </row>
    <row r="14409" spans="1:9">
      <c r="A14409" t="s">
        <v>4</v>
      </c>
      <c r="B14409" s="4" t="s">
        <v>5</v>
      </c>
      <c r="C14409" s="4" t="s">
        <v>11</v>
      </c>
      <c r="D14409" s="4" t="s">
        <v>15</v>
      </c>
      <c r="E14409" s="4" t="s">
        <v>15</v>
      </c>
      <c r="F14409" s="4" t="s">
        <v>15</v>
      </c>
      <c r="G14409" s="4" t="s">
        <v>15</v>
      </c>
    </row>
    <row r="14410" spans="1:9">
      <c r="A14410" t="n">
        <v>112904</v>
      </c>
      <c r="B14410" s="37" t="n">
        <v>46</v>
      </c>
      <c r="C14410" s="7" t="n">
        <v>8</v>
      </c>
      <c r="D14410" s="7" t="n">
        <v>-34.5699996948242</v>
      </c>
      <c r="E14410" s="7" t="n">
        <v>0</v>
      </c>
      <c r="F14410" s="7" t="n">
        <v>-56.0200004577637</v>
      </c>
      <c r="G14410" s="7" t="n">
        <v>301.5</v>
      </c>
    </row>
    <row r="14411" spans="1:9">
      <c r="A14411" t="s">
        <v>4</v>
      </c>
      <c r="B14411" s="4" t="s">
        <v>5</v>
      </c>
      <c r="C14411" s="4" t="s">
        <v>11</v>
      </c>
      <c r="D14411" s="4" t="s">
        <v>11</v>
      </c>
      <c r="E14411" s="4" t="s">
        <v>15</v>
      </c>
      <c r="F14411" s="4" t="s">
        <v>15</v>
      </c>
      <c r="G14411" s="4" t="s">
        <v>15</v>
      </c>
      <c r="H14411" s="4" t="s">
        <v>15</v>
      </c>
      <c r="I14411" s="4" t="s">
        <v>7</v>
      </c>
      <c r="J14411" s="4" t="s">
        <v>11</v>
      </c>
    </row>
    <row r="14412" spans="1:9">
      <c r="A14412" t="n">
        <v>112923</v>
      </c>
      <c r="B14412" s="44" t="n">
        <v>55</v>
      </c>
      <c r="C14412" s="7" t="n">
        <v>8</v>
      </c>
      <c r="D14412" s="7" t="n">
        <v>65533</v>
      </c>
      <c r="E14412" s="7" t="n">
        <v>-35.2000007629395</v>
      </c>
      <c r="F14412" s="7" t="n">
        <v>0</v>
      </c>
      <c r="G14412" s="7" t="n">
        <v>-54.9199981689453</v>
      </c>
      <c r="H14412" s="7" t="n">
        <v>1.20000004768372</v>
      </c>
      <c r="I14412" s="7" t="n">
        <v>1</v>
      </c>
      <c r="J14412" s="7" t="n">
        <v>0</v>
      </c>
    </row>
    <row r="14413" spans="1:9">
      <c r="A14413" t="s">
        <v>4</v>
      </c>
      <c r="B14413" s="4" t="s">
        <v>5</v>
      </c>
      <c r="C14413" s="4" t="s">
        <v>11</v>
      </c>
      <c r="D14413" s="4" t="s">
        <v>11</v>
      </c>
      <c r="E14413" s="4" t="s">
        <v>11</v>
      </c>
    </row>
    <row r="14414" spans="1:9">
      <c r="A14414" t="n">
        <v>112947</v>
      </c>
      <c r="B14414" s="42" t="n">
        <v>61</v>
      </c>
      <c r="C14414" s="7" t="n">
        <v>0</v>
      </c>
      <c r="D14414" s="7" t="n">
        <v>65533</v>
      </c>
      <c r="E14414" s="7" t="n">
        <v>0</v>
      </c>
    </row>
    <row r="14415" spans="1:9">
      <c r="A14415" t="s">
        <v>4</v>
      </c>
      <c r="B14415" s="4" t="s">
        <v>5</v>
      </c>
      <c r="C14415" s="4" t="s">
        <v>11</v>
      </c>
      <c r="D14415" s="4" t="s">
        <v>11</v>
      </c>
      <c r="E14415" s="4" t="s">
        <v>11</v>
      </c>
    </row>
    <row r="14416" spans="1:9">
      <c r="A14416" t="n">
        <v>112954</v>
      </c>
      <c r="B14416" s="42" t="n">
        <v>61</v>
      </c>
      <c r="C14416" s="7" t="n">
        <v>8</v>
      </c>
      <c r="D14416" s="7" t="n">
        <v>65533</v>
      </c>
      <c r="E14416" s="7" t="n">
        <v>0</v>
      </c>
    </row>
    <row r="14417" spans="1:10">
      <c r="A14417" t="s">
        <v>4</v>
      </c>
      <c r="B14417" s="4" t="s">
        <v>5</v>
      </c>
      <c r="C14417" s="4" t="s">
        <v>11</v>
      </c>
      <c r="D14417" s="4" t="s">
        <v>7</v>
      </c>
    </row>
    <row r="14418" spans="1:10">
      <c r="A14418" t="n">
        <v>112961</v>
      </c>
      <c r="B14418" s="45" t="n">
        <v>56</v>
      </c>
      <c r="C14418" s="7" t="n">
        <v>8</v>
      </c>
      <c r="D14418" s="7" t="n">
        <v>0</v>
      </c>
    </row>
    <row r="14419" spans="1:10">
      <c r="A14419" t="s">
        <v>4</v>
      </c>
      <c r="B14419" s="4" t="s">
        <v>5</v>
      </c>
      <c r="C14419" s="4" t="s">
        <v>11</v>
      </c>
      <c r="D14419" s="4" t="s">
        <v>15</v>
      </c>
      <c r="E14419" s="4" t="s">
        <v>15</v>
      </c>
      <c r="F14419" s="4" t="s">
        <v>7</v>
      </c>
    </row>
    <row r="14420" spans="1:10">
      <c r="A14420" t="n">
        <v>112965</v>
      </c>
      <c r="B14420" s="47" t="n">
        <v>52</v>
      </c>
      <c r="C14420" s="7" t="n">
        <v>8</v>
      </c>
      <c r="D14420" s="7" t="n">
        <v>270</v>
      </c>
      <c r="E14420" s="7" t="n">
        <v>10</v>
      </c>
      <c r="F14420" s="7" t="n">
        <v>0</v>
      </c>
    </row>
    <row r="14421" spans="1:10">
      <c r="A14421" t="s">
        <v>4</v>
      </c>
      <c r="B14421" s="4" t="s">
        <v>5</v>
      </c>
      <c r="C14421" s="4" t="s">
        <v>11</v>
      </c>
      <c r="D14421" s="4" t="s">
        <v>7</v>
      </c>
    </row>
    <row r="14422" spans="1:10">
      <c r="A14422" t="n">
        <v>112977</v>
      </c>
      <c r="B14422" s="45" t="n">
        <v>56</v>
      </c>
      <c r="C14422" s="7" t="n">
        <v>0</v>
      </c>
      <c r="D14422" s="7" t="n">
        <v>0</v>
      </c>
    </row>
    <row r="14423" spans="1:10">
      <c r="A14423" t="s">
        <v>4</v>
      </c>
      <c r="B14423" s="4" t="s">
        <v>5</v>
      </c>
      <c r="C14423" s="4" t="s">
        <v>11</v>
      </c>
      <c r="D14423" s="4" t="s">
        <v>15</v>
      </c>
      <c r="E14423" s="4" t="s">
        <v>15</v>
      </c>
      <c r="F14423" s="4" t="s">
        <v>7</v>
      </c>
    </row>
    <row r="14424" spans="1:10">
      <c r="A14424" t="n">
        <v>112981</v>
      </c>
      <c r="B14424" s="47" t="n">
        <v>52</v>
      </c>
      <c r="C14424" s="7" t="n">
        <v>0</v>
      </c>
      <c r="D14424" s="7" t="n">
        <v>284.799987792969</v>
      </c>
      <c r="E14424" s="7" t="n">
        <v>10</v>
      </c>
      <c r="F14424" s="7" t="n">
        <v>0</v>
      </c>
    </row>
    <row r="14425" spans="1:10">
      <c r="A14425" t="s">
        <v>4</v>
      </c>
      <c r="B14425" s="4" t="s">
        <v>5</v>
      </c>
      <c r="C14425" s="4" t="s">
        <v>11</v>
      </c>
    </row>
    <row r="14426" spans="1:10">
      <c r="A14426" t="n">
        <v>112993</v>
      </c>
      <c r="B14426" s="48" t="n">
        <v>54</v>
      </c>
      <c r="C14426" s="7" t="n">
        <v>8</v>
      </c>
    </row>
    <row r="14427" spans="1:10">
      <c r="A14427" t="s">
        <v>4</v>
      </c>
      <c r="B14427" s="4" t="s">
        <v>5</v>
      </c>
      <c r="C14427" s="4" t="s">
        <v>7</v>
      </c>
      <c r="D14427" s="4" t="s">
        <v>11</v>
      </c>
    </row>
    <row r="14428" spans="1:10">
      <c r="A14428" t="n">
        <v>112996</v>
      </c>
      <c r="B14428" s="61" t="n">
        <v>45</v>
      </c>
      <c r="C14428" s="7" t="n">
        <v>7</v>
      </c>
      <c r="D14428" s="7" t="n">
        <v>255</v>
      </c>
    </row>
    <row r="14429" spans="1:10">
      <c r="A14429" t="s">
        <v>4</v>
      </c>
      <c r="B14429" s="4" t="s">
        <v>5</v>
      </c>
      <c r="C14429" s="4" t="s">
        <v>7</v>
      </c>
      <c r="D14429" s="4" t="s">
        <v>11</v>
      </c>
      <c r="E14429" s="4" t="s">
        <v>15</v>
      </c>
    </row>
    <row r="14430" spans="1:10">
      <c r="A14430" t="n">
        <v>113000</v>
      </c>
      <c r="B14430" s="28" t="n">
        <v>58</v>
      </c>
      <c r="C14430" s="7" t="n">
        <v>101</v>
      </c>
      <c r="D14430" s="7" t="n">
        <v>300</v>
      </c>
      <c r="E14430" s="7" t="n">
        <v>1</v>
      </c>
    </row>
    <row r="14431" spans="1:10">
      <c r="A14431" t="s">
        <v>4</v>
      </c>
      <c r="B14431" s="4" t="s">
        <v>5</v>
      </c>
      <c r="C14431" s="4" t="s">
        <v>7</v>
      </c>
      <c r="D14431" s="4" t="s">
        <v>11</v>
      </c>
    </row>
    <row r="14432" spans="1:10">
      <c r="A14432" t="n">
        <v>113008</v>
      </c>
      <c r="B14432" s="28" t="n">
        <v>58</v>
      </c>
      <c r="C14432" s="7" t="n">
        <v>254</v>
      </c>
      <c r="D14432" s="7" t="n">
        <v>0</v>
      </c>
    </row>
    <row r="14433" spans="1:6">
      <c r="A14433" t="s">
        <v>4</v>
      </c>
      <c r="B14433" s="4" t="s">
        <v>5</v>
      </c>
      <c r="C14433" s="4" t="s">
        <v>7</v>
      </c>
    </row>
    <row r="14434" spans="1:6">
      <c r="A14434" t="n">
        <v>113012</v>
      </c>
      <c r="B14434" s="56" t="n">
        <v>116</v>
      </c>
      <c r="C14434" s="7" t="n">
        <v>0</v>
      </c>
    </row>
    <row r="14435" spans="1:6">
      <c r="A14435" t="s">
        <v>4</v>
      </c>
      <c r="B14435" s="4" t="s">
        <v>5</v>
      </c>
      <c r="C14435" s="4" t="s">
        <v>7</v>
      </c>
      <c r="D14435" s="4" t="s">
        <v>11</v>
      </c>
    </row>
    <row r="14436" spans="1:6">
      <c r="A14436" t="n">
        <v>113014</v>
      </c>
      <c r="B14436" s="56" t="n">
        <v>116</v>
      </c>
      <c r="C14436" s="7" t="n">
        <v>2</v>
      </c>
      <c r="D14436" s="7" t="n">
        <v>1</v>
      </c>
    </row>
    <row r="14437" spans="1:6">
      <c r="A14437" t="s">
        <v>4</v>
      </c>
      <c r="B14437" s="4" t="s">
        <v>5</v>
      </c>
      <c r="C14437" s="4" t="s">
        <v>7</v>
      </c>
      <c r="D14437" s="4" t="s">
        <v>17</v>
      </c>
    </row>
    <row r="14438" spans="1:6">
      <c r="A14438" t="n">
        <v>113018</v>
      </c>
      <c r="B14438" s="56" t="n">
        <v>116</v>
      </c>
      <c r="C14438" s="7" t="n">
        <v>5</v>
      </c>
      <c r="D14438" s="7" t="n">
        <v>1125515264</v>
      </c>
    </row>
    <row r="14439" spans="1:6">
      <c r="A14439" t="s">
        <v>4</v>
      </c>
      <c r="B14439" s="4" t="s">
        <v>5</v>
      </c>
      <c r="C14439" s="4" t="s">
        <v>7</v>
      </c>
      <c r="D14439" s="4" t="s">
        <v>11</v>
      </c>
    </row>
    <row r="14440" spans="1:6">
      <c r="A14440" t="n">
        <v>113024</v>
      </c>
      <c r="B14440" s="56" t="n">
        <v>116</v>
      </c>
      <c r="C14440" s="7" t="n">
        <v>6</v>
      </c>
      <c r="D14440" s="7" t="n">
        <v>1</v>
      </c>
    </row>
    <row r="14441" spans="1:6">
      <c r="A14441" t="s">
        <v>4</v>
      </c>
      <c r="B14441" s="4" t="s">
        <v>5</v>
      </c>
      <c r="C14441" s="4" t="s">
        <v>7</v>
      </c>
      <c r="D14441" s="4" t="s">
        <v>7</v>
      </c>
      <c r="E14441" s="4" t="s">
        <v>15</v>
      </c>
      <c r="F14441" s="4" t="s">
        <v>15</v>
      </c>
      <c r="G14441" s="4" t="s">
        <v>15</v>
      </c>
      <c r="H14441" s="4" t="s">
        <v>11</v>
      </c>
    </row>
    <row r="14442" spans="1:6">
      <c r="A14442" t="n">
        <v>113028</v>
      </c>
      <c r="B14442" s="61" t="n">
        <v>45</v>
      </c>
      <c r="C14442" s="7" t="n">
        <v>2</v>
      </c>
      <c r="D14442" s="7" t="n">
        <v>3</v>
      </c>
      <c r="E14442" s="7" t="n">
        <v>-35.9099998474121</v>
      </c>
      <c r="F14442" s="7" t="n">
        <v>1.53999996185303</v>
      </c>
      <c r="G14442" s="7" t="n">
        <v>-55.0999984741211</v>
      </c>
      <c r="H14442" s="7" t="n">
        <v>2000</v>
      </c>
    </row>
    <row r="14443" spans="1:6">
      <c r="A14443" t="s">
        <v>4</v>
      </c>
      <c r="B14443" s="4" t="s">
        <v>5</v>
      </c>
      <c r="C14443" s="4" t="s">
        <v>7</v>
      </c>
      <c r="D14443" s="4" t="s">
        <v>7</v>
      </c>
      <c r="E14443" s="4" t="s">
        <v>15</v>
      </c>
      <c r="F14443" s="4" t="s">
        <v>15</v>
      </c>
      <c r="G14443" s="4" t="s">
        <v>15</v>
      </c>
      <c r="H14443" s="4" t="s">
        <v>11</v>
      </c>
      <c r="I14443" s="4" t="s">
        <v>7</v>
      </c>
    </row>
    <row r="14444" spans="1:6">
      <c r="A14444" t="n">
        <v>113045</v>
      </c>
      <c r="B14444" s="61" t="n">
        <v>45</v>
      </c>
      <c r="C14444" s="7" t="n">
        <v>4</v>
      </c>
      <c r="D14444" s="7" t="n">
        <v>3</v>
      </c>
      <c r="E14444" s="7" t="n">
        <v>4.80000019073486</v>
      </c>
      <c r="F14444" s="7" t="n">
        <v>120.720001220703</v>
      </c>
      <c r="G14444" s="7" t="n">
        <v>0</v>
      </c>
      <c r="H14444" s="7" t="n">
        <v>2000</v>
      </c>
      <c r="I14444" s="7" t="n">
        <v>1</v>
      </c>
    </row>
    <row r="14445" spans="1:6">
      <c r="A14445" t="s">
        <v>4</v>
      </c>
      <c r="B14445" s="4" t="s">
        <v>5</v>
      </c>
      <c r="C14445" s="4" t="s">
        <v>7</v>
      </c>
      <c r="D14445" s="4" t="s">
        <v>7</v>
      </c>
      <c r="E14445" s="4" t="s">
        <v>15</v>
      </c>
      <c r="F14445" s="4" t="s">
        <v>11</v>
      </c>
    </row>
    <row r="14446" spans="1:6">
      <c r="A14446" t="n">
        <v>113063</v>
      </c>
      <c r="B14446" s="61" t="n">
        <v>45</v>
      </c>
      <c r="C14446" s="7" t="n">
        <v>5</v>
      </c>
      <c r="D14446" s="7" t="n">
        <v>3</v>
      </c>
      <c r="E14446" s="7" t="n">
        <v>3.20000004768372</v>
      </c>
      <c r="F14446" s="7" t="n">
        <v>2000</v>
      </c>
    </row>
    <row r="14447" spans="1:6">
      <c r="A14447" t="s">
        <v>4</v>
      </c>
      <c r="B14447" s="4" t="s">
        <v>5</v>
      </c>
      <c r="C14447" s="4" t="s">
        <v>7</v>
      </c>
      <c r="D14447" s="4" t="s">
        <v>7</v>
      </c>
      <c r="E14447" s="4" t="s">
        <v>15</v>
      </c>
      <c r="F14447" s="4" t="s">
        <v>11</v>
      </c>
    </row>
    <row r="14448" spans="1:6">
      <c r="A14448" t="n">
        <v>113072</v>
      </c>
      <c r="B14448" s="61" t="n">
        <v>45</v>
      </c>
      <c r="C14448" s="7" t="n">
        <v>11</v>
      </c>
      <c r="D14448" s="7" t="n">
        <v>3</v>
      </c>
      <c r="E14448" s="7" t="n">
        <v>32.7000007629395</v>
      </c>
      <c r="F14448" s="7" t="n">
        <v>2000</v>
      </c>
    </row>
    <row r="14449" spans="1:9">
      <c r="A14449" t="s">
        <v>4</v>
      </c>
      <c r="B14449" s="4" t="s">
        <v>5</v>
      </c>
      <c r="C14449" s="4" t="s">
        <v>8</v>
      </c>
      <c r="D14449" s="4" t="s">
        <v>8</v>
      </c>
    </row>
    <row r="14450" spans="1:9">
      <c r="A14450" t="n">
        <v>113081</v>
      </c>
      <c r="B14450" s="69" t="n">
        <v>70</v>
      </c>
      <c r="C14450" s="7" t="s">
        <v>529</v>
      </c>
      <c r="D14450" s="7" t="s">
        <v>181</v>
      </c>
    </row>
    <row r="14451" spans="1:9">
      <c r="A14451" t="s">
        <v>4</v>
      </c>
      <c r="B14451" s="4" t="s">
        <v>5</v>
      </c>
      <c r="C14451" s="4" t="s">
        <v>11</v>
      </c>
    </row>
    <row r="14452" spans="1:9">
      <c r="A14452" t="n">
        <v>113094</v>
      </c>
      <c r="B14452" s="26" t="n">
        <v>16</v>
      </c>
      <c r="C14452" s="7" t="n">
        <v>200</v>
      </c>
    </row>
    <row r="14453" spans="1:9">
      <c r="A14453" t="s">
        <v>4</v>
      </c>
      <c r="B14453" s="4" t="s">
        <v>5</v>
      </c>
      <c r="C14453" s="4" t="s">
        <v>7</v>
      </c>
      <c r="D14453" s="4" t="s">
        <v>11</v>
      </c>
      <c r="E14453" s="4" t="s">
        <v>15</v>
      </c>
      <c r="F14453" s="4" t="s">
        <v>11</v>
      </c>
      <c r="G14453" s="4" t="s">
        <v>17</v>
      </c>
      <c r="H14453" s="4" t="s">
        <v>17</v>
      </c>
      <c r="I14453" s="4" t="s">
        <v>11</v>
      </c>
      <c r="J14453" s="4" t="s">
        <v>11</v>
      </c>
      <c r="K14453" s="4" t="s">
        <v>17</v>
      </c>
      <c r="L14453" s="4" t="s">
        <v>17</v>
      </c>
      <c r="M14453" s="4" t="s">
        <v>17</v>
      </c>
      <c r="N14453" s="4" t="s">
        <v>17</v>
      </c>
      <c r="O14453" s="4" t="s">
        <v>8</v>
      </c>
    </row>
    <row r="14454" spans="1:9">
      <c r="A14454" t="n">
        <v>113097</v>
      </c>
      <c r="B14454" s="34" t="n">
        <v>50</v>
      </c>
      <c r="C14454" s="7" t="n">
        <v>0</v>
      </c>
      <c r="D14454" s="7" t="n">
        <v>13028</v>
      </c>
      <c r="E14454" s="7" t="n">
        <v>1</v>
      </c>
      <c r="F14454" s="7" t="n">
        <v>0</v>
      </c>
      <c r="G14454" s="7" t="n">
        <v>0</v>
      </c>
      <c r="H14454" s="7" t="n">
        <v>0</v>
      </c>
      <c r="I14454" s="7" t="n">
        <v>0</v>
      </c>
      <c r="J14454" s="7" t="n">
        <v>65533</v>
      </c>
      <c r="K14454" s="7" t="n">
        <v>0</v>
      </c>
      <c r="L14454" s="7" t="n">
        <v>0</v>
      </c>
      <c r="M14454" s="7" t="n">
        <v>0</v>
      </c>
      <c r="N14454" s="7" t="n">
        <v>0</v>
      </c>
      <c r="O14454" s="7" t="s">
        <v>18</v>
      </c>
    </row>
    <row r="14455" spans="1:9">
      <c r="A14455" t="s">
        <v>4</v>
      </c>
      <c r="B14455" s="4" t="s">
        <v>5</v>
      </c>
      <c r="C14455" s="4" t="s">
        <v>11</v>
      </c>
    </row>
    <row r="14456" spans="1:9">
      <c r="A14456" t="n">
        <v>113136</v>
      </c>
      <c r="B14456" s="26" t="n">
        <v>16</v>
      </c>
      <c r="C14456" s="7" t="n">
        <v>1800</v>
      </c>
    </row>
    <row r="14457" spans="1:9">
      <c r="A14457" t="s">
        <v>4</v>
      </c>
      <c r="B14457" s="4" t="s">
        <v>5</v>
      </c>
      <c r="C14457" s="4" t="s">
        <v>7</v>
      </c>
      <c r="D14457" s="4" t="s">
        <v>11</v>
      </c>
      <c r="E14457" s="4" t="s">
        <v>15</v>
      </c>
      <c r="F14457" s="4" t="s">
        <v>11</v>
      </c>
      <c r="G14457" s="4" t="s">
        <v>17</v>
      </c>
      <c r="H14457" s="4" t="s">
        <v>17</v>
      </c>
      <c r="I14457" s="4" t="s">
        <v>11</v>
      </c>
      <c r="J14457" s="4" t="s">
        <v>11</v>
      </c>
      <c r="K14457" s="4" t="s">
        <v>17</v>
      </c>
      <c r="L14457" s="4" t="s">
        <v>17</v>
      </c>
      <c r="M14457" s="4" t="s">
        <v>17</v>
      </c>
      <c r="N14457" s="4" t="s">
        <v>17</v>
      </c>
      <c r="O14457" s="4" t="s">
        <v>8</v>
      </c>
    </row>
    <row r="14458" spans="1:9">
      <c r="A14458" t="n">
        <v>113139</v>
      </c>
      <c r="B14458" s="34" t="n">
        <v>50</v>
      </c>
      <c r="C14458" s="7" t="n">
        <v>0</v>
      </c>
      <c r="D14458" s="7" t="n">
        <v>8060</v>
      </c>
      <c r="E14458" s="7" t="n">
        <v>0.800000011920929</v>
      </c>
      <c r="F14458" s="7" t="n">
        <v>1000</v>
      </c>
      <c r="G14458" s="7" t="n">
        <v>0</v>
      </c>
      <c r="H14458" s="7" t="n">
        <v>-1073741824</v>
      </c>
      <c r="I14458" s="7" t="n">
        <v>0</v>
      </c>
      <c r="J14458" s="7" t="n">
        <v>65533</v>
      </c>
      <c r="K14458" s="7" t="n">
        <v>0</v>
      </c>
      <c r="L14458" s="7" t="n">
        <v>0</v>
      </c>
      <c r="M14458" s="7" t="n">
        <v>0</v>
      </c>
      <c r="N14458" s="7" t="n">
        <v>0</v>
      </c>
      <c r="O14458" s="7" t="s">
        <v>18</v>
      </c>
    </row>
    <row r="14459" spans="1:9">
      <c r="A14459" t="s">
        <v>4</v>
      </c>
      <c r="B14459" s="4" t="s">
        <v>5</v>
      </c>
      <c r="C14459" s="4" t="s">
        <v>11</v>
      </c>
    </row>
    <row r="14460" spans="1:9">
      <c r="A14460" t="n">
        <v>113178</v>
      </c>
      <c r="B14460" s="26" t="n">
        <v>16</v>
      </c>
      <c r="C14460" s="7" t="n">
        <v>500</v>
      </c>
    </row>
    <row r="14461" spans="1:9">
      <c r="A14461" t="s">
        <v>4</v>
      </c>
      <c r="B14461" s="4" t="s">
        <v>5</v>
      </c>
      <c r="C14461" s="4" t="s">
        <v>11</v>
      </c>
    </row>
    <row r="14462" spans="1:9">
      <c r="A14462" t="n">
        <v>113181</v>
      </c>
      <c r="B14462" s="26" t="n">
        <v>16</v>
      </c>
      <c r="C14462" s="7" t="n">
        <v>1000</v>
      </c>
    </row>
    <row r="14463" spans="1:9">
      <c r="A14463" t="s">
        <v>4</v>
      </c>
      <c r="B14463" s="4" t="s">
        <v>5</v>
      </c>
      <c r="C14463" s="4" t="s">
        <v>7</v>
      </c>
      <c r="D14463" s="4" t="s">
        <v>11</v>
      </c>
      <c r="E14463" s="4" t="s">
        <v>11</v>
      </c>
    </row>
    <row r="14464" spans="1:9">
      <c r="A14464" t="n">
        <v>113184</v>
      </c>
      <c r="B14464" s="34" t="n">
        <v>50</v>
      </c>
      <c r="C14464" s="7" t="n">
        <v>1</v>
      </c>
      <c r="D14464" s="7" t="n">
        <v>8060</v>
      </c>
      <c r="E14464" s="7" t="n">
        <v>6000</v>
      </c>
    </row>
    <row r="14465" spans="1:15">
      <c r="A14465" t="s">
        <v>4</v>
      </c>
      <c r="B14465" s="4" t="s">
        <v>5</v>
      </c>
      <c r="C14465" s="4" t="s">
        <v>7</v>
      </c>
      <c r="D14465" s="4" t="s">
        <v>11</v>
      </c>
      <c r="E14465" s="4" t="s">
        <v>8</v>
      </c>
    </row>
    <row r="14466" spans="1:15">
      <c r="A14466" t="n">
        <v>113190</v>
      </c>
      <c r="B14466" s="30" t="n">
        <v>51</v>
      </c>
      <c r="C14466" s="7" t="n">
        <v>4</v>
      </c>
      <c r="D14466" s="7" t="n">
        <v>0</v>
      </c>
      <c r="E14466" s="7" t="s">
        <v>336</v>
      </c>
    </row>
    <row r="14467" spans="1:15">
      <c r="A14467" t="s">
        <v>4</v>
      </c>
      <c r="B14467" s="4" t="s">
        <v>5</v>
      </c>
      <c r="C14467" s="4" t="s">
        <v>11</v>
      </c>
    </row>
    <row r="14468" spans="1:15">
      <c r="A14468" t="n">
        <v>113203</v>
      </c>
      <c r="B14468" s="26" t="n">
        <v>16</v>
      </c>
      <c r="C14468" s="7" t="n">
        <v>0</v>
      </c>
    </row>
    <row r="14469" spans="1:15">
      <c r="A14469" t="s">
        <v>4</v>
      </c>
      <c r="B14469" s="4" t="s">
        <v>5</v>
      </c>
      <c r="C14469" s="4" t="s">
        <v>11</v>
      </c>
      <c r="D14469" s="4" t="s">
        <v>7</v>
      </c>
      <c r="E14469" s="4" t="s">
        <v>17</v>
      </c>
      <c r="F14469" s="4" t="s">
        <v>42</v>
      </c>
      <c r="G14469" s="4" t="s">
        <v>7</v>
      </c>
      <c r="H14469" s="4" t="s">
        <v>7</v>
      </c>
    </row>
    <row r="14470" spans="1:15">
      <c r="A14470" t="n">
        <v>113206</v>
      </c>
      <c r="B14470" s="31" t="n">
        <v>26</v>
      </c>
      <c r="C14470" s="7" t="n">
        <v>0</v>
      </c>
      <c r="D14470" s="7" t="n">
        <v>17</v>
      </c>
      <c r="E14470" s="7" t="n">
        <v>65047</v>
      </c>
      <c r="F14470" s="7" t="s">
        <v>530</v>
      </c>
      <c r="G14470" s="7" t="n">
        <v>2</v>
      </c>
      <c r="H14470" s="7" t="n">
        <v>0</v>
      </c>
    </row>
    <row r="14471" spans="1:15">
      <c r="A14471" t="s">
        <v>4</v>
      </c>
      <c r="B14471" s="4" t="s">
        <v>5</v>
      </c>
    </row>
    <row r="14472" spans="1:15">
      <c r="A14472" t="n">
        <v>113265</v>
      </c>
      <c r="B14472" s="24" t="n">
        <v>28</v>
      </c>
    </row>
    <row r="14473" spans="1:15">
      <c r="A14473" t="s">
        <v>4</v>
      </c>
      <c r="B14473" s="4" t="s">
        <v>5</v>
      </c>
      <c r="C14473" s="4" t="s">
        <v>11</v>
      </c>
      <c r="D14473" s="4" t="s">
        <v>7</v>
      </c>
    </row>
    <row r="14474" spans="1:15">
      <c r="A14474" t="n">
        <v>113266</v>
      </c>
      <c r="B14474" s="33" t="n">
        <v>89</v>
      </c>
      <c r="C14474" s="7" t="n">
        <v>65533</v>
      </c>
      <c r="D14474" s="7" t="n">
        <v>1</v>
      </c>
    </row>
    <row r="14475" spans="1:15">
      <c r="A14475" t="s">
        <v>4</v>
      </c>
      <c r="B14475" s="4" t="s">
        <v>5</v>
      </c>
      <c r="C14475" s="4" t="s">
        <v>7</v>
      </c>
      <c r="D14475" s="4" t="s">
        <v>11</v>
      </c>
      <c r="E14475" s="4" t="s">
        <v>8</v>
      </c>
    </row>
    <row r="14476" spans="1:15">
      <c r="A14476" t="n">
        <v>113270</v>
      </c>
      <c r="B14476" s="30" t="n">
        <v>51</v>
      </c>
      <c r="C14476" s="7" t="n">
        <v>4</v>
      </c>
      <c r="D14476" s="7" t="n">
        <v>8</v>
      </c>
      <c r="E14476" s="7" t="s">
        <v>319</v>
      </c>
    </row>
    <row r="14477" spans="1:15">
      <c r="A14477" t="s">
        <v>4</v>
      </c>
      <c r="B14477" s="4" t="s">
        <v>5</v>
      </c>
      <c r="C14477" s="4" t="s">
        <v>11</v>
      </c>
    </row>
    <row r="14478" spans="1:15">
      <c r="A14478" t="n">
        <v>113283</v>
      </c>
      <c r="B14478" s="26" t="n">
        <v>16</v>
      </c>
      <c r="C14478" s="7" t="n">
        <v>0</v>
      </c>
    </row>
    <row r="14479" spans="1:15">
      <c r="A14479" t="s">
        <v>4</v>
      </c>
      <c r="B14479" s="4" t="s">
        <v>5</v>
      </c>
      <c r="C14479" s="4" t="s">
        <v>11</v>
      </c>
      <c r="D14479" s="4" t="s">
        <v>7</v>
      </c>
      <c r="E14479" s="4" t="s">
        <v>17</v>
      </c>
      <c r="F14479" s="4" t="s">
        <v>42</v>
      </c>
      <c r="G14479" s="4" t="s">
        <v>7</v>
      </c>
      <c r="H14479" s="4" t="s">
        <v>7</v>
      </c>
      <c r="I14479" s="4" t="s">
        <v>7</v>
      </c>
      <c r="J14479" s="4" t="s">
        <v>17</v>
      </c>
      <c r="K14479" s="4" t="s">
        <v>42</v>
      </c>
      <c r="L14479" s="4" t="s">
        <v>7</v>
      </c>
      <c r="M14479" s="4" t="s">
        <v>7</v>
      </c>
    </row>
    <row r="14480" spans="1:15">
      <c r="A14480" t="n">
        <v>113286</v>
      </c>
      <c r="B14480" s="31" t="n">
        <v>26</v>
      </c>
      <c r="C14480" s="7" t="n">
        <v>8</v>
      </c>
      <c r="D14480" s="7" t="n">
        <v>17</v>
      </c>
      <c r="E14480" s="7" t="n">
        <v>9434</v>
      </c>
      <c r="F14480" s="7" t="s">
        <v>531</v>
      </c>
      <c r="G14480" s="7" t="n">
        <v>2</v>
      </c>
      <c r="H14480" s="7" t="n">
        <v>3</v>
      </c>
      <c r="I14480" s="7" t="n">
        <v>17</v>
      </c>
      <c r="J14480" s="7" t="n">
        <v>9435</v>
      </c>
      <c r="K14480" s="7" t="s">
        <v>532</v>
      </c>
      <c r="L14480" s="7" t="n">
        <v>2</v>
      </c>
      <c r="M14480" s="7" t="n">
        <v>0</v>
      </c>
    </row>
    <row r="14481" spans="1:13">
      <c r="A14481" t="s">
        <v>4</v>
      </c>
      <c r="B14481" s="4" t="s">
        <v>5</v>
      </c>
    </row>
    <row r="14482" spans="1:13">
      <c r="A14482" t="n">
        <v>113492</v>
      </c>
      <c r="B14482" s="24" t="n">
        <v>28</v>
      </c>
    </row>
    <row r="14483" spans="1:13">
      <c r="A14483" t="s">
        <v>4</v>
      </c>
      <c r="B14483" s="4" t="s">
        <v>5</v>
      </c>
      <c r="C14483" s="4" t="s">
        <v>11</v>
      </c>
      <c r="D14483" s="4" t="s">
        <v>11</v>
      </c>
      <c r="E14483" s="4" t="s">
        <v>11</v>
      </c>
    </row>
    <row r="14484" spans="1:13">
      <c r="A14484" t="n">
        <v>113493</v>
      </c>
      <c r="B14484" s="42" t="n">
        <v>61</v>
      </c>
      <c r="C14484" s="7" t="n">
        <v>0</v>
      </c>
      <c r="D14484" s="7" t="n">
        <v>8</v>
      </c>
      <c r="E14484" s="7" t="n">
        <v>1000</v>
      </c>
    </row>
    <row r="14485" spans="1:13">
      <c r="A14485" t="s">
        <v>4</v>
      </c>
      <c r="B14485" s="4" t="s">
        <v>5</v>
      </c>
      <c r="C14485" s="4" t="s">
        <v>11</v>
      </c>
    </row>
    <row r="14486" spans="1:13">
      <c r="A14486" t="n">
        <v>113500</v>
      </c>
      <c r="B14486" s="26" t="n">
        <v>16</v>
      </c>
      <c r="C14486" s="7" t="n">
        <v>500</v>
      </c>
    </row>
    <row r="14487" spans="1:13">
      <c r="A14487" t="s">
        <v>4</v>
      </c>
      <c r="B14487" s="4" t="s">
        <v>5</v>
      </c>
      <c r="C14487" s="4" t="s">
        <v>7</v>
      </c>
      <c r="D14487" s="4" t="s">
        <v>11</v>
      </c>
      <c r="E14487" s="4" t="s">
        <v>8</v>
      </c>
    </row>
    <row r="14488" spans="1:13">
      <c r="A14488" t="n">
        <v>113503</v>
      </c>
      <c r="B14488" s="30" t="n">
        <v>51</v>
      </c>
      <c r="C14488" s="7" t="n">
        <v>4</v>
      </c>
      <c r="D14488" s="7" t="n">
        <v>0</v>
      </c>
      <c r="E14488" s="7" t="s">
        <v>433</v>
      </c>
    </row>
    <row r="14489" spans="1:13">
      <c r="A14489" t="s">
        <v>4</v>
      </c>
      <c r="B14489" s="4" t="s">
        <v>5</v>
      </c>
      <c r="C14489" s="4" t="s">
        <v>11</v>
      </c>
    </row>
    <row r="14490" spans="1:13">
      <c r="A14490" t="n">
        <v>113517</v>
      </c>
      <c r="B14490" s="26" t="n">
        <v>16</v>
      </c>
      <c r="C14490" s="7" t="n">
        <v>0</v>
      </c>
    </row>
    <row r="14491" spans="1:13">
      <c r="A14491" t="s">
        <v>4</v>
      </c>
      <c r="B14491" s="4" t="s">
        <v>5</v>
      </c>
      <c r="C14491" s="4" t="s">
        <v>11</v>
      </c>
      <c r="D14491" s="4" t="s">
        <v>7</v>
      </c>
      <c r="E14491" s="4" t="s">
        <v>17</v>
      </c>
      <c r="F14491" s="4" t="s">
        <v>42</v>
      </c>
      <c r="G14491" s="4" t="s">
        <v>7</v>
      </c>
      <c r="H14491" s="4" t="s">
        <v>7</v>
      </c>
    </row>
    <row r="14492" spans="1:13">
      <c r="A14492" t="n">
        <v>113520</v>
      </c>
      <c r="B14492" s="31" t="n">
        <v>26</v>
      </c>
      <c r="C14492" s="7" t="n">
        <v>0</v>
      </c>
      <c r="D14492" s="7" t="n">
        <v>17</v>
      </c>
      <c r="E14492" s="7" t="n">
        <v>65048</v>
      </c>
      <c r="F14492" s="7" t="s">
        <v>533</v>
      </c>
      <c r="G14492" s="7" t="n">
        <v>2</v>
      </c>
      <c r="H14492" s="7" t="n">
        <v>0</v>
      </c>
    </row>
    <row r="14493" spans="1:13">
      <c r="A14493" t="s">
        <v>4</v>
      </c>
      <c r="B14493" s="4" t="s">
        <v>5</v>
      </c>
    </row>
    <row r="14494" spans="1:13">
      <c r="A14494" t="n">
        <v>113545</v>
      </c>
      <c r="B14494" s="24" t="n">
        <v>28</v>
      </c>
    </row>
    <row r="14495" spans="1:13">
      <c r="A14495" t="s">
        <v>4</v>
      </c>
      <c r="B14495" s="4" t="s">
        <v>5</v>
      </c>
      <c r="C14495" s="4" t="s">
        <v>11</v>
      </c>
      <c r="D14495" s="4" t="s">
        <v>7</v>
      </c>
    </row>
    <row r="14496" spans="1:13">
      <c r="A14496" t="n">
        <v>113546</v>
      </c>
      <c r="B14496" s="33" t="n">
        <v>89</v>
      </c>
      <c r="C14496" s="7" t="n">
        <v>65533</v>
      </c>
      <c r="D14496" s="7" t="n">
        <v>1</v>
      </c>
    </row>
    <row r="14497" spans="1:8">
      <c r="A14497" t="s">
        <v>4</v>
      </c>
      <c r="B14497" s="4" t="s">
        <v>5</v>
      </c>
      <c r="C14497" s="4" t="s">
        <v>7</v>
      </c>
      <c r="D14497" s="4" t="s">
        <v>11</v>
      </c>
      <c r="E14497" s="4" t="s">
        <v>15</v>
      </c>
    </row>
    <row r="14498" spans="1:8">
      <c r="A14498" t="n">
        <v>113550</v>
      </c>
      <c r="B14498" s="28" t="n">
        <v>58</v>
      </c>
      <c r="C14498" s="7" t="n">
        <v>101</v>
      </c>
      <c r="D14498" s="7" t="n">
        <v>1000</v>
      </c>
      <c r="E14498" s="7" t="n">
        <v>1</v>
      </c>
    </row>
    <row r="14499" spans="1:8">
      <c r="A14499" t="s">
        <v>4</v>
      </c>
      <c r="B14499" s="4" t="s">
        <v>5</v>
      </c>
      <c r="C14499" s="4" t="s">
        <v>7</v>
      </c>
      <c r="D14499" s="4" t="s">
        <v>11</v>
      </c>
    </row>
    <row r="14500" spans="1:8">
      <c r="A14500" t="n">
        <v>113558</v>
      </c>
      <c r="B14500" s="28" t="n">
        <v>58</v>
      </c>
      <c r="C14500" s="7" t="n">
        <v>254</v>
      </c>
      <c r="D14500" s="7" t="n">
        <v>0</v>
      </c>
    </row>
    <row r="14501" spans="1:8">
      <c r="A14501" t="s">
        <v>4</v>
      </c>
      <c r="B14501" s="4" t="s">
        <v>5</v>
      </c>
      <c r="C14501" s="4" t="s">
        <v>7</v>
      </c>
      <c r="D14501" s="4" t="s">
        <v>7</v>
      </c>
      <c r="E14501" s="4" t="s">
        <v>15</v>
      </c>
      <c r="F14501" s="4" t="s">
        <v>15</v>
      </c>
      <c r="G14501" s="4" t="s">
        <v>15</v>
      </c>
      <c r="H14501" s="4" t="s">
        <v>11</v>
      </c>
    </row>
    <row r="14502" spans="1:8">
      <c r="A14502" t="n">
        <v>113562</v>
      </c>
      <c r="B14502" s="61" t="n">
        <v>45</v>
      </c>
      <c r="C14502" s="7" t="n">
        <v>2</v>
      </c>
      <c r="D14502" s="7" t="n">
        <v>3</v>
      </c>
      <c r="E14502" s="7" t="n">
        <v>-35.6100006103516</v>
      </c>
      <c r="F14502" s="7" t="n">
        <v>1.58000004291534</v>
      </c>
      <c r="G14502" s="7" t="n">
        <v>-54.9500007629395</v>
      </c>
      <c r="H14502" s="7" t="n">
        <v>0</v>
      </c>
    </row>
    <row r="14503" spans="1:8">
      <c r="A14503" t="s">
        <v>4</v>
      </c>
      <c r="B14503" s="4" t="s">
        <v>5</v>
      </c>
      <c r="C14503" s="4" t="s">
        <v>7</v>
      </c>
      <c r="D14503" s="4" t="s">
        <v>7</v>
      </c>
      <c r="E14503" s="4" t="s">
        <v>15</v>
      </c>
      <c r="F14503" s="4" t="s">
        <v>15</v>
      </c>
      <c r="G14503" s="4" t="s">
        <v>15</v>
      </c>
      <c r="H14503" s="4" t="s">
        <v>11</v>
      </c>
      <c r="I14503" s="4" t="s">
        <v>7</v>
      </c>
    </row>
    <row r="14504" spans="1:8">
      <c r="A14504" t="n">
        <v>113579</v>
      </c>
      <c r="B14504" s="61" t="n">
        <v>45</v>
      </c>
      <c r="C14504" s="7" t="n">
        <v>4</v>
      </c>
      <c r="D14504" s="7" t="n">
        <v>3</v>
      </c>
      <c r="E14504" s="7" t="n">
        <v>356.880004882813</v>
      </c>
      <c r="F14504" s="7" t="n">
        <v>136.130004882813</v>
      </c>
      <c r="G14504" s="7" t="n">
        <v>0</v>
      </c>
      <c r="H14504" s="7" t="n">
        <v>0</v>
      </c>
      <c r="I14504" s="7" t="n">
        <v>0</v>
      </c>
    </row>
    <row r="14505" spans="1:8">
      <c r="A14505" t="s">
        <v>4</v>
      </c>
      <c r="B14505" s="4" t="s">
        <v>5</v>
      </c>
      <c r="C14505" s="4" t="s">
        <v>7</v>
      </c>
      <c r="D14505" s="4" t="s">
        <v>7</v>
      </c>
      <c r="E14505" s="4" t="s">
        <v>15</v>
      </c>
      <c r="F14505" s="4" t="s">
        <v>11</v>
      </c>
    </row>
    <row r="14506" spans="1:8">
      <c r="A14506" t="n">
        <v>113597</v>
      </c>
      <c r="B14506" s="61" t="n">
        <v>45</v>
      </c>
      <c r="C14506" s="7" t="n">
        <v>5</v>
      </c>
      <c r="D14506" s="7" t="n">
        <v>3</v>
      </c>
      <c r="E14506" s="7" t="n">
        <v>2</v>
      </c>
      <c r="F14506" s="7" t="n">
        <v>0</v>
      </c>
    </row>
    <row r="14507" spans="1:8">
      <c r="A14507" t="s">
        <v>4</v>
      </c>
      <c r="B14507" s="4" t="s">
        <v>5</v>
      </c>
      <c r="C14507" s="4" t="s">
        <v>7</v>
      </c>
      <c r="D14507" s="4" t="s">
        <v>7</v>
      </c>
      <c r="E14507" s="4" t="s">
        <v>15</v>
      </c>
      <c r="F14507" s="4" t="s">
        <v>11</v>
      </c>
    </row>
    <row r="14508" spans="1:8">
      <c r="A14508" t="n">
        <v>113606</v>
      </c>
      <c r="B14508" s="61" t="n">
        <v>45</v>
      </c>
      <c r="C14508" s="7" t="n">
        <v>11</v>
      </c>
      <c r="D14508" s="7" t="n">
        <v>3</v>
      </c>
      <c r="E14508" s="7" t="n">
        <v>32.7000007629395</v>
      </c>
      <c r="F14508" s="7" t="n">
        <v>0</v>
      </c>
    </row>
    <row r="14509" spans="1:8">
      <c r="A14509" t="s">
        <v>4</v>
      </c>
      <c r="B14509" s="4" t="s">
        <v>5</v>
      </c>
      <c r="C14509" s="4" t="s">
        <v>11</v>
      </c>
      <c r="D14509" s="4" t="s">
        <v>11</v>
      </c>
      <c r="E14509" s="4" t="s">
        <v>11</v>
      </c>
    </row>
    <row r="14510" spans="1:8">
      <c r="A14510" t="n">
        <v>113615</v>
      </c>
      <c r="B14510" s="42" t="n">
        <v>61</v>
      </c>
      <c r="C14510" s="7" t="n">
        <v>8</v>
      </c>
      <c r="D14510" s="7" t="n">
        <v>0</v>
      </c>
      <c r="E14510" s="7" t="n">
        <v>0</v>
      </c>
    </row>
    <row r="14511" spans="1:8">
      <c r="A14511" t="s">
        <v>4</v>
      </c>
      <c r="B14511" s="4" t="s">
        <v>5</v>
      </c>
      <c r="C14511" s="4" t="s">
        <v>11</v>
      </c>
      <c r="D14511" s="4" t="s">
        <v>11</v>
      </c>
      <c r="E14511" s="4" t="s">
        <v>11</v>
      </c>
    </row>
    <row r="14512" spans="1:8">
      <c r="A14512" t="n">
        <v>113622</v>
      </c>
      <c r="B14512" s="42" t="n">
        <v>61</v>
      </c>
      <c r="C14512" s="7" t="n">
        <v>8</v>
      </c>
      <c r="D14512" s="7" t="n">
        <v>0</v>
      </c>
      <c r="E14512" s="7" t="n">
        <v>1000</v>
      </c>
    </row>
    <row r="14513" spans="1:9">
      <c r="A14513" t="s">
        <v>4</v>
      </c>
      <c r="B14513" s="4" t="s">
        <v>5</v>
      </c>
      <c r="C14513" s="4" t="s">
        <v>11</v>
      </c>
      <c r="D14513" s="4" t="s">
        <v>15</v>
      </c>
      <c r="E14513" s="4" t="s">
        <v>15</v>
      </c>
      <c r="F14513" s="4" t="s">
        <v>7</v>
      </c>
    </row>
    <row r="14514" spans="1:9">
      <c r="A14514" t="n">
        <v>113629</v>
      </c>
      <c r="B14514" s="47" t="n">
        <v>52</v>
      </c>
      <c r="C14514" s="7" t="n">
        <v>8</v>
      </c>
      <c r="D14514" s="7" t="n">
        <v>180</v>
      </c>
      <c r="E14514" s="7" t="n">
        <v>10</v>
      </c>
      <c r="F14514" s="7" t="n">
        <v>0</v>
      </c>
    </row>
    <row r="14515" spans="1:9">
      <c r="A14515" t="s">
        <v>4</v>
      </c>
      <c r="B14515" s="4" t="s">
        <v>5</v>
      </c>
      <c r="C14515" s="4" t="s">
        <v>7</v>
      </c>
      <c r="D14515" s="4" t="s">
        <v>11</v>
      </c>
    </row>
    <row r="14516" spans="1:9">
      <c r="A14516" t="n">
        <v>113641</v>
      </c>
      <c r="B14516" s="28" t="n">
        <v>58</v>
      </c>
      <c r="C14516" s="7" t="n">
        <v>255</v>
      </c>
      <c r="D14516" s="7" t="n">
        <v>0</v>
      </c>
    </row>
    <row r="14517" spans="1:9">
      <c r="A14517" t="s">
        <v>4</v>
      </c>
      <c r="B14517" s="4" t="s">
        <v>5</v>
      </c>
      <c r="C14517" s="4" t="s">
        <v>11</v>
      </c>
    </row>
    <row r="14518" spans="1:9">
      <c r="A14518" t="n">
        <v>113645</v>
      </c>
      <c r="B14518" s="48" t="n">
        <v>54</v>
      </c>
      <c r="C14518" s="7" t="n">
        <v>8</v>
      </c>
    </row>
    <row r="14519" spans="1:9">
      <c r="A14519" t="s">
        <v>4</v>
      </c>
      <c r="B14519" s="4" t="s">
        <v>5</v>
      </c>
      <c r="C14519" s="4" t="s">
        <v>7</v>
      </c>
      <c r="D14519" s="4" t="s">
        <v>11</v>
      </c>
      <c r="E14519" s="4" t="s">
        <v>8</v>
      </c>
    </row>
    <row r="14520" spans="1:9">
      <c r="A14520" t="n">
        <v>113648</v>
      </c>
      <c r="B14520" s="30" t="n">
        <v>51</v>
      </c>
      <c r="C14520" s="7" t="n">
        <v>4</v>
      </c>
      <c r="D14520" s="7" t="n">
        <v>8</v>
      </c>
      <c r="E14520" s="7" t="s">
        <v>508</v>
      </c>
    </row>
    <row r="14521" spans="1:9">
      <c r="A14521" t="s">
        <v>4</v>
      </c>
      <c r="B14521" s="4" t="s">
        <v>5</v>
      </c>
      <c r="C14521" s="4" t="s">
        <v>11</v>
      </c>
    </row>
    <row r="14522" spans="1:9">
      <c r="A14522" t="n">
        <v>113661</v>
      </c>
      <c r="B14522" s="26" t="n">
        <v>16</v>
      </c>
      <c r="C14522" s="7" t="n">
        <v>0</v>
      </c>
    </row>
    <row r="14523" spans="1:9">
      <c r="A14523" t="s">
        <v>4</v>
      </c>
      <c r="B14523" s="4" t="s">
        <v>5</v>
      </c>
      <c r="C14523" s="4" t="s">
        <v>11</v>
      </c>
      <c r="D14523" s="4" t="s">
        <v>7</v>
      </c>
      <c r="E14523" s="4" t="s">
        <v>17</v>
      </c>
      <c r="F14523" s="4" t="s">
        <v>42</v>
      </c>
      <c r="G14523" s="4" t="s">
        <v>7</v>
      </c>
      <c r="H14523" s="4" t="s">
        <v>7</v>
      </c>
    </row>
    <row r="14524" spans="1:9">
      <c r="A14524" t="n">
        <v>113664</v>
      </c>
      <c r="B14524" s="31" t="n">
        <v>26</v>
      </c>
      <c r="C14524" s="7" t="n">
        <v>8</v>
      </c>
      <c r="D14524" s="7" t="n">
        <v>17</v>
      </c>
      <c r="E14524" s="7" t="n">
        <v>9436</v>
      </c>
      <c r="F14524" s="7" t="s">
        <v>534</v>
      </c>
      <c r="G14524" s="7" t="n">
        <v>2</v>
      </c>
      <c r="H14524" s="7" t="n">
        <v>0</v>
      </c>
    </row>
    <row r="14525" spans="1:9">
      <c r="A14525" t="s">
        <v>4</v>
      </c>
      <c r="B14525" s="4" t="s">
        <v>5</v>
      </c>
    </row>
    <row r="14526" spans="1:9">
      <c r="A14526" t="n">
        <v>113772</v>
      </c>
      <c r="B14526" s="24" t="n">
        <v>28</v>
      </c>
    </row>
    <row r="14527" spans="1:9">
      <c r="A14527" t="s">
        <v>4</v>
      </c>
      <c r="B14527" s="4" t="s">
        <v>5</v>
      </c>
      <c r="C14527" s="4" t="s">
        <v>11</v>
      </c>
      <c r="D14527" s="4" t="s">
        <v>7</v>
      </c>
    </row>
    <row r="14528" spans="1:9">
      <c r="A14528" t="n">
        <v>113773</v>
      </c>
      <c r="B14528" s="33" t="n">
        <v>89</v>
      </c>
      <c r="C14528" s="7" t="n">
        <v>65533</v>
      </c>
      <c r="D14528" s="7" t="n">
        <v>1</v>
      </c>
    </row>
    <row r="14529" spans="1:8">
      <c r="A14529" t="s">
        <v>4</v>
      </c>
      <c r="B14529" s="4" t="s">
        <v>5</v>
      </c>
      <c r="C14529" s="4" t="s">
        <v>7</v>
      </c>
      <c r="D14529" s="4" t="s">
        <v>11</v>
      </c>
      <c r="E14529" s="4" t="s">
        <v>11</v>
      </c>
      <c r="F14529" s="4" t="s">
        <v>7</v>
      </c>
    </row>
    <row r="14530" spans="1:8">
      <c r="A14530" t="n">
        <v>113777</v>
      </c>
      <c r="B14530" s="22" t="n">
        <v>25</v>
      </c>
      <c r="C14530" s="7" t="n">
        <v>1</v>
      </c>
      <c r="D14530" s="7" t="n">
        <v>160</v>
      </c>
      <c r="E14530" s="7" t="n">
        <v>570</v>
      </c>
      <c r="F14530" s="7" t="n">
        <v>2</v>
      </c>
    </row>
    <row r="14531" spans="1:8">
      <c r="A14531" t="s">
        <v>4</v>
      </c>
      <c r="B14531" s="4" t="s">
        <v>5</v>
      </c>
      <c r="C14531" s="4" t="s">
        <v>7</v>
      </c>
      <c r="D14531" s="4" t="s">
        <v>11</v>
      </c>
      <c r="E14531" s="4" t="s">
        <v>8</v>
      </c>
    </row>
    <row r="14532" spans="1:8">
      <c r="A14532" t="n">
        <v>113784</v>
      </c>
      <c r="B14532" s="30" t="n">
        <v>51</v>
      </c>
      <c r="C14532" s="7" t="n">
        <v>4</v>
      </c>
      <c r="D14532" s="7" t="n">
        <v>0</v>
      </c>
      <c r="E14532" s="7" t="s">
        <v>284</v>
      </c>
    </row>
    <row r="14533" spans="1:8">
      <c r="A14533" t="s">
        <v>4</v>
      </c>
      <c r="B14533" s="4" t="s">
        <v>5</v>
      </c>
      <c r="C14533" s="4" t="s">
        <v>11</v>
      </c>
    </row>
    <row r="14534" spans="1:8">
      <c r="A14534" t="n">
        <v>113798</v>
      </c>
      <c r="B14534" s="26" t="n">
        <v>16</v>
      </c>
      <c r="C14534" s="7" t="n">
        <v>0</v>
      </c>
    </row>
    <row r="14535" spans="1:8">
      <c r="A14535" t="s">
        <v>4</v>
      </c>
      <c r="B14535" s="4" t="s">
        <v>5</v>
      </c>
      <c r="C14535" s="4" t="s">
        <v>11</v>
      </c>
      <c r="D14535" s="4" t="s">
        <v>7</v>
      </c>
      <c r="E14535" s="4" t="s">
        <v>17</v>
      </c>
      <c r="F14535" s="4" t="s">
        <v>42</v>
      </c>
      <c r="G14535" s="4" t="s">
        <v>7</v>
      </c>
      <c r="H14535" s="4" t="s">
        <v>7</v>
      </c>
    </row>
    <row r="14536" spans="1:8">
      <c r="A14536" t="n">
        <v>113801</v>
      </c>
      <c r="B14536" s="31" t="n">
        <v>26</v>
      </c>
      <c r="C14536" s="7" t="n">
        <v>0</v>
      </c>
      <c r="D14536" s="7" t="n">
        <v>17</v>
      </c>
      <c r="E14536" s="7" t="n">
        <v>65049</v>
      </c>
      <c r="F14536" s="7" t="s">
        <v>535</v>
      </c>
      <c r="G14536" s="7" t="n">
        <v>2</v>
      </c>
      <c r="H14536" s="7" t="n">
        <v>0</v>
      </c>
    </row>
    <row r="14537" spans="1:8">
      <c r="A14537" t="s">
        <v>4</v>
      </c>
      <c r="B14537" s="4" t="s">
        <v>5</v>
      </c>
    </row>
    <row r="14538" spans="1:8">
      <c r="A14538" t="n">
        <v>113833</v>
      </c>
      <c r="B14538" s="24" t="n">
        <v>28</v>
      </c>
    </row>
    <row r="14539" spans="1:8">
      <c r="A14539" t="s">
        <v>4</v>
      </c>
      <c r="B14539" s="4" t="s">
        <v>5</v>
      </c>
      <c r="C14539" s="4" t="s">
        <v>7</v>
      </c>
      <c r="D14539" s="4" t="s">
        <v>7</v>
      </c>
      <c r="E14539" s="4" t="s">
        <v>15</v>
      </c>
      <c r="F14539" s="4" t="s">
        <v>11</v>
      </c>
    </row>
    <row r="14540" spans="1:8">
      <c r="A14540" t="n">
        <v>113834</v>
      </c>
      <c r="B14540" s="61" t="n">
        <v>45</v>
      </c>
      <c r="C14540" s="7" t="n">
        <v>5</v>
      </c>
      <c r="D14540" s="7" t="n">
        <v>3</v>
      </c>
      <c r="E14540" s="7" t="n">
        <v>2.90000009536743</v>
      </c>
      <c r="F14540" s="7" t="n">
        <v>5000</v>
      </c>
    </row>
    <row r="14541" spans="1:8">
      <c r="A14541" t="s">
        <v>4</v>
      </c>
      <c r="B14541" s="4" t="s">
        <v>5</v>
      </c>
      <c r="C14541" s="4" t="s">
        <v>11</v>
      </c>
    </row>
    <row r="14542" spans="1:8">
      <c r="A14542" t="n">
        <v>113843</v>
      </c>
      <c r="B14542" s="26" t="n">
        <v>16</v>
      </c>
      <c r="C14542" s="7" t="n">
        <v>2000</v>
      </c>
    </row>
    <row r="14543" spans="1:8">
      <c r="A14543" t="s">
        <v>4</v>
      </c>
      <c r="B14543" s="4" t="s">
        <v>5</v>
      </c>
      <c r="C14543" s="4" t="s">
        <v>7</v>
      </c>
      <c r="D14543" s="4" t="s">
        <v>11</v>
      </c>
      <c r="E14543" s="4" t="s">
        <v>11</v>
      </c>
      <c r="F14543" s="4" t="s">
        <v>7</v>
      </c>
    </row>
    <row r="14544" spans="1:8">
      <c r="A14544" t="n">
        <v>113846</v>
      </c>
      <c r="B14544" s="22" t="n">
        <v>25</v>
      </c>
      <c r="C14544" s="7" t="n">
        <v>1</v>
      </c>
      <c r="D14544" s="7" t="n">
        <v>65535</v>
      </c>
      <c r="E14544" s="7" t="n">
        <v>65535</v>
      </c>
      <c r="F14544" s="7" t="n">
        <v>0</v>
      </c>
    </row>
    <row r="14545" spans="1:8">
      <c r="A14545" t="s">
        <v>4</v>
      </c>
      <c r="B14545" s="4" t="s">
        <v>5</v>
      </c>
      <c r="C14545" s="4" t="s">
        <v>7</v>
      </c>
      <c r="D14545" s="4" t="s">
        <v>11</v>
      </c>
      <c r="E14545" s="4" t="s">
        <v>7</v>
      </c>
    </row>
    <row r="14546" spans="1:8">
      <c r="A14546" t="n">
        <v>113853</v>
      </c>
      <c r="B14546" s="15" t="n">
        <v>49</v>
      </c>
      <c r="C14546" s="7" t="n">
        <v>1</v>
      </c>
      <c r="D14546" s="7" t="n">
        <v>4000</v>
      </c>
      <c r="E14546" s="7" t="n">
        <v>0</v>
      </c>
    </row>
    <row r="14547" spans="1:8">
      <c r="A14547" t="s">
        <v>4</v>
      </c>
      <c r="B14547" s="4" t="s">
        <v>5</v>
      </c>
      <c r="C14547" s="4" t="s">
        <v>7</v>
      </c>
      <c r="D14547" s="4" t="s">
        <v>11</v>
      </c>
      <c r="E14547" s="4" t="s">
        <v>15</v>
      </c>
    </row>
    <row r="14548" spans="1:8">
      <c r="A14548" t="n">
        <v>113858</v>
      </c>
      <c r="B14548" s="28" t="n">
        <v>58</v>
      </c>
      <c r="C14548" s="7" t="n">
        <v>0</v>
      </c>
      <c r="D14548" s="7" t="n">
        <v>2000</v>
      </c>
      <c r="E14548" s="7" t="n">
        <v>1</v>
      </c>
    </row>
    <row r="14549" spans="1:8">
      <c r="A14549" t="s">
        <v>4</v>
      </c>
      <c r="B14549" s="4" t="s">
        <v>5</v>
      </c>
      <c r="C14549" s="4" t="s">
        <v>7</v>
      </c>
      <c r="D14549" s="4" t="s">
        <v>11</v>
      </c>
    </row>
    <row r="14550" spans="1:8">
      <c r="A14550" t="n">
        <v>113866</v>
      </c>
      <c r="B14550" s="28" t="n">
        <v>58</v>
      </c>
      <c r="C14550" s="7" t="n">
        <v>255</v>
      </c>
      <c r="D14550" s="7" t="n">
        <v>0</v>
      </c>
    </row>
    <row r="14551" spans="1:8">
      <c r="A14551" t="s">
        <v>4</v>
      </c>
      <c r="B14551" s="4" t="s">
        <v>5</v>
      </c>
      <c r="C14551" s="4" t="s">
        <v>11</v>
      </c>
      <c r="D14551" s="4" t="s">
        <v>11</v>
      </c>
      <c r="E14551" s="4" t="s">
        <v>11</v>
      </c>
    </row>
    <row r="14552" spans="1:8">
      <c r="A14552" t="n">
        <v>113870</v>
      </c>
      <c r="B14552" s="42" t="n">
        <v>61</v>
      </c>
      <c r="C14552" s="7" t="n">
        <v>8</v>
      </c>
      <c r="D14552" s="7" t="n">
        <v>65533</v>
      </c>
      <c r="E14552" s="7" t="n">
        <v>0</v>
      </c>
    </row>
    <row r="14553" spans="1:8">
      <c r="A14553" t="s">
        <v>4</v>
      </c>
      <c r="B14553" s="4" t="s">
        <v>5</v>
      </c>
      <c r="C14553" s="4" t="s">
        <v>11</v>
      </c>
      <c r="D14553" s="4" t="s">
        <v>17</v>
      </c>
    </row>
    <row r="14554" spans="1:8">
      <c r="A14554" t="n">
        <v>113877</v>
      </c>
      <c r="B14554" s="41" t="n">
        <v>43</v>
      </c>
      <c r="C14554" s="7" t="n">
        <v>8</v>
      </c>
      <c r="D14554" s="7" t="n">
        <v>128</v>
      </c>
    </row>
    <row r="14555" spans="1:8">
      <c r="A14555" t="s">
        <v>4</v>
      </c>
      <c r="B14555" s="4" t="s">
        <v>5</v>
      </c>
      <c r="C14555" s="4" t="s">
        <v>11</v>
      </c>
      <c r="D14555" s="4" t="s">
        <v>17</v>
      </c>
    </row>
    <row r="14556" spans="1:8">
      <c r="A14556" t="n">
        <v>113884</v>
      </c>
      <c r="B14556" s="41" t="n">
        <v>43</v>
      </c>
      <c r="C14556" s="7" t="n">
        <v>8</v>
      </c>
      <c r="D14556" s="7" t="n">
        <v>32</v>
      </c>
    </row>
    <row r="14557" spans="1:8">
      <c r="A14557" t="s">
        <v>4</v>
      </c>
      <c r="B14557" s="4" t="s">
        <v>5</v>
      </c>
      <c r="C14557" s="4" t="s">
        <v>7</v>
      </c>
      <c r="D14557" s="4" t="s">
        <v>8</v>
      </c>
      <c r="E14557" s="4" t="s">
        <v>17</v>
      </c>
      <c r="F14557" s="4" t="s">
        <v>17</v>
      </c>
      <c r="G14557" s="4" t="s">
        <v>17</v>
      </c>
      <c r="H14557" s="4" t="s">
        <v>17</v>
      </c>
      <c r="I14557" s="4" t="s">
        <v>11</v>
      </c>
      <c r="J14557" s="4" t="s">
        <v>7</v>
      </c>
    </row>
    <row r="14558" spans="1:8">
      <c r="A14558" t="n">
        <v>113891</v>
      </c>
      <c r="B14558" s="17" t="n">
        <v>94</v>
      </c>
      <c r="C14558" s="7" t="n">
        <v>7</v>
      </c>
      <c r="D14558" s="7" t="s">
        <v>529</v>
      </c>
      <c r="E14558" s="7" t="n">
        <v>1</v>
      </c>
      <c r="F14558" s="7" t="n">
        <v>1</v>
      </c>
      <c r="G14558" s="7" t="n">
        <v>1</v>
      </c>
      <c r="H14558" s="7" t="n">
        <v>1</v>
      </c>
      <c r="I14558" s="7" t="n">
        <v>0</v>
      </c>
      <c r="J14558" s="7" t="n">
        <v>3</v>
      </c>
    </row>
    <row r="14559" spans="1:8">
      <c r="A14559" t="s">
        <v>4</v>
      </c>
      <c r="B14559" s="4" t="s">
        <v>5</v>
      </c>
      <c r="C14559" s="4" t="s">
        <v>7</v>
      </c>
    </row>
    <row r="14560" spans="1:8">
      <c r="A14560" t="n">
        <v>113919</v>
      </c>
      <c r="B14560" s="61" t="n">
        <v>45</v>
      </c>
      <c r="C14560" s="7" t="n">
        <v>0</v>
      </c>
    </row>
    <row r="14561" spans="1:10">
      <c r="A14561" t="s">
        <v>4</v>
      </c>
      <c r="B14561" s="4" t="s">
        <v>5</v>
      </c>
      <c r="C14561" s="4" t="s">
        <v>11</v>
      </c>
    </row>
    <row r="14562" spans="1:10">
      <c r="A14562" t="n">
        <v>113921</v>
      </c>
      <c r="B14562" s="26" t="n">
        <v>16</v>
      </c>
      <c r="C14562" s="7" t="n">
        <v>2000</v>
      </c>
    </row>
    <row r="14563" spans="1:10">
      <c r="A14563" t="s">
        <v>4</v>
      </c>
      <c r="B14563" s="4" t="s">
        <v>5</v>
      </c>
      <c r="C14563" s="4" t="s">
        <v>7</v>
      </c>
      <c r="D14563" s="4" t="s">
        <v>11</v>
      </c>
      <c r="E14563" s="4" t="s">
        <v>11</v>
      </c>
      <c r="F14563" s="4" t="s">
        <v>11</v>
      </c>
      <c r="G14563" s="4" t="s">
        <v>11</v>
      </c>
      <c r="H14563" s="4" t="s">
        <v>7</v>
      </c>
    </row>
    <row r="14564" spans="1:10">
      <c r="A14564" t="n">
        <v>113924</v>
      </c>
      <c r="B14564" s="22" t="n">
        <v>25</v>
      </c>
      <c r="C14564" s="7" t="n">
        <v>5</v>
      </c>
      <c r="D14564" s="7" t="n">
        <v>65535</v>
      </c>
      <c r="E14564" s="7" t="n">
        <v>500</v>
      </c>
      <c r="F14564" s="7" t="n">
        <v>800</v>
      </c>
      <c r="G14564" s="7" t="n">
        <v>140</v>
      </c>
      <c r="H14564" s="7" t="n">
        <v>0</v>
      </c>
    </row>
    <row r="14565" spans="1:10">
      <c r="A14565" t="s">
        <v>4</v>
      </c>
      <c r="B14565" s="4" t="s">
        <v>5</v>
      </c>
      <c r="C14565" s="4" t="s">
        <v>11</v>
      </c>
      <c r="D14565" s="4" t="s">
        <v>7</v>
      </c>
      <c r="E14565" s="4" t="s">
        <v>42</v>
      </c>
      <c r="F14565" s="4" t="s">
        <v>7</v>
      </c>
      <c r="G14565" s="4" t="s">
        <v>7</v>
      </c>
    </row>
    <row r="14566" spans="1:10">
      <c r="A14566" t="n">
        <v>113935</v>
      </c>
      <c r="B14566" s="23" t="n">
        <v>24</v>
      </c>
      <c r="C14566" s="7" t="n">
        <v>65533</v>
      </c>
      <c r="D14566" s="7" t="n">
        <v>11</v>
      </c>
      <c r="E14566" s="7" t="s">
        <v>553</v>
      </c>
      <c r="F14566" s="7" t="n">
        <v>2</v>
      </c>
      <c r="G14566" s="7" t="n">
        <v>0</v>
      </c>
    </row>
    <row r="14567" spans="1:10">
      <c r="A14567" t="s">
        <v>4</v>
      </c>
      <c r="B14567" s="4" t="s">
        <v>5</v>
      </c>
    </row>
    <row r="14568" spans="1:10">
      <c r="A14568" t="n">
        <v>114025</v>
      </c>
      <c r="B14568" s="24" t="n">
        <v>28</v>
      </c>
    </row>
    <row r="14569" spans="1:10">
      <c r="A14569" t="s">
        <v>4</v>
      </c>
      <c r="B14569" s="4" t="s">
        <v>5</v>
      </c>
      <c r="C14569" s="4" t="s">
        <v>11</v>
      </c>
      <c r="D14569" s="4" t="s">
        <v>7</v>
      </c>
      <c r="E14569" s="4" t="s">
        <v>42</v>
      </c>
      <c r="F14569" s="4" t="s">
        <v>7</v>
      </c>
      <c r="G14569" s="4" t="s">
        <v>7</v>
      </c>
    </row>
    <row r="14570" spans="1:10">
      <c r="A14570" t="n">
        <v>114026</v>
      </c>
      <c r="B14570" s="23" t="n">
        <v>24</v>
      </c>
      <c r="C14570" s="7" t="n">
        <v>65533</v>
      </c>
      <c r="D14570" s="7" t="n">
        <v>11</v>
      </c>
      <c r="E14570" s="7" t="s">
        <v>554</v>
      </c>
      <c r="F14570" s="7" t="n">
        <v>2</v>
      </c>
      <c r="G14570" s="7" t="n">
        <v>0</v>
      </c>
    </row>
    <row r="14571" spans="1:10">
      <c r="A14571" t="s">
        <v>4</v>
      </c>
      <c r="B14571" s="4" t="s">
        <v>5</v>
      </c>
    </row>
    <row r="14572" spans="1:10">
      <c r="A14572" t="n">
        <v>114119</v>
      </c>
      <c r="B14572" s="24" t="n">
        <v>28</v>
      </c>
    </row>
    <row r="14573" spans="1:10">
      <c r="A14573" t="s">
        <v>4</v>
      </c>
      <c r="B14573" s="4" t="s">
        <v>5</v>
      </c>
      <c r="C14573" s="4" t="s">
        <v>7</v>
      </c>
    </row>
    <row r="14574" spans="1:10">
      <c r="A14574" t="n">
        <v>114120</v>
      </c>
      <c r="B14574" s="25" t="n">
        <v>27</v>
      </c>
      <c r="C14574" s="7" t="n">
        <v>0</v>
      </c>
    </row>
    <row r="14575" spans="1:10">
      <c r="A14575" t="s">
        <v>4</v>
      </c>
      <c r="B14575" s="4" t="s">
        <v>5</v>
      </c>
      <c r="C14575" s="4" t="s">
        <v>7</v>
      </c>
    </row>
    <row r="14576" spans="1:10">
      <c r="A14576" t="n">
        <v>114122</v>
      </c>
      <c r="B14576" s="25" t="n">
        <v>27</v>
      </c>
      <c r="C14576" s="7" t="n">
        <v>1</v>
      </c>
    </row>
    <row r="14577" spans="1:8">
      <c r="A14577" t="s">
        <v>4</v>
      </c>
      <c r="B14577" s="4" t="s">
        <v>5</v>
      </c>
      <c r="C14577" s="4" t="s">
        <v>7</v>
      </c>
      <c r="D14577" s="4" t="s">
        <v>11</v>
      </c>
      <c r="E14577" s="4" t="s">
        <v>11</v>
      </c>
      <c r="F14577" s="4" t="s">
        <v>11</v>
      </c>
      <c r="G14577" s="4" t="s">
        <v>11</v>
      </c>
      <c r="H14577" s="4" t="s">
        <v>7</v>
      </c>
    </row>
    <row r="14578" spans="1:8">
      <c r="A14578" t="n">
        <v>114124</v>
      </c>
      <c r="B14578" s="22" t="n">
        <v>25</v>
      </c>
      <c r="C14578" s="7" t="n">
        <v>5</v>
      </c>
      <c r="D14578" s="7" t="n">
        <v>65535</v>
      </c>
      <c r="E14578" s="7" t="n">
        <v>65535</v>
      </c>
      <c r="F14578" s="7" t="n">
        <v>65535</v>
      </c>
      <c r="G14578" s="7" t="n">
        <v>65535</v>
      </c>
      <c r="H14578" s="7" t="n">
        <v>0</v>
      </c>
    </row>
    <row r="14579" spans="1:8">
      <c r="A14579" t="s">
        <v>4</v>
      </c>
      <c r="B14579" s="4" t="s">
        <v>5</v>
      </c>
      <c r="C14579" s="4" t="s">
        <v>7</v>
      </c>
      <c r="D14579" s="4" t="s">
        <v>7</v>
      </c>
    </row>
    <row r="14580" spans="1:8">
      <c r="A14580" t="n">
        <v>114135</v>
      </c>
      <c r="B14580" s="15" t="n">
        <v>49</v>
      </c>
      <c r="C14580" s="7" t="n">
        <v>2</v>
      </c>
      <c r="D14580" s="7" t="n">
        <v>0</v>
      </c>
    </row>
    <row r="14581" spans="1:8">
      <c r="A14581" t="s">
        <v>4</v>
      </c>
      <c r="B14581" s="4" t="s">
        <v>5</v>
      </c>
      <c r="C14581" s="4" t="s">
        <v>11</v>
      </c>
      <c r="D14581" s="4" t="s">
        <v>11</v>
      </c>
      <c r="E14581" s="4" t="s">
        <v>11</v>
      </c>
    </row>
    <row r="14582" spans="1:8">
      <c r="A14582" t="n">
        <v>114138</v>
      </c>
      <c r="B14582" s="42" t="n">
        <v>61</v>
      </c>
      <c r="C14582" s="7" t="n">
        <v>0</v>
      </c>
      <c r="D14582" s="7" t="n">
        <v>65533</v>
      </c>
      <c r="E14582" s="7" t="n">
        <v>0</v>
      </c>
    </row>
    <row r="14583" spans="1:8">
      <c r="A14583" t="s">
        <v>4</v>
      </c>
      <c r="B14583" s="4" t="s">
        <v>5</v>
      </c>
      <c r="C14583" s="4" t="s">
        <v>11</v>
      </c>
      <c r="D14583" s="4" t="s">
        <v>7</v>
      </c>
      <c r="E14583" s="4" t="s">
        <v>8</v>
      </c>
      <c r="F14583" s="4" t="s">
        <v>15</v>
      </c>
      <c r="G14583" s="4" t="s">
        <v>15</v>
      </c>
      <c r="H14583" s="4" t="s">
        <v>15</v>
      </c>
    </row>
    <row r="14584" spans="1:8">
      <c r="A14584" t="n">
        <v>114145</v>
      </c>
      <c r="B14584" s="40" t="n">
        <v>48</v>
      </c>
      <c r="C14584" s="7" t="n">
        <v>0</v>
      </c>
      <c r="D14584" s="7" t="n">
        <v>0</v>
      </c>
      <c r="E14584" s="7" t="s">
        <v>135</v>
      </c>
      <c r="F14584" s="7" t="n">
        <v>-1</v>
      </c>
      <c r="G14584" s="7" t="n">
        <v>1</v>
      </c>
      <c r="H14584" s="7" t="n">
        <v>0</v>
      </c>
    </row>
    <row r="14585" spans="1:8">
      <c r="A14585" t="s">
        <v>4</v>
      </c>
      <c r="B14585" s="4" t="s">
        <v>5</v>
      </c>
      <c r="C14585" s="4" t="s">
        <v>11</v>
      </c>
      <c r="D14585" s="4" t="s">
        <v>15</v>
      </c>
      <c r="E14585" s="4" t="s">
        <v>15</v>
      </c>
      <c r="F14585" s="4" t="s">
        <v>15</v>
      </c>
      <c r="G14585" s="4" t="s">
        <v>15</v>
      </c>
    </row>
    <row r="14586" spans="1:8">
      <c r="A14586" t="n">
        <v>114169</v>
      </c>
      <c r="B14586" s="37" t="n">
        <v>46</v>
      </c>
      <c r="C14586" s="7" t="n">
        <v>0</v>
      </c>
      <c r="D14586" s="7" t="n">
        <v>-30.0400009155273</v>
      </c>
      <c r="E14586" s="7" t="n">
        <v>0</v>
      </c>
      <c r="F14586" s="7" t="n">
        <v>-56.8899993896484</v>
      </c>
      <c r="G14586" s="7" t="n">
        <v>90</v>
      </c>
    </row>
    <row r="14587" spans="1:8">
      <c r="A14587" t="s">
        <v>4</v>
      </c>
      <c r="B14587" s="4" t="s">
        <v>5</v>
      </c>
      <c r="C14587" s="4" t="s">
        <v>7</v>
      </c>
    </row>
    <row r="14588" spans="1:8">
      <c r="A14588" t="n">
        <v>114188</v>
      </c>
      <c r="B14588" s="61" t="n">
        <v>45</v>
      </c>
      <c r="C14588" s="7" t="n">
        <v>0</v>
      </c>
    </row>
    <row r="14589" spans="1:8">
      <c r="A14589" t="s">
        <v>4</v>
      </c>
      <c r="B14589" s="4" t="s">
        <v>5</v>
      </c>
      <c r="C14589" s="4" t="s">
        <v>11</v>
      </c>
    </row>
    <row r="14590" spans="1:8">
      <c r="A14590" t="n">
        <v>114190</v>
      </c>
      <c r="B14590" s="26" t="n">
        <v>16</v>
      </c>
      <c r="C14590" s="7" t="n">
        <v>500</v>
      </c>
    </row>
    <row r="14591" spans="1:8">
      <c r="A14591" t="s">
        <v>4</v>
      </c>
      <c r="B14591" s="4" t="s">
        <v>5</v>
      </c>
      <c r="C14591" s="4" t="s">
        <v>7</v>
      </c>
      <c r="D14591" s="4" t="s">
        <v>11</v>
      </c>
      <c r="E14591" s="4" t="s">
        <v>7</v>
      </c>
    </row>
    <row r="14592" spans="1:8">
      <c r="A14592" t="n">
        <v>114193</v>
      </c>
      <c r="B14592" s="38" t="n">
        <v>36</v>
      </c>
      <c r="C14592" s="7" t="n">
        <v>9</v>
      </c>
      <c r="D14592" s="7" t="n">
        <v>0</v>
      </c>
      <c r="E14592" s="7" t="n">
        <v>0</v>
      </c>
    </row>
    <row r="14593" spans="1:8">
      <c r="A14593" t="s">
        <v>4</v>
      </c>
      <c r="B14593" s="4" t="s">
        <v>5</v>
      </c>
      <c r="C14593" s="4" t="s">
        <v>7</v>
      </c>
      <c r="D14593" s="4" t="s">
        <v>8</v>
      </c>
    </row>
    <row r="14594" spans="1:8">
      <c r="A14594" t="n">
        <v>114198</v>
      </c>
      <c r="B14594" s="6" t="n">
        <v>2</v>
      </c>
      <c r="C14594" s="7" t="n">
        <v>10</v>
      </c>
      <c r="D14594" s="7" t="s">
        <v>608</v>
      </c>
    </row>
    <row r="14595" spans="1:8">
      <c r="A14595" t="s">
        <v>4</v>
      </c>
      <c r="B14595" s="4" t="s">
        <v>5</v>
      </c>
    </row>
    <row r="14596" spans="1:8">
      <c r="A14596" t="n">
        <v>114219</v>
      </c>
      <c r="B14596" s="5" t="n">
        <v>1</v>
      </c>
    </row>
    <row r="14597" spans="1:8" s="3" customFormat="1" customHeight="0">
      <c r="A14597" s="3" t="s">
        <v>2</v>
      </c>
      <c r="B14597" s="3" t="s">
        <v>616</v>
      </c>
    </row>
    <row r="14598" spans="1:8">
      <c r="A14598" t="s">
        <v>4</v>
      </c>
      <c r="B14598" s="4" t="s">
        <v>5</v>
      </c>
      <c r="C14598" s="4" t="s">
        <v>7</v>
      </c>
      <c r="D14598" s="4" t="s">
        <v>7</v>
      </c>
      <c r="E14598" s="4" t="s">
        <v>7</v>
      </c>
      <c r="F14598" s="4" t="s">
        <v>7</v>
      </c>
    </row>
    <row r="14599" spans="1:8">
      <c r="A14599" t="n">
        <v>114220</v>
      </c>
      <c r="B14599" s="13" t="n">
        <v>14</v>
      </c>
      <c r="C14599" s="7" t="n">
        <v>2</v>
      </c>
      <c r="D14599" s="7" t="n">
        <v>0</v>
      </c>
      <c r="E14599" s="7" t="n">
        <v>0</v>
      </c>
      <c r="F14599" s="7" t="n">
        <v>0</v>
      </c>
    </row>
    <row r="14600" spans="1:8">
      <c r="A14600" t="s">
        <v>4</v>
      </c>
      <c r="B14600" s="4" t="s">
        <v>5</v>
      </c>
      <c r="C14600" s="4" t="s">
        <v>7</v>
      </c>
      <c r="D14600" s="10" t="s">
        <v>10</v>
      </c>
      <c r="E14600" s="4" t="s">
        <v>5</v>
      </c>
      <c r="F14600" s="4" t="s">
        <v>7</v>
      </c>
      <c r="G14600" s="4" t="s">
        <v>11</v>
      </c>
      <c r="H14600" s="10" t="s">
        <v>12</v>
      </c>
      <c r="I14600" s="4" t="s">
        <v>7</v>
      </c>
      <c r="J14600" s="4" t="s">
        <v>17</v>
      </c>
      <c r="K14600" s="4" t="s">
        <v>7</v>
      </c>
      <c r="L14600" s="4" t="s">
        <v>7</v>
      </c>
      <c r="M14600" s="10" t="s">
        <v>10</v>
      </c>
      <c r="N14600" s="4" t="s">
        <v>5</v>
      </c>
      <c r="O14600" s="4" t="s">
        <v>7</v>
      </c>
      <c r="P14600" s="4" t="s">
        <v>11</v>
      </c>
      <c r="Q14600" s="10" t="s">
        <v>12</v>
      </c>
      <c r="R14600" s="4" t="s">
        <v>7</v>
      </c>
      <c r="S14600" s="4" t="s">
        <v>17</v>
      </c>
      <c r="T14600" s="4" t="s">
        <v>7</v>
      </c>
      <c r="U14600" s="4" t="s">
        <v>7</v>
      </c>
      <c r="V14600" s="4" t="s">
        <v>7</v>
      </c>
      <c r="W14600" s="4" t="s">
        <v>13</v>
      </c>
    </row>
    <row r="14601" spans="1:8">
      <c r="A14601" t="n">
        <v>114225</v>
      </c>
      <c r="B14601" s="9" t="n">
        <v>5</v>
      </c>
      <c r="C14601" s="7" t="n">
        <v>28</v>
      </c>
      <c r="D14601" s="10" t="s">
        <v>3</v>
      </c>
      <c r="E14601" s="8" t="n">
        <v>162</v>
      </c>
      <c r="F14601" s="7" t="n">
        <v>3</v>
      </c>
      <c r="G14601" s="7" t="n">
        <v>36890</v>
      </c>
      <c r="H14601" s="10" t="s">
        <v>3</v>
      </c>
      <c r="I14601" s="7" t="n">
        <v>0</v>
      </c>
      <c r="J14601" s="7" t="n">
        <v>1</v>
      </c>
      <c r="K14601" s="7" t="n">
        <v>2</v>
      </c>
      <c r="L14601" s="7" t="n">
        <v>28</v>
      </c>
      <c r="M14601" s="10" t="s">
        <v>3</v>
      </c>
      <c r="N14601" s="8" t="n">
        <v>162</v>
      </c>
      <c r="O14601" s="7" t="n">
        <v>3</v>
      </c>
      <c r="P14601" s="7" t="n">
        <v>36890</v>
      </c>
      <c r="Q14601" s="10" t="s">
        <v>3</v>
      </c>
      <c r="R14601" s="7" t="n">
        <v>0</v>
      </c>
      <c r="S14601" s="7" t="n">
        <v>2</v>
      </c>
      <c r="T14601" s="7" t="n">
        <v>2</v>
      </c>
      <c r="U14601" s="7" t="n">
        <v>11</v>
      </c>
      <c r="V14601" s="7" t="n">
        <v>1</v>
      </c>
      <c r="W14601" s="11" t="n">
        <f t="normal" ca="1">A14605</f>
        <v>0</v>
      </c>
    </row>
    <row r="14602" spans="1:8">
      <c r="A14602" t="s">
        <v>4</v>
      </c>
      <c r="B14602" s="4" t="s">
        <v>5</v>
      </c>
      <c r="C14602" s="4" t="s">
        <v>7</v>
      </c>
      <c r="D14602" s="4" t="s">
        <v>11</v>
      </c>
      <c r="E14602" s="4" t="s">
        <v>15</v>
      </c>
    </row>
    <row r="14603" spans="1:8">
      <c r="A14603" t="n">
        <v>114254</v>
      </c>
      <c r="B14603" s="28" t="n">
        <v>58</v>
      </c>
      <c r="C14603" s="7" t="n">
        <v>0</v>
      </c>
      <c r="D14603" s="7" t="n">
        <v>0</v>
      </c>
      <c r="E14603" s="7" t="n">
        <v>1</v>
      </c>
    </row>
    <row r="14604" spans="1:8">
      <c r="A14604" t="s">
        <v>4</v>
      </c>
      <c r="B14604" s="4" t="s">
        <v>5</v>
      </c>
      <c r="C14604" s="4" t="s">
        <v>7</v>
      </c>
      <c r="D14604" s="10" t="s">
        <v>10</v>
      </c>
      <c r="E14604" s="4" t="s">
        <v>5</v>
      </c>
      <c r="F14604" s="4" t="s">
        <v>7</v>
      </c>
      <c r="G14604" s="4" t="s">
        <v>11</v>
      </c>
      <c r="H14604" s="10" t="s">
        <v>12</v>
      </c>
      <c r="I14604" s="4" t="s">
        <v>7</v>
      </c>
      <c r="J14604" s="4" t="s">
        <v>17</v>
      </c>
      <c r="K14604" s="4" t="s">
        <v>7</v>
      </c>
      <c r="L14604" s="4" t="s">
        <v>7</v>
      </c>
      <c r="M14604" s="10" t="s">
        <v>10</v>
      </c>
      <c r="N14604" s="4" t="s">
        <v>5</v>
      </c>
      <c r="O14604" s="4" t="s">
        <v>7</v>
      </c>
      <c r="P14604" s="4" t="s">
        <v>11</v>
      </c>
      <c r="Q14604" s="10" t="s">
        <v>12</v>
      </c>
      <c r="R14604" s="4" t="s">
        <v>7</v>
      </c>
      <c r="S14604" s="4" t="s">
        <v>17</v>
      </c>
      <c r="T14604" s="4" t="s">
        <v>7</v>
      </c>
      <c r="U14604" s="4" t="s">
        <v>7</v>
      </c>
      <c r="V14604" s="4" t="s">
        <v>7</v>
      </c>
      <c r="W14604" s="4" t="s">
        <v>13</v>
      </c>
    </row>
    <row r="14605" spans="1:8">
      <c r="A14605" t="n">
        <v>114262</v>
      </c>
      <c r="B14605" s="9" t="n">
        <v>5</v>
      </c>
      <c r="C14605" s="7" t="n">
        <v>28</v>
      </c>
      <c r="D14605" s="10" t="s">
        <v>3</v>
      </c>
      <c r="E14605" s="8" t="n">
        <v>162</v>
      </c>
      <c r="F14605" s="7" t="n">
        <v>3</v>
      </c>
      <c r="G14605" s="7" t="n">
        <v>36890</v>
      </c>
      <c r="H14605" s="10" t="s">
        <v>3</v>
      </c>
      <c r="I14605" s="7" t="n">
        <v>0</v>
      </c>
      <c r="J14605" s="7" t="n">
        <v>1</v>
      </c>
      <c r="K14605" s="7" t="n">
        <v>3</v>
      </c>
      <c r="L14605" s="7" t="n">
        <v>28</v>
      </c>
      <c r="M14605" s="10" t="s">
        <v>3</v>
      </c>
      <c r="N14605" s="8" t="n">
        <v>162</v>
      </c>
      <c r="O14605" s="7" t="n">
        <v>3</v>
      </c>
      <c r="P14605" s="7" t="n">
        <v>36890</v>
      </c>
      <c r="Q14605" s="10" t="s">
        <v>3</v>
      </c>
      <c r="R14605" s="7" t="n">
        <v>0</v>
      </c>
      <c r="S14605" s="7" t="n">
        <v>2</v>
      </c>
      <c r="T14605" s="7" t="n">
        <v>3</v>
      </c>
      <c r="U14605" s="7" t="n">
        <v>9</v>
      </c>
      <c r="V14605" s="7" t="n">
        <v>1</v>
      </c>
      <c r="W14605" s="11" t="n">
        <f t="normal" ca="1">A14615</f>
        <v>0</v>
      </c>
    </row>
    <row r="14606" spans="1:8">
      <c r="A14606" t="s">
        <v>4</v>
      </c>
      <c r="B14606" s="4" t="s">
        <v>5</v>
      </c>
      <c r="C14606" s="4" t="s">
        <v>7</v>
      </c>
      <c r="D14606" s="10" t="s">
        <v>10</v>
      </c>
      <c r="E14606" s="4" t="s">
        <v>5</v>
      </c>
      <c r="F14606" s="4" t="s">
        <v>11</v>
      </c>
      <c r="G14606" s="4" t="s">
        <v>7</v>
      </c>
      <c r="H14606" s="4" t="s">
        <v>7</v>
      </c>
      <c r="I14606" s="4" t="s">
        <v>8</v>
      </c>
      <c r="J14606" s="10" t="s">
        <v>12</v>
      </c>
      <c r="K14606" s="4" t="s">
        <v>7</v>
      </c>
      <c r="L14606" s="4" t="s">
        <v>7</v>
      </c>
      <c r="M14606" s="10" t="s">
        <v>10</v>
      </c>
      <c r="N14606" s="4" t="s">
        <v>5</v>
      </c>
      <c r="O14606" s="4" t="s">
        <v>7</v>
      </c>
      <c r="P14606" s="10" t="s">
        <v>12</v>
      </c>
      <c r="Q14606" s="4" t="s">
        <v>7</v>
      </c>
      <c r="R14606" s="4" t="s">
        <v>17</v>
      </c>
      <c r="S14606" s="4" t="s">
        <v>7</v>
      </c>
      <c r="T14606" s="4" t="s">
        <v>7</v>
      </c>
      <c r="U14606" s="4" t="s">
        <v>7</v>
      </c>
      <c r="V14606" s="10" t="s">
        <v>10</v>
      </c>
      <c r="W14606" s="4" t="s">
        <v>5</v>
      </c>
      <c r="X14606" s="4" t="s">
        <v>7</v>
      </c>
      <c r="Y14606" s="10" t="s">
        <v>12</v>
      </c>
      <c r="Z14606" s="4" t="s">
        <v>7</v>
      </c>
      <c r="AA14606" s="4" t="s">
        <v>17</v>
      </c>
      <c r="AB14606" s="4" t="s">
        <v>7</v>
      </c>
      <c r="AC14606" s="4" t="s">
        <v>7</v>
      </c>
      <c r="AD14606" s="4" t="s">
        <v>7</v>
      </c>
      <c r="AE14606" s="4" t="s">
        <v>13</v>
      </c>
    </row>
    <row r="14607" spans="1:8">
      <c r="A14607" t="n">
        <v>114291</v>
      </c>
      <c r="B14607" s="9" t="n">
        <v>5</v>
      </c>
      <c r="C14607" s="7" t="n">
        <v>28</v>
      </c>
      <c r="D14607" s="10" t="s">
        <v>3</v>
      </c>
      <c r="E14607" s="39" t="n">
        <v>47</v>
      </c>
      <c r="F14607" s="7" t="n">
        <v>61456</v>
      </c>
      <c r="G14607" s="7" t="n">
        <v>2</v>
      </c>
      <c r="H14607" s="7" t="n">
        <v>0</v>
      </c>
      <c r="I14607" s="7" t="s">
        <v>134</v>
      </c>
      <c r="J14607" s="10" t="s">
        <v>3</v>
      </c>
      <c r="K14607" s="7" t="n">
        <v>8</v>
      </c>
      <c r="L14607" s="7" t="n">
        <v>28</v>
      </c>
      <c r="M14607" s="10" t="s">
        <v>3</v>
      </c>
      <c r="N14607" s="53" t="n">
        <v>74</v>
      </c>
      <c r="O14607" s="7" t="n">
        <v>65</v>
      </c>
      <c r="P14607" s="10" t="s">
        <v>3</v>
      </c>
      <c r="Q14607" s="7" t="n">
        <v>0</v>
      </c>
      <c r="R14607" s="7" t="n">
        <v>1</v>
      </c>
      <c r="S14607" s="7" t="n">
        <v>3</v>
      </c>
      <c r="T14607" s="7" t="n">
        <v>9</v>
      </c>
      <c r="U14607" s="7" t="n">
        <v>28</v>
      </c>
      <c r="V14607" s="10" t="s">
        <v>3</v>
      </c>
      <c r="W14607" s="53" t="n">
        <v>74</v>
      </c>
      <c r="X14607" s="7" t="n">
        <v>65</v>
      </c>
      <c r="Y14607" s="10" t="s">
        <v>3</v>
      </c>
      <c r="Z14607" s="7" t="n">
        <v>0</v>
      </c>
      <c r="AA14607" s="7" t="n">
        <v>2</v>
      </c>
      <c r="AB14607" s="7" t="n">
        <v>3</v>
      </c>
      <c r="AC14607" s="7" t="n">
        <v>9</v>
      </c>
      <c r="AD14607" s="7" t="n">
        <v>1</v>
      </c>
      <c r="AE14607" s="11" t="n">
        <f t="normal" ca="1">A14611</f>
        <v>0</v>
      </c>
    </row>
    <row r="14608" spans="1:8">
      <c r="A14608" t="s">
        <v>4</v>
      </c>
      <c r="B14608" s="4" t="s">
        <v>5</v>
      </c>
      <c r="C14608" s="4" t="s">
        <v>11</v>
      </c>
      <c r="D14608" s="4" t="s">
        <v>7</v>
      </c>
      <c r="E14608" s="4" t="s">
        <v>7</v>
      </c>
      <c r="F14608" s="4" t="s">
        <v>8</v>
      </c>
    </row>
    <row r="14609" spans="1:31">
      <c r="A14609" t="n">
        <v>114339</v>
      </c>
      <c r="B14609" s="39" t="n">
        <v>47</v>
      </c>
      <c r="C14609" s="7" t="n">
        <v>61456</v>
      </c>
      <c r="D14609" s="7" t="n">
        <v>0</v>
      </c>
      <c r="E14609" s="7" t="n">
        <v>0</v>
      </c>
      <c r="F14609" s="7" t="s">
        <v>135</v>
      </c>
    </row>
    <row r="14610" spans="1:31">
      <c r="A14610" t="s">
        <v>4</v>
      </c>
      <c r="B14610" s="4" t="s">
        <v>5</v>
      </c>
      <c r="C14610" s="4" t="s">
        <v>7</v>
      </c>
      <c r="D14610" s="4" t="s">
        <v>11</v>
      </c>
      <c r="E14610" s="4" t="s">
        <v>15</v>
      </c>
    </row>
    <row r="14611" spans="1:31">
      <c r="A14611" t="n">
        <v>114352</v>
      </c>
      <c r="B14611" s="28" t="n">
        <v>58</v>
      </c>
      <c r="C14611" s="7" t="n">
        <v>0</v>
      </c>
      <c r="D14611" s="7" t="n">
        <v>300</v>
      </c>
      <c r="E14611" s="7" t="n">
        <v>1</v>
      </c>
    </row>
    <row r="14612" spans="1:31">
      <c r="A14612" t="s">
        <v>4</v>
      </c>
      <c r="B14612" s="4" t="s">
        <v>5</v>
      </c>
      <c r="C14612" s="4" t="s">
        <v>7</v>
      </c>
      <c r="D14612" s="4" t="s">
        <v>11</v>
      </c>
    </row>
    <row r="14613" spans="1:31">
      <c r="A14613" t="n">
        <v>114360</v>
      </c>
      <c r="B14613" s="28" t="n">
        <v>58</v>
      </c>
      <c r="C14613" s="7" t="n">
        <v>255</v>
      </c>
      <c r="D14613" s="7" t="n">
        <v>0</v>
      </c>
    </row>
    <row r="14614" spans="1:31">
      <c r="A14614" t="s">
        <v>4</v>
      </c>
      <c r="B14614" s="4" t="s">
        <v>5</v>
      </c>
      <c r="C14614" s="4" t="s">
        <v>7</v>
      </c>
      <c r="D14614" s="4" t="s">
        <v>7</v>
      </c>
      <c r="E14614" s="4" t="s">
        <v>7</v>
      </c>
      <c r="F14614" s="4" t="s">
        <v>7</v>
      </c>
    </row>
    <row r="14615" spans="1:31">
      <c r="A14615" t="n">
        <v>114364</v>
      </c>
      <c r="B14615" s="13" t="n">
        <v>14</v>
      </c>
      <c r="C14615" s="7" t="n">
        <v>0</v>
      </c>
      <c r="D14615" s="7" t="n">
        <v>0</v>
      </c>
      <c r="E14615" s="7" t="n">
        <v>0</v>
      </c>
      <c r="F14615" s="7" t="n">
        <v>64</v>
      </c>
    </row>
    <row r="14616" spans="1:31">
      <c r="A14616" t="s">
        <v>4</v>
      </c>
      <c r="B14616" s="4" t="s">
        <v>5</v>
      </c>
      <c r="C14616" s="4" t="s">
        <v>7</v>
      </c>
      <c r="D14616" s="4" t="s">
        <v>11</v>
      </c>
    </row>
    <row r="14617" spans="1:31">
      <c r="A14617" t="n">
        <v>114369</v>
      </c>
      <c r="B14617" s="21" t="n">
        <v>22</v>
      </c>
      <c r="C14617" s="7" t="n">
        <v>0</v>
      </c>
      <c r="D14617" s="7" t="n">
        <v>36890</v>
      </c>
    </row>
    <row r="14618" spans="1:31">
      <c r="A14618" t="s">
        <v>4</v>
      </c>
      <c r="B14618" s="4" t="s">
        <v>5</v>
      </c>
      <c r="C14618" s="4" t="s">
        <v>7</v>
      </c>
      <c r="D14618" s="4" t="s">
        <v>11</v>
      </c>
    </row>
    <row r="14619" spans="1:31">
      <c r="A14619" t="n">
        <v>114373</v>
      </c>
      <c r="B14619" s="28" t="n">
        <v>58</v>
      </c>
      <c r="C14619" s="7" t="n">
        <v>5</v>
      </c>
      <c r="D14619" s="7" t="n">
        <v>300</v>
      </c>
    </row>
    <row r="14620" spans="1:31">
      <c r="A14620" t="s">
        <v>4</v>
      </c>
      <c r="B14620" s="4" t="s">
        <v>5</v>
      </c>
      <c r="C14620" s="4" t="s">
        <v>15</v>
      </c>
      <c r="D14620" s="4" t="s">
        <v>11</v>
      </c>
    </row>
    <row r="14621" spans="1:31">
      <c r="A14621" t="n">
        <v>114377</v>
      </c>
      <c r="B14621" s="29" t="n">
        <v>103</v>
      </c>
      <c r="C14621" s="7" t="n">
        <v>0</v>
      </c>
      <c r="D14621" s="7" t="n">
        <v>300</v>
      </c>
    </row>
    <row r="14622" spans="1:31">
      <c r="A14622" t="s">
        <v>4</v>
      </c>
      <c r="B14622" s="4" t="s">
        <v>5</v>
      </c>
      <c r="C14622" s="4" t="s">
        <v>7</v>
      </c>
    </row>
    <row r="14623" spans="1:31">
      <c r="A14623" t="n">
        <v>114384</v>
      </c>
      <c r="B14623" s="54" t="n">
        <v>64</v>
      </c>
      <c r="C14623" s="7" t="n">
        <v>7</v>
      </c>
    </row>
    <row r="14624" spans="1:31">
      <c r="A14624" t="s">
        <v>4</v>
      </c>
      <c r="B14624" s="4" t="s">
        <v>5</v>
      </c>
      <c r="C14624" s="4" t="s">
        <v>7</v>
      </c>
      <c r="D14624" s="4" t="s">
        <v>11</v>
      </c>
    </row>
    <row r="14625" spans="1:6">
      <c r="A14625" t="n">
        <v>114386</v>
      </c>
      <c r="B14625" s="55" t="n">
        <v>72</v>
      </c>
      <c r="C14625" s="7" t="n">
        <v>5</v>
      </c>
      <c r="D14625" s="7" t="n">
        <v>0</v>
      </c>
    </row>
    <row r="14626" spans="1:6">
      <c r="A14626" t="s">
        <v>4</v>
      </c>
      <c r="B14626" s="4" t="s">
        <v>5</v>
      </c>
      <c r="C14626" s="4" t="s">
        <v>7</v>
      </c>
      <c r="D14626" s="10" t="s">
        <v>10</v>
      </c>
      <c r="E14626" s="4" t="s">
        <v>5</v>
      </c>
      <c r="F14626" s="4" t="s">
        <v>7</v>
      </c>
      <c r="G14626" s="4" t="s">
        <v>11</v>
      </c>
      <c r="H14626" s="10" t="s">
        <v>12</v>
      </c>
      <c r="I14626" s="4" t="s">
        <v>7</v>
      </c>
      <c r="J14626" s="4" t="s">
        <v>17</v>
      </c>
      <c r="K14626" s="4" t="s">
        <v>7</v>
      </c>
      <c r="L14626" s="4" t="s">
        <v>7</v>
      </c>
      <c r="M14626" s="4" t="s">
        <v>13</v>
      </c>
    </row>
    <row r="14627" spans="1:6">
      <c r="A14627" t="n">
        <v>114390</v>
      </c>
      <c r="B14627" s="9" t="n">
        <v>5</v>
      </c>
      <c r="C14627" s="7" t="n">
        <v>28</v>
      </c>
      <c r="D14627" s="10" t="s">
        <v>3</v>
      </c>
      <c r="E14627" s="8" t="n">
        <v>162</v>
      </c>
      <c r="F14627" s="7" t="n">
        <v>4</v>
      </c>
      <c r="G14627" s="7" t="n">
        <v>36890</v>
      </c>
      <c r="H14627" s="10" t="s">
        <v>3</v>
      </c>
      <c r="I14627" s="7" t="n">
        <v>0</v>
      </c>
      <c r="J14627" s="7" t="n">
        <v>1</v>
      </c>
      <c r="K14627" s="7" t="n">
        <v>2</v>
      </c>
      <c r="L14627" s="7" t="n">
        <v>1</v>
      </c>
      <c r="M14627" s="11" t="n">
        <f t="normal" ca="1">A14633</f>
        <v>0</v>
      </c>
    </row>
    <row r="14628" spans="1:6">
      <c r="A14628" t="s">
        <v>4</v>
      </c>
      <c r="B14628" s="4" t="s">
        <v>5</v>
      </c>
      <c r="C14628" s="4" t="s">
        <v>7</v>
      </c>
      <c r="D14628" s="4" t="s">
        <v>8</v>
      </c>
    </row>
    <row r="14629" spans="1:6">
      <c r="A14629" t="n">
        <v>114407</v>
      </c>
      <c r="B14629" s="6" t="n">
        <v>2</v>
      </c>
      <c r="C14629" s="7" t="n">
        <v>10</v>
      </c>
      <c r="D14629" s="7" t="s">
        <v>136</v>
      </c>
    </row>
    <row r="14630" spans="1:6">
      <c r="A14630" t="s">
        <v>4</v>
      </c>
      <c r="B14630" s="4" t="s">
        <v>5</v>
      </c>
      <c r="C14630" s="4" t="s">
        <v>11</v>
      </c>
    </row>
    <row r="14631" spans="1:6">
      <c r="A14631" t="n">
        <v>114424</v>
      </c>
      <c r="B14631" s="26" t="n">
        <v>16</v>
      </c>
      <c r="C14631" s="7" t="n">
        <v>0</v>
      </c>
    </row>
    <row r="14632" spans="1:6">
      <c r="A14632" t="s">
        <v>4</v>
      </c>
      <c r="B14632" s="4" t="s">
        <v>5</v>
      </c>
      <c r="C14632" s="4" t="s">
        <v>7</v>
      </c>
    </row>
    <row r="14633" spans="1:6">
      <c r="A14633" t="n">
        <v>114427</v>
      </c>
      <c r="B14633" s="56" t="n">
        <v>116</v>
      </c>
      <c r="C14633" s="7" t="n">
        <v>0</v>
      </c>
    </row>
    <row r="14634" spans="1:6">
      <c r="A14634" t="s">
        <v>4</v>
      </c>
      <c r="B14634" s="4" t="s">
        <v>5</v>
      </c>
      <c r="C14634" s="4" t="s">
        <v>7</v>
      </c>
      <c r="D14634" s="4" t="s">
        <v>11</v>
      </c>
    </row>
    <row r="14635" spans="1:6">
      <c r="A14635" t="n">
        <v>114429</v>
      </c>
      <c r="B14635" s="56" t="n">
        <v>116</v>
      </c>
      <c r="C14635" s="7" t="n">
        <v>2</v>
      </c>
      <c r="D14635" s="7" t="n">
        <v>1</v>
      </c>
    </row>
    <row r="14636" spans="1:6">
      <c r="A14636" t="s">
        <v>4</v>
      </c>
      <c r="B14636" s="4" t="s">
        <v>5</v>
      </c>
      <c r="C14636" s="4" t="s">
        <v>7</v>
      </c>
      <c r="D14636" s="4" t="s">
        <v>17</v>
      </c>
    </row>
    <row r="14637" spans="1:6">
      <c r="A14637" t="n">
        <v>114433</v>
      </c>
      <c r="B14637" s="56" t="n">
        <v>116</v>
      </c>
      <c r="C14637" s="7" t="n">
        <v>5</v>
      </c>
      <c r="D14637" s="7" t="n">
        <v>1101004800</v>
      </c>
    </row>
    <row r="14638" spans="1:6">
      <c r="A14638" t="s">
        <v>4</v>
      </c>
      <c r="B14638" s="4" t="s">
        <v>5</v>
      </c>
      <c r="C14638" s="4" t="s">
        <v>7</v>
      </c>
      <c r="D14638" s="4" t="s">
        <v>11</v>
      </c>
    </row>
    <row r="14639" spans="1:6">
      <c r="A14639" t="n">
        <v>114439</v>
      </c>
      <c r="B14639" s="56" t="n">
        <v>116</v>
      </c>
      <c r="C14639" s="7" t="n">
        <v>6</v>
      </c>
      <c r="D14639" s="7" t="n">
        <v>1</v>
      </c>
    </row>
    <row r="14640" spans="1:6">
      <c r="A14640" t="s">
        <v>4</v>
      </c>
      <c r="B14640" s="4" t="s">
        <v>5</v>
      </c>
      <c r="C14640" s="4" t="s">
        <v>11</v>
      </c>
      <c r="D14640" s="4" t="s">
        <v>8</v>
      </c>
      <c r="E14640" s="4" t="s">
        <v>8</v>
      </c>
      <c r="F14640" s="4" t="s">
        <v>8</v>
      </c>
      <c r="G14640" s="4" t="s">
        <v>7</v>
      </c>
      <c r="H14640" s="4" t="s">
        <v>17</v>
      </c>
      <c r="I14640" s="4" t="s">
        <v>15</v>
      </c>
      <c r="J14640" s="4" t="s">
        <v>15</v>
      </c>
      <c r="K14640" s="4" t="s">
        <v>15</v>
      </c>
      <c r="L14640" s="4" t="s">
        <v>15</v>
      </c>
      <c r="M14640" s="4" t="s">
        <v>15</v>
      </c>
      <c r="N14640" s="4" t="s">
        <v>15</v>
      </c>
      <c r="O14640" s="4" t="s">
        <v>15</v>
      </c>
      <c r="P14640" s="4" t="s">
        <v>8</v>
      </c>
      <c r="Q14640" s="4" t="s">
        <v>8</v>
      </c>
      <c r="R14640" s="4" t="s">
        <v>17</v>
      </c>
      <c r="S14640" s="4" t="s">
        <v>7</v>
      </c>
      <c r="T14640" s="4" t="s">
        <v>17</v>
      </c>
      <c r="U14640" s="4" t="s">
        <v>17</v>
      </c>
      <c r="V14640" s="4" t="s">
        <v>11</v>
      </c>
    </row>
    <row r="14641" spans="1:22">
      <c r="A14641" t="n">
        <v>114443</v>
      </c>
      <c r="B14641" s="59" t="n">
        <v>19</v>
      </c>
      <c r="C14641" s="7" t="n">
        <v>1</v>
      </c>
      <c r="D14641" s="7" t="s">
        <v>144</v>
      </c>
      <c r="E14641" s="7" t="s">
        <v>145</v>
      </c>
      <c r="F14641" s="7" t="s">
        <v>18</v>
      </c>
      <c r="G14641" s="7" t="n">
        <v>0</v>
      </c>
      <c r="H14641" s="7" t="n">
        <v>1</v>
      </c>
      <c r="I14641" s="7" t="n">
        <v>0</v>
      </c>
      <c r="J14641" s="7" t="n">
        <v>0</v>
      </c>
      <c r="K14641" s="7" t="n">
        <v>0</v>
      </c>
      <c r="L14641" s="7" t="n">
        <v>0</v>
      </c>
      <c r="M14641" s="7" t="n">
        <v>1</v>
      </c>
      <c r="N14641" s="7" t="n">
        <v>1.60000002384186</v>
      </c>
      <c r="O14641" s="7" t="n">
        <v>0.0900000035762787</v>
      </c>
      <c r="P14641" s="7" t="s">
        <v>18</v>
      </c>
      <c r="Q14641" s="7" t="s">
        <v>18</v>
      </c>
      <c r="R14641" s="7" t="n">
        <v>-1</v>
      </c>
      <c r="S14641" s="7" t="n">
        <v>0</v>
      </c>
      <c r="T14641" s="7" t="n">
        <v>0</v>
      </c>
      <c r="U14641" s="7" t="n">
        <v>0</v>
      </c>
      <c r="V14641" s="7" t="n">
        <v>0</v>
      </c>
    </row>
    <row r="14642" spans="1:22">
      <c r="A14642" t="s">
        <v>4</v>
      </c>
      <c r="B14642" s="4" t="s">
        <v>5</v>
      </c>
      <c r="C14642" s="4" t="s">
        <v>11</v>
      </c>
      <c r="D14642" s="4" t="s">
        <v>8</v>
      </c>
      <c r="E14642" s="4" t="s">
        <v>8</v>
      </c>
      <c r="F14642" s="4" t="s">
        <v>8</v>
      </c>
      <c r="G14642" s="4" t="s">
        <v>7</v>
      </c>
      <c r="H14642" s="4" t="s">
        <v>17</v>
      </c>
      <c r="I14642" s="4" t="s">
        <v>15</v>
      </c>
      <c r="J14642" s="4" t="s">
        <v>15</v>
      </c>
      <c r="K14642" s="4" t="s">
        <v>15</v>
      </c>
      <c r="L14642" s="4" t="s">
        <v>15</v>
      </c>
      <c r="M14642" s="4" t="s">
        <v>15</v>
      </c>
      <c r="N14642" s="4" t="s">
        <v>15</v>
      </c>
      <c r="O14642" s="4" t="s">
        <v>15</v>
      </c>
      <c r="P14642" s="4" t="s">
        <v>8</v>
      </c>
      <c r="Q14642" s="4" t="s">
        <v>8</v>
      </c>
      <c r="R14642" s="4" t="s">
        <v>17</v>
      </c>
      <c r="S14642" s="4" t="s">
        <v>7</v>
      </c>
      <c r="T14642" s="4" t="s">
        <v>17</v>
      </c>
      <c r="U14642" s="4" t="s">
        <v>17</v>
      </c>
      <c r="V14642" s="4" t="s">
        <v>11</v>
      </c>
    </row>
    <row r="14643" spans="1:22">
      <c r="A14643" t="n">
        <v>114516</v>
      </c>
      <c r="B14643" s="59" t="n">
        <v>19</v>
      </c>
      <c r="C14643" s="7" t="n">
        <v>2</v>
      </c>
      <c r="D14643" s="7" t="s">
        <v>146</v>
      </c>
      <c r="E14643" s="7" t="s">
        <v>147</v>
      </c>
      <c r="F14643" s="7" t="s">
        <v>18</v>
      </c>
      <c r="G14643" s="7" t="n">
        <v>0</v>
      </c>
      <c r="H14643" s="7" t="n">
        <v>1</v>
      </c>
      <c r="I14643" s="7" t="n">
        <v>0</v>
      </c>
      <c r="J14643" s="7" t="n">
        <v>0</v>
      </c>
      <c r="K14643" s="7" t="n">
        <v>0</v>
      </c>
      <c r="L14643" s="7" t="n">
        <v>0</v>
      </c>
      <c r="M14643" s="7" t="n">
        <v>1</v>
      </c>
      <c r="N14643" s="7" t="n">
        <v>1.60000002384186</v>
      </c>
      <c r="O14643" s="7" t="n">
        <v>0.0900000035762787</v>
      </c>
      <c r="P14643" s="7" t="s">
        <v>18</v>
      </c>
      <c r="Q14643" s="7" t="s">
        <v>18</v>
      </c>
      <c r="R14643" s="7" t="n">
        <v>-1</v>
      </c>
      <c r="S14643" s="7" t="n">
        <v>0</v>
      </c>
      <c r="T14643" s="7" t="n">
        <v>0</v>
      </c>
      <c r="U14643" s="7" t="n">
        <v>0</v>
      </c>
      <c r="V14643" s="7" t="n">
        <v>0</v>
      </c>
    </row>
    <row r="14644" spans="1:22">
      <c r="A14644" t="s">
        <v>4</v>
      </c>
      <c r="B14644" s="4" t="s">
        <v>5</v>
      </c>
      <c r="C14644" s="4" t="s">
        <v>11</v>
      </c>
      <c r="D14644" s="4" t="s">
        <v>8</v>
      </c>
      <c r="E14644" s="4" t="s">
        <v>8</v>
      </c>
      <c r="F14644" s="4" t="s">
        <v>8</v>
      </c>
      <c r="G14644" s="4" t="s">
        <v>7</v>
      </c>
      <c r="H14644" s="4" t="s">
        <v>17</v>
      </c>
      <c r="I14644" s="4" t="s">
        <v>15</v>
      </c>
      <c r="J14644" s="4" t="s">
        <v>15</v>
      </c>
      <c r="K14644" s="4" t="s">
        <v>15</v>
      </c>
      <c r="L14644" s="4" t="s">
        <v>15</v>
      </c>
      <c r="M14644" s="4" t="s">
        <v>15</v>
      </c>
      <c r="N14644" s="4" t="s">
        <v>15</v>
      </c>
      <c r="O14644" s="4" t="s">
        <v>15</v>
      </c>
      <c r="P14644" s="4" t="s">
        <v>8</v>
      </c>
      <c r="Q14644" s="4" t="s">
        <v>8</v>
      </c>
      <c r="R14644" s="4" t="s">
        <v>17</v>
      </c>
      <c r="S14644" s="4" t="s">
        <v>7</v>
      </c>
      <c r="T14644" s="4" t="s">
        <v>17</v>
      </c>
      <c r="U14644" s="4" t="s">
        <v>17</v>
      </c>
      <c r="V14644" s="4" t="s">
        <v>11</v>
      </c>
    </row>
    <row r="14645" spans="1:22">
      <c r="A14645" t="n">
        <v>114590</v>
      </c>
      <c r="B14645" s="59" t="n">
        <v>19</v>
      </c>
      <c r="C14645" s="7" t="n">
        <v>3</v>
      </c>
      <c r="D14645" s="7" t="s">
        <v>148</v>
      </c>
      <c r="E14645" s="7" t="s">
        <v>149</v>
      </c>
      <c r="F14645" s="7" t="s">
        <v>18</v>
      </c>
      <c r="G14645" s="7" t="n">
        <v>0</v>
      </c>
      <c r="H14645" s="7" t="n">
        <v>1</v>
      </c>
      <c r="I14645" s="7" t="n">
        <v>0</v>
      </c>
      <c r="J14645" s="7" t="n">
        <v>0</v>
      </c>
      <c r="K14645" s="7" t="n">
        <v>0</v>
      </c>
      <c r="L14645" s="7" t="n">
        <v>0</v>
      </c>
      <c r="M14645" s="7" t="n">
        <v>1</v>
      </c>
      <c r="N14645" s="7" t="n">
        <v>1.60000002384186</v>
      </c>
      <c r="O14645" s="7" t="n">
        <v>0.0900000035762787</v>
      </c>
      <c r="P14645" s="7" t="s">
        <v>18</v>
      </c>
      <c r="Q14645" s="7" t="s">
        <v>18</v>
      </c>
      <c r="R14645" s="7" t="n">
        <v>-1</v>
      </c>
      <c r="S14645" s="7" t="n">
        <v>0</v>
      </c>
      <c r="T14645" s="7" t="n">
        <v>0</v>
      </c>
      <c r="U14645" s="7" t="n">
        <v>0</v>
      </c>
      <c r="V14645" s="7" t="n">
        <v>0</v>
      </c>
    </row>
    <row r="14646" spans="1:22">
      <c r="A14646" t="s">
        <v>4</v>
      </c>
      <c r="B14646" s="4" t="s">
        <v>5</v>
      </c>
      <c r="C14646" s="4" t="s">
        <v>11</v>
      </c>
      <c r="D14646" s="4" t="s">
        <v>8</v>
      </c>
      <c r="E14646" s="4" t="s">
        <v>8</v>
      </c>
      <c r="F14646" s="4" t="s">
        <v>8</v>
      </c>
      <c r="G14646" s="4" t="s">
        <v>7</v>
      </c>
      <c r="H14646" s="4" t="s">
        <v>17</v>
      </c>
      <c r="I14646" s="4" t="s">
        <v>15</v>
      </c>
      <c r="J14646" s="4" t="s">
        <v>15</v>
      </c>
      <c r="K14646" s="4" t="s">
        <v>15</v>
      </c>
      <c r="L14646" s="4" t="s">
        <v>15</v>
      </c>
      <c r="M14646" s="4" t="s">
        <v>15</v>
      </c>
      <c r="N14646" s="4" t="s">
        <v>15</v>
      </c>
      <c r="O14646" s="4" t="s">
        <v>15</v>
      </c>
      <c r="P14646" s="4" t="s">
        <v>8</v>
      </c>
      <c r="Q14646" s="4" t="s">
        <v>8</v>
      </c>
      <c r="R14646" s="4" t="s">
        <v>17</v>
      </c>
      <c r="S14646" s="4" t="s">
        <v>7</v>
      </c>
      <c r="T14646" s="4" t="s">
        <v>17</v>
      </c>
      <c r="U14646" s="4" t="s">
        <v>17</v>
      </c>
      <c r="V14646" s="4" t="s">
        <v>11</v>
      </c>
    </row>
    <row r="14647" spans="1:22">
      <c r="A14647" t="n">
        <v>114663</v>
      </c>
      <c r="B14647" s="59" t="n">
        <v>19</v>
      </c>
      <c r="C14647" s="7" t="n">
        <v>4</v>
      </c>
      <c r="D14647" s="7" t="s">
        <v>150</v>
      </c>
      <c r="E14647" s="7" t="s">
        <v>151</v>
      </c>
      <c r="F14647" s="7" t="s">
        <v>18</v>
      </c>
      <c r="G14647" s="7" t="n">
        <v>0</v>
      </c>
      <c r="H14647" s="7" t="n">
        <v>1</v>
      </c>
      <c r="I14647" s="7" t="n">
        <v>0</v>
      </c>
      <c r="J14647" s="7" t="n">
        <v>0</v>
      </c>
      <c r="K14647" s="7" t="n">
        <v>0</v>
      </c>
      <c r="L14647" s="7" t="n">
        <v>0</v>
      </c>
      <c r="M14647" s="7" t="n">
        <v>1</v>
      </c>
      <c r="N14647" s="7" t="n">
        <v>1.60000002384186</v>
      </c>
      <c r="O14647" s="7" t="n">
        <v>0.0900000035762787</v>
      </c>
      <c r="P14647" s="7" t="s">
        <v>18</v>
      </c>
      <c r="Q14647" s="7" t="s">
        <v>18</v>
      </c>
      <c r="R14647" s="7" t="n">
        <v>-1</v>
      </c>
      <c r="S14647" s="7" t="n">
        <v>0</v>
      </c>
      <c r="T14647" s="7" t="n">
        <v>0</v>
      </c>
      <c r="U14647" s="7" t="n">
        <v>0</v>
      </c>
      <c r="V14647" s="7" t="n">
        <v>0</v>
      </c>
    </row>
    <row r="14648" spans="1:22">
      <c r="A14648" t="s">
        <v>4</v>
      </c>
      <c r="B14648" s="4" t="s">
        <v>5</v>
      </c>
      <c r="C14648" s="4" t="s">
        <v>11</v>
      </c>
      <c r="D14648" s="4" t="s">
        <v>8</v>
      </c>
      <c r="E14648" s="4" t="s">
        <v>8</v>
      </c>
      <c r="F14648" s="4" t="s">
        <v>8</v>
      </c>
      <c r="G14648" s="4" t="s">
        <v>7</v>
      </c>
      <c r="H14648" s="4" t="s">
        <v>17</v>
      </c>
      <c r="I14648" s="4" t="s">
        <v>15</v>
      </c>
      <c r="J14648" s="4" t="s">
        <v>15</v>
      </c>
      <c r="K14648" s="4" t="s">
        <v>15</v>
      </c>
      <c r="L14648" s="4" t="s">
        <v>15</v>
      </c>
      <c r="M14648" s="4" t="s">
        <v>15</v>
      </c>
      <c r="N14648" s="4" t="s">
        <v>15</v>
      </c>
      <c r="O14648" s="4" t="s">
        <v>15</v>
      </c>
      <c r="P14648" s="4" t="s">
        <v>8</v>
      </c>
      <c r="Q14648" s="4" t="s">
        <v>8</v>
      </c>
      <c r="R14648" s="4" t="s">
        <v>17</v>
      </c>
      <c r="S14648" s="4" t="s">
        <v>7</v>
      </c>
      <c r="T14648" s="4" t="s">
        <v>17</v>
      </c>
      <c r="U14648" s="4" t="s">
        <v>17</v>
      </c>
      <c r="V14648" s="4" t="s">
        <v>11</v>
      </c>
    </row>
    <row r="14649" spans="1:22">
      <c r="A14649" t="n">
        <v>114738</v>
      </c>
      <c r="B14649" s="59" t="n">
        <v>19</v>
      </c>
      <c r="C14649" s="7" t="n">
        <v>5</v>
      </c>
      <c r="D14649" s="7" t="s">
        <v>152</v>
      </c>
      <c r="E14649" s="7" t="s">
        <v>153</v>
      </c>
      <c r="F14649" s="7" t="s">
        <v>18</v>
      </c>
      <c r="G14649" s="7" t="n">
        <v>0</v>
      </c>
      <c r="H14649" s="7" t="n">
        <v>1</v>
      </c>
      <c r="I14649" s="7" t="n">
        <v>0</v>
      </c>
      <c r="J14649" s="7" t="n">
        <v>0</v>
      </c>
      <c r="K14649" s="7" t="n">
        <v>0</v>
      </c>
      <c r="L14649" s="7" t="n">
        <v>0</v>
      </c>
      <c r="M14649" s="7" t="n">
        <v>1</v>
      </c>
      <c r="N14649" s="7" t="n">
        <v>1.60000002384186</v>
      </c>
      <c r="O14649" s="7" t="n">
        <v>0.0900000035762787</v>
      </c>
      <c r="P14649" s="7" t="s">
        <v>18</v>
      </c>
      <c r="Q14649" s="7" t="s">
        <v>18</v>
      </c>
      <c r="R14649" s="7" t="n">
        <v>-1</v>
      </c>
      <c r="S14649" s="7" t="n">
        <v>0</v>
      </c>
      <c r="T14649" s="7" t="n">
        <v>0</v>
      </c>
      <c r="U14649" s="7" t="n">
        <v>0</v>
      </c>
      <c r="V14649" s="7" t="n">
        <v>0</v>
      </c>
    </row>
    <row r="14650" spans="1:22">
      <c r="A14650" t="s">
        <v>4</v>
      </c>
      <c r="B14650" s="4" t="s">
        <v>5</v>
      </c>
      <c r="C14650" s="4" t="s">
        <v>11</v>
      </c>
      <c r="D14650" s="4" t="s">
        <v>8</v>
      </c>
      <c r="E14650" s="4" t="s">
        <v>8</v>
      </c>
      <c r="F14650" s="4" t="s">
        <v>8</v>
      </c>
      <c r="G14650" s="4" t="s">
        <v>7</v>
      </c>
      <c r="H14650" s="4" t="s">
        <v>17</v>
      </c>
      <c r="I14650" s="4" t="s">
        <v>15</v>
      </c>
      <c r="J14650" s="4" t="s">
        <v>15</v>
      </c>
      <c r="K14650" s="4" t="s">
        <v>15</v>
      </c>
      <c r="L14650" s="4" t="s">
        <v>15</v>
      </c>
      <c r="M14650" s="4" t="s">
        <v>15</v>
      </c>
      <c r="N14650" s="4" t="s">
        <v>15</v>
      </c>
      <c r="O14650" s="4" t="s">
        <v>15</v>
      </c>
      <c r="P14650" s="4" t="s">
        <v>8</v>
      </c>
      <c r="Q14650" s="4" t="s">
        <v>8</v>
      </c>
      <c r="R14650" s="4" t="s">
        <v>17</v>
      </c>
      <c r="S14650" s="4" t="s">
        <v>7</v>
      </c>
      <c r="T14650" s="4" t="s">
        <v>17</v>
      </c>
      <c r="U14650" s="4" t="s">
        <v>17</v>
      </c>
      <c r="V14650" s="4" t="s">
        <v>11</v>
      </c>
    </row>
    <row r="14651" spans="1:22">
      <c r="A14651" t="n">
        <v>114810</v>
      </c>
      <c r="B14651" s="59" t="n">
        <v>19</v>
      </c>
      <c r="C14651" s="7" t="n">
        <v>6</v>
      </c>
      <c r="D14651" s="7" t="s">
        <v>154</v>
      </c>
      <c r="E14651" s="7" t="s">
        <v>155</v>
      </c>
      <c r="F14651" s="7" t="s">
        <v>18</v>
      </c>
      <c r="G14651" s="7" t="n">
        <v>0</v>
      </c>
      <c r="H14651" s="7" t="n">
        <v>1</v>
      </c>
      <c r="I14651" s="7" t="n">
        <v>0</v>
      </c>
      <c r="J14651" s="7" t="n">
        <v>0</v>
      </c>
      <c r="K14651" s="7" t="n">
        <v>0</v>
      </c>
      <c r="L14651" s="7" t="n">
        <v>0</v>
      </c>
      <c r="M14651" s="7" t="n">
        <v>1</v>
      </c>
      <c r="N14651" s="7" t="n">
        <v>1.60000002384186</v>
      </c>
      <c r="O14651" s="7" t="n">
        <v>0.0900000035762787</v>
      </c>
      <c r="P14651" s="7" t="s">
        <v>18</v>
      </c>
      <c r="Q14651" s="7" t="s">
        <v>18</v>
      </c>
      <c r="R14651" s="7" t="n">
        <v>-1</v>
      </c>
      <c r="S14651" s="7" t="n">
        <v>0</v>
      </c>
      <c r="T14651" s="7" t="n">
        <v>0</v>
      </c>
      <c r="U14651" s="7" t="n">
        <v>0</v>
      </c>
      <c r="V14651" s="7" t="n">
        <v>0</v>
      </c>
    </row>
    <row r="14652" spans="1:22">
      <c r="A14652" t="s">
        <v>4</v>
      </c>
      <c r="B14652" s="4" t="s">
        <v>5</v>
      </c>
      <c r="C14652" s="4" t="s">
        <v>11</v>
      </c>
      <c r="D14652" s="4" t="s">
        <v>8</v>
      </c>
      <c r="E14652" s="4" t="s">
        <v>8</v>
      </c>
      <c r="F14652" s="4" t="s">
        <v>8</v>
      </c>
      <c r="G14652" s="4" t="s">
        <v>7</v>
      </c>
      <c r="H14652" s="4" t="s">
        <v>17</v>
      </c>
      <c r="I14652" s="4" t="s">
        <v>15</v>
      </c>
      <c r="J14652" s="4" t="s">
        <v>15</v>
      </c>
      <c r="K14652" s="4" t="s">
        <v>15</v>
      </c>
      <c r="L14652" s="4" t="s">
        <v>15</v>
      </c>
      <c r="M14652" s="4" t="s">
        <v>15</v>
      </c>
      <c r="N14652" s="4" t="s">
        <v>15</v>
      </c>
      <c r="O14652" s="4" t="s">
        <v>15</v>
      </c>
      <c r="P14652" s="4" t="s">
        <v>8</v>
      </c>
      <c r="Q14652" s="4" t="s">
        <v>8</v>
      </c>
      <c r="R14652" s="4" t="s">
        <v>17</v>
      </c>
      <c r="S14652" s="4" t="s">
        <v>7</v>
      </c>
      <c r="T14652" s="4" t="s">
        <v>17</v>
      </c>
      <c r="U14652" s="4" t="s">
        <v>17</v>
      </c>
      <c r="V14652" s="4" t="s">
        <v>11</v>
      </c>
    </row>
    <row r="14653" spans="1:22">
      <c r="A14653" t="n">
        <v>114883</v>
      </c>
      <c r="B14653" s="59" t="n">
        <v>19</v>
      </c>
      <c r="C14653" s="7" t="n">
        <v>7</v>
      </c>
      <c r="D14653" s="7" t="s">
        <v>156</v>
      </c>
      <c r="E14653" s="7" t="s">
        <v>157</v>
      </c>
      <c r="F14653" s="7" t="s">
        <v>18</v>
      </c>
      <c r="G14653" s="7" t="n">
        <v>0</v>
      </c>
      <c r="H14653" s="7" t="n">
        <v>1</v>
      </c>
      <c r="I14653" s="7" t="n">
        <v>0</v>
      </c>
      <c r="J14653" s="7" t="n">
        <v>0</v>
      </c>
      <c r="K14653" s="7" t="n">
        <v>0</v>
      </c>
      <c r="L14653" s="7" t="n">
        <v>0</v>
      </c>
      <c r="M14653" s="7" t="n">
        <v>1</v>
      </c>
      <c r="N14653" s="7" t="n">
        <v>1.60000002384186</v>
      </c>
      <c r="O14653" s="7" t="n">
        <v>0.0900000035762787</v>
      </c>
      <c r="P14653" s="7" t="s">
        <v>18</v>
      </c>
      <c r="Q14653" s="7" t="s">
        <v>18</v>
      </c>
      <c r="R14653" s="7" t="n">
        <v>-1</v>
      </c>
      <c r="S14653" s="7" t="n">
        <v>0</v>
      </c>
      <c r="T14653" s="7" t="n">
        <v>0</v>
      </c>
      <c r="U14653" s="7" t="n">
        <v>0</v>
      </c>
      <c r="V14653" s="7" t="n">
        <v>0</v>
      </c>
    </row>
    <row r="14654" spans="1:22">
      <c r="A14654" t="s">
        <v>4</v>
      </c>
      <c r="B14654" s="4" t="s">
        <v>5</v>
      </c>
      <c r="C14654" s="4" t="s">
        <v>11</v>
      </c>
      <c r="D14654" s="4" t="s">
        <v>8</v>
      </c>
      <c r="E14654" s="4" t="s">
        <v>8</v>
      </c>
      <c r="F14654" s="4" t="s">
        <v>8</v>
      </c>
      <c r="G14654" s="4" t="s">
        <v>7</v>
      </c>
      <c r="H14654" s="4" t="s">
        <v>17</v>
      </c>
      <c r="I14654" s="4" t="s">
        <v>15</v>
      </c>
      <c r="J14654" s="4" t="s">
        <v>15</v>
      </c>
      <c r="K14654" s="4" t="s">
        <v>15</v>
      </c>
      <c r="L14654" s="4" t="s">
        <v>15</v>
      </c>
      <c r="M14654" s="4" t="s">
        <v>15</v>
      </c>
      <c r="N14654" s="4" t="s">
        <v>15</v>
      </c>
      <c r="O14654" s="4" t="s">
        <v>15</v>
      </c>
      <c r="P14654" s="4" t="s">
        <v>8</v>
      </c>
      <c r="Q14654" s="4" t="s">
        <v>8</v>
      </c>
      <c r="R14654" s="4" t="s">
        <v>17</v>
      </c>
      <c r="S14654" s="4" t="s">
        <v>7</v>
      </c>
      <c r="T14654" s="4" t="s">
        <v>17</v>
      </c>
      <c r="U14654" s="4" t="s">
        <v>17</v>
      </c>
      <c r="V14654" s="4" t="s">
        <v>11</v>
      </c>
    </row>
    <row r="14655" spans="1:22">
      <c r="A14655" t="n">
        <v>114954</v>
      </c>
      <c r="B14655" s="59" t="n">
        <v>19</v>
      </c>
      <c r="C14655" s="7" t="n">
        <v>8</v>
      </c>
      <c r="D14655" s="7" t="s">
        <v>158</v>
      </c>
      <c r="E14655" s="7" t="s">
        <v>159</v>
      </c>
      <c r="F14655" s="7" t="s">
        <v>18</v>
      </c>
      <c r="G14655" s="7" t="n">
        <v>0</v>
      </c>
      <c r="H14655" s="7" t="n">
        <v>1</v>
      </c>
      <c r="I14655" s="7" t="n">
        <v>0</v>
      </c>
      <c r="J14655" s="7" t="n">
        <v>0</v>
      </c>
      <c r="K14655" s="7" t="n">
        <v>0</v>
      </c>
      <c r="L14655" s="7" t="n">
        <v>0</v>
      </c>
      <c r="M14655" s="7" t="n">
        <v>1</v>
      </c>
      <c r="N14655" s="7" t="n">
        <v>1.60000002384186</v>
      </c>
      <c r="O14655" s="7" t="n">
        <v>0.0900000035762787</v>
      </c>
      <c r="P14655" s="7" t="s">
        <v>18</v>
      </c>
      <c r="Q14655" s="7" t="s">
        <v>18</v>
      </c>
      <c r="R14655" s="7" t="n">
        <v>-1</v>
      </c>
      <c r="S14655" s="7" t="n">
        <v>0</v>
      </c>
      <c r="T14655" s="7" t="n">
        <v>0</v>
      </c>
      <c r="U14655" s="7" t="n">
        <v>0</v>
      </c>
      <c r="V14655" s="7" t="n">
        <v>0</v>
      </c>
    </row>
    <row r="14656" spans="1:22">
      <c r="A14656" t="s">
        <v>4</v>
      </c>
      <c r="B14656" s="4" t="s">
        <v>5</v>
      </c>
      <c r="C14656" s="4" t="s">
        <v>11</v>
      </c>
      <c r="D14656" s="4" t="s">
        <v>8</v>
      </c>
      <c r="E14656" s="4" t="s">
        <v>8</v>
      </c>
      <c r="F14656" s="4" t="s">
        <v>8</v>
      </c>
      <c r="G14656" s="4" t="s">
        <v>7</v>
      </c>
      <c r="H14656" s="4" t="s">
        <v>17</v>
      </c>
      <c r="I14656" s="4" t="s">
        <v>15</v>
      </c>
      <c r="J14656" s="4" t="s">
        <v>15</v>
      </c>
      <c r="K14656" s="4" t="s">
        <v>15</v>
      </c>
      <c r="L14656" s="4" t="s">
        <v>15</v>
      </c>
      <c r="M14656" s="4" t="s">
        <v>15</v>
      </c>
      <c r="N14656" s="4" t="s">
        <v>15</v>
      </c>
      <c r="O14656" s="4" t="s">
        <v>15</v>
      </c>
      <c r="P14656" s="4" t="s">
        <v>8</v>
      </c>
      <c r="Q14656" s="4" t="s">
        <v>8</v>
      </c>
      <c r="R14656" s="4" t="s">
        <v>17</v>
      </c>
      <c r="S14656" s="4" t="s">
        <v>7</v>
      </c>
      <c r="T14656" s="4" t="s">
        <v>17</v>
      </c>
      <c r="U14656" s="4" t="s">
        <v>17</v>
      </c>
      <c r="V14656" s="4" t="s">
        <v>11</v>
      </c>
    </row>
    <row r="14657" spans="1:22">
      <c r="A14657" t="n">
        <v>115027</v>
      </c>
      <c r="B14657" s="59" t="n">
        <v>19</v>
      </c>
      <c r="C14657" s="7" t="n">
        <v>9</v>
      </c>
      <c r="D14657" s="7" t="s">
        <v>160</v>
      </c>
      <c r="E14657" s="7" t="s">
        <v>161</v>
      </c>
      <c r="F14657" s="7" t="s">
        <v>18</v>
      </c>
      <c r="G14657" s="7" t="n">
        <v>0</v>
      </c>
      <c r="H14657" s="7" t="n">
        <v>1</v>
      </c>
      <c r="I14657" s="7" t="n">
        <v>0</v>
      </c>
      <c r="J14657" s="7" t="n">
        <v>0</v>
      </c>
      <c r="K14657" s="7" t="n">
        <v>0</v>
      </c>
      <c r="L14657" s="7" t="n">
        <v>0</v>
      </c>
      <c r="M14657" s="7" t="n">
        <v>1</v>
      </c>
      <c r="N14657" s="7" t="n">
        <v>1.60000002384186</v>
      </c>
      <c r="O14657" s="7" t="n">
        <v>0.0900000035762787</v>
      </c>
      <c r="P14657" s="7" t="s">
        <v>18</v>
      </c>
      <c r="Q14657" s="7" t="s">
        <v>18</v>
      </c>
      <c r="R14657" s="7" t="n">
        <v>-1</v>
      </c>
      <c r="S14657" s="7" t="n">
        <v>0</v>
      </c>
      <c r="T14657" s="7" t="n">
        <v>0</v>
      </c>
      <c r="U14657" s="7" t="n">
        <v>0</v>
      </c>
      <c r="V14657" s="7" t="n">
        <v>0</v>
      </c>
    </row>
    <row r="14658" spans="1:22">
      <c r="A14658" t="s">
        <v>4</v>
      </c>
      <c r="B14658" s="4" t="s">
        <v>5</v>
      </c>
      <c r="C14658" s="4" t="s">
        <v>11</v>
      </c>
      <c r="D14658" s="4" t="s">
        <v>7</v>
      </c>
      <c r="E14658" s="4" t="s">
        <v>7</v>
      </c>
      <c r="F14658" s="4" t="s">
        <v>8</v>
      </c>
    </row>
    <row r="14659" spans="1:22">
      <c r="A14659" t="n">
        <v>115102</v>
      </c>
      <c r="B14659" s="50" t="n">
        <v>20</v>
      </c>
      <c r="C14659" s="7" t="n">
        <v>0</v>
      </c>
      <c r="D14659" s="7" t="n">
        <v>3</v>
      </c>
      <c r="E14659" s="7" t="n">
        <v>10</v>
      </c>
      <c r="F14659" s="7" t="s">
        <v>172</v>
      </c>
    </row>
    <row r="14660" spans="1:22">
      <c r="A14660" t="s">
        <v>4</v>
      </c>
      <c r="B14660" s="4" t="s">
        <v>5</v>
      </c>
      <c r="C14660" s="4" t="s">
        <v>11</v>
      </c>
    </row>
    <row r="14661" spans="1:22">
      <c r="A14661" t="n">
        <v>115120</v>
      </c>
      <c r="B14661" s="26" t="n">
        <v>16</v>
      </c>
      <c r="C14661" s="7" t="n">
        <v>0</v>
      </c>
    </row>
    <row r="14662" spans="1:22">
      <c r="A14662" t="s">
        <v>4</v>
      </c>
      <c r="B14662" s="4" t="s">
        <v>5</v>
      </c>
      <c r="C14662" s="4" t="s">
        <v>11</v>
      </c>
      <c r="D14662" s="4" t="s">
        <v>7</v>
      </c>
      <c r="E14662" s="4" t="s">
        <v>7</v>
      </c>
      <c r="F14662" s="4" t="s">
        <v>8</v>
      </c>
    </row>
    <row r="14663" spans="1:22">
      <c r="A14663" t="n">
        <v>115123</v>
      </c>
      <c r="B14663" s="50" t="n">
        <v>20</v>
      </c>
      <c r="C14663" s="7" t="n">
        <v>1</v>
      </c>
      <c r="D14663" s="7" t="n">
        <v>3</v>
      </c>
      <c r="E14663" s="7" t="n">
        <v>10</v>
      </c>
      <c r="F14663" s="7" t="s">
        <v>172</v>
      </c>
    </row>
    <row r="14664" spans="1:22">
      <c r="A14664" t="s">
        <v>4</v>
      </c>
      <c r="B14664" s="4" t="s">
        <v>5</v>
      </c>
      <c r="C14664" s="4" t="s">
        <v>11</v>
      </c>
    </row>
    <row r="14665" spans="1:22">
      <c r="A14665" t="n">
        <v>115141</v>
      </c>
      <c r="B14665" s="26" t="n">
        <v>16</v>
      </c>
      <c r="C14665" s="7" t="n">
        <v>0</v>
      </c>
    </row>
    <row r="14666" spans="1:22">
      <c r="A14666" t="s">
        <v>4</v>
      </c>
      <c r="B14666" s="4" t="s">
        <v>5</v>
      </c>
      <c r="C14666" s="4" t="s">
        <v>11</v>
      </c>
      <c r="D14666" s="4" t="s">
        <v>7</v>
      </c>
      <c r="E14666" s="4" t="s">
        <v>7</v>
      </c>
      <c r="F14666" s="4" t="s">
        <v>8</v>
      </c>
    </row>
    <row r="14667" spans="1:22">
      <c r="A14667" t="n">
        <v>115144</v>
      </c>
      <c r="B14667" s="50" t="n">
        <v>20</v>
      </c>
      <c r="C14667" s="7" t="n">
        <v>2</v>
      </c>
      <c r="D14667" s="7" t="n">
        <v>3</v>
      </c>
      <c r="E14667" s="7" t="n">
        <v>10</v>
      </c>
      <c r="F14667" s="7" t="s">
        <v>172</v>
      </c>
    </row>
    <row r="14668" spans="1:22">
      <c r="A14668" t="s">
        <v>4</v>
      </c>
      <c r="B14668" s="4" t="s">
        <v>5</v>
      </c>
      <c r="C14668" s="4" t="s">
        <v>11</v>
      </c>
    </row>
    <row r="14669" spans="1:22">
      <c r="A14669" t="n">
        <v>115162</v>
      </c>
      <c r="B14669" s="26" t="n">
        <v>16</v>
      </c>
      <c r="C14669" s="7" t="n">
        <v>0</v>
      </c>
    </row>
    <row r="14670" spans="1:22">
      <c r="A14670" t="s">
        <v>4</v>
      </c>
      <c r="B14670" s="4" t="s">
        <v>5</v>
      </c>
      <c r="C14670" s="4" t="s">
        <v>11</v>
      </c>
      <c r="D14670" s="4" t="s">
        <v>7</v>
      </c>
      <c r="E14670" s="4" t="s">
        <v>7</v>
      </c>
      <c r="F14670" s="4" t="s">
        <v>8</v>
      </c>
    </row>
    <row r="14671" spans="1:22">
      <c r="A14671" t="n">
        <v>115165</v>
      </c>
      <c r="B14671" s="50" t="n">
        <v>20</v>
      </c>
      <c r="C14671" s="7" t="n">
        <v>3</v>
      </c>
      <c r="D14671" s="7" t="n">
        <v>3</v>
      </c>
      <c r="E14671" s="7" t="n">
        <v>10</v>
      </c>
      <c r="F14671" s="7" t="s">
        <v>172</v>
      </c>
    </row>
    <row r="14672" spans="1:22">
      <c r="A14672" t="s">
        <v>4</v>
      </c>
      <c r="B14672" s="4" t="s">
        <v>5</v>
      </c>
      <c r="C14672" s="4" t="s">
        <v>11</v>
      </c>
    </row>
    <row r="14673" spans="1:22">
      <c r="A14673" t="n">
        <v>115183</v>
      </c>
      <c r="B14673" s="26" t="n">
        <v>16</v>
      </c>
      <c r="C14673" s="7" t="n">
        <v>0</v>
      </c>
    </row>
    <row r="14674" spans="1:22">
      <c r="A14674" t="s">
        <v>4</v>
      </c>
      <c r="B14674" s="4" t="s">
        <v>5</v>
      </c>
      <c r="C14674" s="4" t="s">
        <v>11</v>
      </c>
      <c r="D14674" s="4" t="s">
        <v>7</v>
      </c>
      <c r="E14674" s="4" t="s">
        <v>7</v>
      </c>
      <c r="F14674" s="4" t="s">
        <v>8</v>
      </c>
    </row>
    <row r="14675" spans="1:22">
      <c r="A14675" t="n">
        <v>115186</v>
      </c>
      <c r="B14675" s="50" t="n">
        <v>20</v>
      </c>
      <c r="C14675" s="7" t="n">
        <v>4</v>
      </c>
      <c r="D14675" s="7" t="n">
        <v>3</v>
      </c>
      <c r="E14675" s="7" t="n">
        <v>10</v>
      </c>
      <c r="F14675" s="7" t="s">
        <v>172</v>
      </c>
    </row>
    <row r="14676" spans="1:22">
      <c r="A14676" t="s">
        <v>4</v>
      </c>
      <c r="B14676" s="4" t="s">
        <v>5</v>
      </c>
      <c r="C14676" s="4" t="s">
        <v>11</v>
      </c>
    </row>
    <row r="14677" spans="1:22">
      <c r="A14677" t="n">
        <v>115204</v>
      </c>
      <c r="B14677" s="26" t="n">
        <v>16</v>
      </c>
      <c r="C14677" s="7" t="n">
        <v>0</v>
      </c>
    </row>
    <row r="14678" spans="1:22">
      <c r="A14678" t="s">
        <v>4</v>
      </c>
      <c r="B14678" s="4" t="s">
        <v>5</v>
      </c>
      <c r="C14678" s="4" t="s">
        <v>11</v>
      </c>
      <c r="D14678" s="4" t="s">
        <v>7</v>
      </c>
      <c r="E14678" s="4" t="s">
        <v>7</v>
      </c>
      <c r="F14678" s="4" t="s">
        <v>8</v>
      </c>
    </row>
    <row r="14679" spans="1:22">
      <c r="A14679" t="n">
        <v>115207</v>
      </c>
      <c r="B14679" s="50" t="n">
        <v>20</v>
      </c>
      <c r="C14679" s="7" t="n">
        <v>5</v>
      </c>
      <c r="D14679" s="7" t="n">
        <v>3</v>
      </c>
      <c r="E14679" s="7" t="n">
        <v>10</v>
      </c>
      <c r="F14679" s="7" t="s">
        <v>172</v>
      </c>
    </row>
    <row r="14680" spans="1:22">
      <c r="A14680" t="s">
        <v>4</v>
      </c>
      <c r="B14680" s="4" t="s">
        <v>5</v>
      </c>
      <c r="C14680" s="4" t="s">
        <v>11</v>
      </c>
    </row>
    <row r="14681" spans="1:22">
      <c r="A14681" t="n">
        <v>115225</v>
      </c>
      <c r="B14681" s="26" t="n">
        <v>16</v>
      </c>
      <c r="C14681" s="7" t="n">
        <v>0</v>
      </c>
    </row>
    <row r="14682" spans="1:22">
      <c r="A14682" t="s">
        <v>4</v>
      </c>
      <c r="B14682" s="4" t="s">
        <v>5</v>
      </c>
      <c r="C14682" s="4" t="s">
        <v>11</v>
      </c>
      <c r="D14682" s="4" t="s">
        <v>7</v>
      </c>
      <c r="E14682" s="4" t="s">
        <v>7</v>
      </c>
      <c r="F14682" s="4" t="s">
        <v>8</v>
      </c>
    </row>
    <row r="14683" spans="1:22">
      <c r="A14683" t="n">
        <v>115228</v>
      </c>
      <c r="B14683" s="50" t="n">
        <v>20</v>
      </c>
      <c r="C14683" s="7" t="n">
        <v>6</v>
      </c>
      <c r="D14683" s="7" t="n">
        <v>3</v>
      </c>
      <c r="E14683" s="7" t="n">
        <v>10</v>
      </c>
      <c r="F14683" s="7" t="s">
        <v>172</v>
      </c>
    </row>
    <row r="14684" spans="1:22">
      <c r="A14684" t="s">
        <v>4</v>
      </c>
      <c r="B14684" s="4" t="s">
        <v>5</v>
      </c>
      <c r="C14684" s="4" t="s">
        <v>11</v>
      </c>
    </row>
    <row r="14685" spans="1:22">
      <c r="A14685" t="n">
        <v>115246</v>
      </c>
      <c r="B14685" s="26" t="n">
        <v>16</v>
      </c>
      <c r="C14685" s="7" t="n">
        <v>0</v>
      </c>
    </row>
    <row r="14686" spans="1:22">
      <c r="A14686" t="s">
        <v>4</v>
      </c>
      <c r="B14686" s="4" t="s">
        <v>5</v>
      </c>
      <c r="C14686" s="4" t="s">
        <v>11</v>
      </c>
      <c r="D14686" s="4" t="s">
        <v>7</v>
      </c>
      <c r="E14686" s="4" t="s">
        <v>7</v>
      </c>
      <c r="F14686" s="4" t="s">
        <v>8</v>
      </c>
    </row>
    <row r="14687" spans="1:22">
      <c r="A14687" t="n">
        <v>115249</v>
      </c>
      <c r="B14687" s="50" t="n">
        <v>20</v>
      </c>
      <c r="C14687" s="7" t="n">
        <v>7</v>
      </c>
      <c r="D14687" s="7" t="n">
        <v>3</v>
      </c>
      <c r="E14687" s="7" t="n">
        <v>10</v>
      </c>
      <c r="F14687" s="7" t="s">
        <v>172</v>
      </c>
    </row>
    <row r="14688" spans="1:22">
      <c r="A14688" t="s">
        <v>4</v>
      </c>
      <c r="B14688" s="4" t="s">
        <v>5</v>
      </c>
      <c r="C14688" s="4" t="s">
        <v>11</v>
      </c>
    </row>
    <row r="14689" spans="1:6">
      <c r="A14689" t="n">
        <v>115267</v>
      </c>
      <c r="B14689" s="26" t="n">
        <v>16</v>
      </c>
      <c r="C14689" s="7" t="n">
        <v>0</v>
      </c>
    </row>
    <row r="14690" spans="1:6">
      <c r="A14690" t="s">
        <v>4</v>
      </c>
      <c r="B14690" s="4" t="s">
        <v>5</v>
      </c>
      <c r="C14690" s="4" t="s">
        <v>11</v>
      </c>
      <c r="D14690" s="4" t="s">
        <v>7</v>
      </c>
      <c r="E14690" s="4" t="s">
        <v>7</v>
      </c>
      <c r="F14690" s="4" t="s">
        <v>8</v>
      </c>
    </row>
    <row r="14691" spans="1:6">
      <c r="A14691" t="n">
        <v>115270</v>
      </c>
      <c r="B14691" s="50" t="n">
        <v>20</v>
      </c>
      <c r="C14691" s="7" t="n">
        <v>8</v>
      </c>
      <c r="D14691" s="7" t="n">
        <v>3</v>
      </c>
      <c r="E14691" s="7" t="n">
        <v>10</v>
      </c>
      <c r="F14691" s="7" t="s">
        <v>172</v>
      </c>
    </row>
    <row r="14692" spans="1:6">
      <c r="A14692" t="s">
        <v>4</v>
      </c>
      <c r="B14692" s="4" t="s">
        <v>5</v>
      </c>
      <c r="C14692" s="4" t="s">
        <v>11</v>
      </c>
    </row>
    <row r="14693" spans="1:6">
      <c r="A14693" t="n">
        <v>115288</v>
      </c>
      <c r="B14693" s="26" t="n">
        <v>16</v>
      </c>
      <c r="C14693" s="7" t="n">
        <v>0</v>
      </c>
    </row>
    <row r="14694" spans="1:6">
      <c r="A14694" t="s">
        <v>4</v>
      </c>
      <c r="B14694" s="4" t="s">
        <v>5</v>
      </c>
      <c r="C14694" s="4" t="s">
        <v>11</v>
      </c>
      <c r="D14694" s="4" t="s">
        <v>7</v>
      </c>
      <c r="E14694" s="4" t="s">
        <v>7</v>
      </c>
      <c r="F14694" s="4" t="s">
        <v>8</v>
      </c>
    </row>
    <row r="14695" spans="1:6">
      <c r="A14695" t="n">
        <v>115291</v>
      </c>
      <c r="B14695" s="50" t="n">
        <v>20</v>
      </c>
      <c r="C14695" s="7" t="n">
        <v>9</v>
      </c>
      <c r="D14695" s="7" t="n">
        <v>3</v>
      </c>
      <c r="E14695" s="7" t="n">
        <v>10</v>
      </c>
      <c r="F14695" s="7" t="s">
        <v>172</v>
      </c>
    </row>
    <row r="14696" spans="1:6">
      <c r="A14696" t="s">
        <v>4</v>
      </c>
      <c r="B14696" s="4" t="s">
        <v>5</v>
      </c>
      <c r="C14696" s="4" t="s">
        <v>11</v>
      </c>
    </row>
    <row r="14697" spans="1:6">
      <c r="A14697" t="n">
        <v>115309</v>
      </c>
      <c r="B14697" s="26" t="n">
        <v>16</v>
      </c>
      <c r="C14697" s="7" t="n">
        <v>0</v>
      </c>
    </row>
    <row r="14698" spans="1:6">
      <c r="A14698" t="s">
        <v>4</v>
      </c>
      <c r="B14698" s="4" t="s">
        <v>5</v>
      </c>
      <c r="C14698" s="4" t="s">
        <v>7</v>
      </c>
      <c r="D14698" s="4" t="s">
        <v>11</v>
      </c>
      <c r="E14698" s="4" t="s">
        <v>7</v>
      </c>
    </row>
    <row r="14699" spans="1:6">
      <c r="A14699" t="n">
        <v>115312</v>
      </c>
      <c r="B14699" s="15" t="n">
        <v>49</v>
      </c>
      <c r="C14699" s="7" t="n">
        <v>1</v>
      </c>
      <c r="D14699" s="7" t="n">
        <v>0</v>
      </c>
      <c r="E14699" s="7" t="n">
        <v>0</v>
      </c>
    </row>
    <row r="14700" spans="1:6">
      <c r="A14700" t="s">
        <v>4</v>
      </c>
      <c r="B14700" s="4" t="s">
        <v>5</v>
      </c>
      <c r="C14700" s="4" t="s">
        <v>7</v>
      </c>
      <c r="D14700" s="4" t="s">
        <v>11</v>
      </c>
      <c r="E14700" s="4" t="s">
        <v>17</v>
      </c>
      <c r="F14700" s="4" t="s">
        <v>11</v>
      </c>
      <c r="G14700" s="4" t="s">
        <v>17</v>
      </c>
      <c r="H14700" s="4" t="s">
        <v>7</v>
      </c>
    </row>
    <row r="14701" spans="1:6">
      <c r="A14701" t="n">
        <v>115317</v>
      </c>
      <c r="B14701" s="15" t="n">
        <v>49</v>
      </c>
      <c r="C14701" s="7" t="n">
        <v>0</v>
      </c>
      <c r="D14701" s="7" t="n">
        <v>509</v>
      </c>
      <c r="E14701" s="7" t="n">
        <v>1060320051</v>
      </c>
      <c r="F14701" s="7" t="n">
        <v>0</v>
      </c>
      <c r="G14701" s="7" t="n">
        <v>0</v>
      </c>
      <c r="H14701" s="7" t="n">
        <v>0</v>
      </c>
    </row>
    <row r="14702" spans="1:6">
      <c r="A14702" t="s">
        <v>4</v>
      </c>
      <c r="B14702" s="4" t="s">
        <v>5</v>
      </c>
      <c r="C14702" s="4" t="s">
        <v>7</v>
      </c>
      <c r="D14702" s="4" t="s">
        <v>11</v>
      </c>
      <c r="E14702" s="4" t="s">
        <v>7</v>
      </c>
      <c r="F14702" s="4" t="s">
        <v>8</v>
      </c>
      <c r="G14702" s="4" t="s">
        <v>8</v>
      </c>
      <c r="H14702" s="4" t="s">
        <v>8</v>
      </c>
      <c r="I14702" s="4" t="s">
        <v>8</v>
      </c>
      <c r="J14702" s="4" t="s">
        <v>8</v>
      </c>
      <c r="K14702" s="4" t="s">
        <v>8</v>
      </c>
      <c r="L14702" s="4" t="s">
        <v>8</v>
      </c>
      <c r="M14702" s="4" t="s">
        <v>8</v>
      </c>
      <c r="N14702" s="4" t="s">
        <v>8</v>
      </c>
      <c r="O14702" s="4" t="s">
        <v>8</v>
      </c>
      <c r="P14702" s="4" t="s">
        <v>8</v>
      </c>
      <c r="Q14702" s="4" t="s">
        <v>8</v>
      </c>
      <c r="R14702" s="4" t="s">
        <v>8</v>
      </c>
      <c r="S14702" s="4" t="s">
        <v>8</v>
      </c>
      <c r="T14702" s="4" t="s">
        <v>8</v>
      </c>
      <c r="U14702" s="4" t="s">
        <v>8</v>
      </c>
    </row>
    <row r="14703" spans="1:6">
      <c r="A14703" t="n">
        <v>115332</v>
      </c>
      <c r="B14703" s="38" t="n">
        <v>36</v>
      </c>
      <c r="C14703" s="7" t="n">
        <v>8</v>
      </c>
      <c r="D14703" s="7" t="n">
        <v>0</v>
      </c>
      <c r="E14703" s="7" t="n">
        <v>0</v>
      </c>
      <c r="F14703" s="7" t="s">
        <v>212</v>
      </c>
      <c r="G14703" s="7" t="s">
        <v>213</v>
      </c>
      <c r="H14703" s="7" t="s">
        <v>18</v>
      </c>
      <c r="I14703" s="7" t="s">
        <v>18</v>
      </c>
      <c r="J14703" s="7" t="s">
        <v>18</v>
      </c>
      <c r="K14703" s="7" t="s">
        <v>18</v>
      </c>
      <c r="L14703" s="7" t="s">
        <v>18</v>
      </c>
      <c r="M14703" s="7" t="s">
        <v>18</v>
      </c>
      <c r="N14703" s="7" t="s">
        <v>18</v>
      </c>
      <c r="O14703" s="7" t="s">
        <v>18</v>
      </c>
      <c r="P14703" s="7" t="s">
        <v>18</v>
      </c>
      <c r="Q14703" s="7" t="s">
        <v>18</v>
      </c>
      <c r="R14703" s="7" t="s">
        <v>18</v>
      </c>
      <c r="S14703" s="7" t="s">
        <v>18</v>
      </c>
      <c r="T14703" s="7" t="s">
        <v>18</v>
      </c>
      <c r="U14703" s="7" t="s">
        <v>18</v>
      </c>
    </row>
    <row r="14704" spans="1:6">
      <c r="A14704" t="s">
        <v>4</v>
      </c>
      <c r="B14704" s="4" t="s">
        <v>5</v>
      </c>
      <c r="C14704" s="4" t="s">
        <v>7</v>
      </c>
      <c r="D14704" s="4" t="s">
        <v>11</v>
      </c>
      <c r="E14704" s="4" t="s">
        <v>7</v>
      </c>
      <c r="F14704" s="4" t="s">
        <v>8</v>
      </c>
      <c r="G14704" s="4" t="s">
        <v>8</v>
      </c>
      <c r="H14704" s="4" t="s">
        <v>8</v>
      </c>
      <c r="I14704" s="4" t="s">
        <v>8</v>
      </c>
      <c r="J14704" s="4" t="s">
        <v>8</v>
      </c>
      <c r="K14704" s="4" t="s">
        <v>8</v>
      </c>
      <c r="L14704" s="4" t="s">
        <v>8</v>
      </c>
      <c r="M14704" s="4" t="s">
        <v>8</v>
      </c>
      <c r="N14704" s="4" t="s">
        <v>8</v>
      </c>
      <c r="O14704" s="4" t="s">
        <v>8</v>
      </c>
      <c r="P14704" s="4" t="s">
        <v>8</v>
      </c>
      <c r="Q14704" s="4" t="s">
        <v>8</v>
      </c>
      <c r="R14704" s="4" t="s">
        <v>8</v>
      </c>
      <c r="S14704" s="4" t="s">
        <v>8</v>
      </c>
      <c r="T14704" s="4" t="s">
        <v>8</v>
      </c>
      <c r="U14704" s="4" t="s">
        <v>8</v>
      </c>
    </row>
    <row r="14705" spans="1:21">
      <c r="A14705" t="n">
        <v>115371</v>
      </c>
      <c r="B14705" s="38" t="n">
        <v>36</v>
      </c>
      <c r="C14705" s="7" t="n">
        <v>8</v>
      </c>
      <c r="D14705" s="7" t="n">
        <v>9</v>
      </c>
      <c r="E14705" s="7" t="n">
        <v>0</v>
      </c>
      <c r="F14705" s="7" t="s">
        <v>212</v>
      </c>
      <c r="G14705" s="7" t="s">
        <v>213</v>
      </c>
      <c r="H14705" s="7" t="s">
        <v>18</v>
      </c>
      <c r="I14705" s="7" t="s">
        <v>18</v>
      </c>
      <c r="J14705" s="7" t="s">
        <v>18</v>
      </c>
      <c r="K14705" s="7" t="s">
        <v>18</v>
      </c>
      <c r="L14705" s="7" t="s">
        <v>18</v>
      </c>
      <c r="M14705" s="7" t="s">
        <v>18</v>
      </c>
      <c r="N14705" s="7" t="s">
        <v>18</v>
      </c>
      <c r="O14705" s="7" t="s">
        <v>18</v>
      </c>
      <c r="P14705" s="7" t="s">
        <v>18</v>
      </c>
      <c r="Q14705" s="7" t="s">
        <v>18</v>
      </c>
      <c r="R14705" s="7" t="s">
        <v>18</v>
      </c>
      <c r="S14705" s="7" t="s">
        <v>18</v>
      </c>
      <c r="T14705" s="7" t="s">
        <v>18</v>
      </c>
      <c r="U14705" s="7" t="s">
        <v>18</v>
      </c>
    </row>
    <row r="14706" spans="1:21">
      <c r="A14706" t="s">
        <v>4</v>
      </c>
      <c r="B14706" s="4" t="s">
        <v>5</v>
      </c>
      <c r="C14706" s="4" t="s">
        <v>7</v>
      </c>
      <c r="D14706" s="4" t="s">
        <v>8</v>
      </c>
      <c r="E14706" s="4" t="s">
        <v>15</v>
      </c>
      <c r="F14706" s="4" t="s">
        <v>15</v>
      </c>
      <c r="G14706" s="4" t="s">
        <v>15</v>
      </c>
    </row>
    <row r="14707" spans="1:21">
      <c r="A14707" t="n">
        <v>115410</v>
      </c>
      <c r="B14707" s="17" t="n">
        <v>94</v>
      </c>
      <c r="C14707" s="7" t="n">
        <v>2</v>
      </c>
      <c r="D14707" s="7" t="s">
        <v>215</v>
      </c>
      <c r="E14707" s="7" t="n">
        <v>-30</v>
      </c>
      <c r="F14707" s="7" t="n">
        <v>0</v>
      </c>
      <c r="G14707" s="7" t="n">
        <v>-58.0999984741211</v>
      </c>
    </row>
    <row r="14708" spans="1:21">
      <c r="A14708" t="s">
        <v>4</v>
      </c>
      <c r="B14708" s="4" t="s">
        <v>5</v>
      </c>
      <c r="C14708" s="4" t="s">
        <v>7</v>
      </c>
      <c r="D14708" s="4" t="s">
        <v>8</v>
      </c>
      <c r="E14708" s="4" t="s">
        <v>15</v>
      </c>
      <c r="F14708" s="4" t="s">
        <v>15</v>
      </c>
      <c r="G14708" s="4" t="s">
        <v>15</v>
      </c>
    </row>
    <row r="14709" spans="1:21">
      <c r="A14709" t="n">
        <v>115433</v>
      </c>
      <c r="B14709" s="17" t="n">
        <v>94</v>
      </c>
      <c r="C14709" s="7" t="n">
        <v>2</v>
      </c>
      <c r="D14709" s="7" t="s">
        <v>216</v>
      </c>
      <c r="E14709" s="7" t="n">
        <v>-28.2999992370605</v>
      </c>
      <c r="F14709" s="7" t="n">
        <v>0</v>
      </c>
      <c r="G14709" s="7" t="n">
        <v>-52.5999984741211</v>
      </c>
    </row>
    <row r="14710" spans="1:21">
      <c r="A14710" t="s">
        <v>4</v>
      </c>
      <c r="B14710" s="4" t="s">
        <v>5</v>
      </c>
      <c r="C14710" s="4" t="s">
        <v>7</v>
      </c>
      <c r="D14710" s="4" t="s">
        <v>8</v>
      </c>
      <c r="E14710" s="4" t="s">
        <v>15</v>
      </c>
      <c r="F14710" s="4" t="s">
        <v>15</v>
      </c>
      <c r="G14710" s="4" t="s">
        <v>15</v>
      </c>
    </row>
    <row r="14711" spans="1:21">
      <c r="A14711" t="n">
        <v>115456</v>
      </c>
      <c r="B14711" s="17" t="n">
        <v>94</v>
      </c>
      <c r="C14711" s="7" t="n">
        <v>2</v>
      </c>
      <c r="D14711" s="7" t="s">
        <v>217</v>
      </c>
      <c r="E14711" s="7" t="n">
        <v>-30</v>
      </c>
      <c r="F14711" s="7" t="n">
        <v>0</v>
      </c>
      <c r="G14711" s="7" t="n">
        <v>-52.5999984741211</v>
      </c>
    </row>
    <row r="14712" spans="1:21">
      <c r="A14712" t="s">
        <v>4</v>
      </c>
      <c r="B14712" s="4" t="s">
        <v>5</v>
      </c>
      <c r="C14712" s="4" t="s">
        <v>7</v>
      </c>
      <c r="D14712" s="4" t="s">
        <v>8</v>
      </c>
      <c r="E14712" s="4" t="s">
        <v>15</v>
      </c>
      <c r="F14712" s="4" t="s">
        <v>15</v>
      </c>
      <c r="G14712" s="4" t="s">
        <v>15</v>
      </c>
    </row>
    <row r="14713" spans="1:21">
      <c r="A14713" t="n">
        <v>115479</v>
      </c>
      <c r="B14713" s="17" t="n">
        <v>94</v>
      </c>
      <c r="C14713" s="7" t="n">
        <v>2</v>
      </c>
      <c r="D14713" s="7" t="s">
        <v>218</v>
      </c>
      <c r="E14713" s="7" t="n">
        <v>-26.6000003814697</v>
      </c>
      <c r="F14713" s="7" t="n">
        <v>0</v>
      </c>
      <c r="G14713" s="7" t="n">
        <v>-55</v>
      </c>
    </row>
    <row r="14714" spans="1:21">
      <c r="A14714" t="s">
        <v>4</v>
      </c>
      <c r="B14714" s="4" t="s">
        <v>5</v>
      </c>
      <c r="C14714" s="4" t="s">
        <v>7</v>
      </c>
      <c r="D14714" s="4" t="s">
        <v>8</v>
      </c>
      <c r="E14714" s="4" t="s">
        <v>15</v>
      </c>
      <c r="F14714" s="4" t="s">
        <v>15</v>
      </c>
      <c r="G14714" s="4" t="s">
        <v>15</v>
      </c>
    </row>
    <row r="14715" spans="1:21">
      <c r="A14715" t="n">
        <v>115502</v>
      </c>
      <c r="B14715" s="17" t="n">
        <v>94</v>
      </c>
      <c r="C14715" s="7" t="n">
        <v>2</v>
      </c>
      <c r="D14715" s="7" t="s">
        <v>219</v>
      </c>
      <c r="E14715" s="7" t="n">
        <v>-31.7000007629395</v>
      </c>
      <c r="F14715" s="7" t="n">
        <v>0</v>
      </c>
      <c r="G14715" s="7" t="n">
        <v>-52.5999984741211</v>
      </c>
    </row>
    <row r="14716" spans="1:21">
      <c r="A14716" t="s">
        <v>4</v>
      </c>
      <c r="B14716" s="4" t="s">
        <v>5</v>
      </c>
      <c r="C14716" s="4" t="s">
        <v>7</v>
      </c>
      <c r="D14716" s="4" t="s">
        <v>8</v>
      </c>
      <c r="E14716" s="4" t="s">
        <v>15</v>
      </c>
      <c r="F14716" s="4" t="s">
        <v>15</v>
      </c>
      <c r="G14716" s="4" t="s">
        <v>15</v>
      </c>
    </row>
    <row r="14717" spans="1:21">
      <c r="A14717" t="n">
        <v>115525</v>
      </c>
      <c r="B14717" s="17" t="n">
        <v>94</v>
      </c>
      <c r="C14717" s="7" t="n">
        <v>2</v>
      </c>
      <c r="D14717" s="7" t="s">
        <v>220</v>
      </c>
      <c r="E14717" s="7" t="n">
        <v>-33.4000015258789</v>
      </c>
      <c r="F14717" s="7" t="n">
        <v>0</v>
      </c>
      <c r="G14717" s="7" t="n">
        <v>-52.5999984741211</v>
      </c>
    </row>
    <row r="14718" spans="1:21">
      <c r="A14718" t="s">
        <v>4</v>
      </c>
      <c r="B14718" s="4" t="s">
        <v>5</v>
      </c>
      <c r="C14718" s="4" t="s">
        <v>7</v>
      </c>
      <c r="D14718" s="4" t="s">
        <v>8</v>
      </c>
      <c r="E14718" s="4" t="s">
        <v>15</v>
      </c>
      <c r="F14718" s="4" t="s">
        <v>15</v>
      </c>
      <c r="G14718" s="4" t="s">
        <v>15</v>
      </c>
    </row>
    <row r="14719" spans="1:21">
      <c r="A14719" t="n">
        <v>115548</v>
      </c>
      <c r="B14719" s="17" t="n">
        <v>94</v>
      </c>
      <c r="C14719" s="7" t="n">
        <v>2</v>
      </c>
      <c r="D14719" s="7" t="s">
        <v>221</v>
      </c>
      <c r="E14719" s="7" t="n">
        <v>-33.4000015258789</v>
      </c>
      <c r="F14719" s="7" t="n">
        <v>0</v>
      </c>
      <c r="G14719" s="7" t="n">
        <v>-50.2000007629395</v>
      </c>
    </row>
    <row r="14720" spans="1:21">
      <c r="A14720" t="s">
        <v>4</v>
      </c>
      <c r="B14720" s="4" t="s">
        <v>5</v>
      </c>
      <c r="C14720" s="4" t="s">
        <v>7</v>
      </c>
      <c r="D14720" s="4" t="s">
        <v>8</v>
      </c>
      <c r="E14720" s="4" t="s">
        <v>15</v>
      </c>
      <c r="F14720" s="4" t="s">
        <v>15</v>
      </c>
      <c r="G14720" s="4" t="s">
        <v>15</v>
      </c>
    </row>
    <row r="14721" spans="1:21">
      <c r="A14721" t="n">
        <v>115571</v>
      </c>
      <c r="B14721" s="17" t="n">
        <v>94</v>
      </c>
      <c r="C14721" s="7" t="n">
        <v>2</v>
      </c>
      <c r="D14721" s="7" t="s">
        <v>222</v>
      </c>
      <c r="E14721" s="7" t="n">
        <v>-26.6000003814697</v>
      </c>
      <c r="F14721" s="7" t="n">
        <v>0</v>
      </c>
      <c r="G14721" s="7" t="n">
        <v>-52.5999984741211</v>
      </c>
    </row>
    <row r="14722" spans="1:21">
      <c r="A14722" t="s">
        <v>4</v>
      </c>
      <c r="B14722" s="4" t="s">
        <v>5</v>
      </c>
      <c r="C14722" s="4" t="s">
        <v>7</v>
      </c>
      <c r="D14722" s="4" t="s">
        <v>8</v>
      </c>
      <c r="E14722" s="4" t="s">
        <v>15</v>
      </c>
      <c r="F14722" s="4" t="s">
        <v>15</v>
      </c>
      <c r="G14722" s="4" t="s">
        <v>15</v>
      </c>
    </row>
    <row r="14723" spans="1:21">
      <c r="A14723" t="n">
        <v>115594</v>
      </c>
      <c r="B14723" s="17" t="n">
        <v>94</v>
      </c>
      <c r="C14723" s="7" t="n">
        <v>2</v>
      </c>
      <c r="D14723" s="7" t="s">
        <v>223</v>
      </c>
      <c r="E14723" s="7" t="n">
        <v>-28.2999992370605</v>
      </c>
      <c r="F14723" s="7" t="n">
        <v>0</v>
      </c>
      <c r="G14723" s="7" t="n">
        <v>-55</v>
      </c>
    </row>
    <row r="14724" spans="1:21">
      <c r="A14724" t="s">
        <v>4</v>
      </c>
      <c r="B14724" s="4" t="s">
        <v>5</v>
      </c>
      <c r="C14724" s="4" t="s">
        <v>7</v>
      </c>
      <c r="D14724" s="4" t="s">
        <v>8</v>
      </c>
      <c r="E14724" s="4" t="s">
        <v>15</v>
      </c>
      <c r="F14724" s="4" t="s">
        <v>15</v>
      </c>
      <c r="G14724" s="4" t="s">
        <v>15</v>
      </c>
    </row>
    <row r="14725" spans="1:21">
      <c r="A14725" t="n">
        <v>115617</v>
      </c>
      <c r="B14725" s="17" t="n">
        <v>94</v>
      </c>
      <c r="C14725" s="7" t="n">
        <v>2</v>
      </c>
      <c r="D14725" s="7" t="s">
        <v>224</v>
      </c>
      <c r="E14725" s="7" t="n">
        <v>-30</v>
      </c>
      <c r="F14725" s="7" t="n">
        <v>0</v>
      </c>
      <c r="G14725" s="7" t="n">
        <v>-55</v>
      </c>
    </row>
    <row r="14726" spans="1:21">
      <c r="A14726" t="s">
        <v>4</v>
      </c>
      <c r="B14726" s="4" t="s">
        <v>5</v>
      </c>
      <c r="C14726" s="4" t="s">
        <v>7</v>
      </c>
      <c r="D14726" s="4" t="s">
        <v>8</v>
      </c>
      <c r="E14726" s="4" t="s">
        <v>15</v>
      </c>
      <c r="F14726" s="4" t="s">
        <v>15</v>
      </c>
      <c r="G14726" s="4" t="s">
        <v>15</v>
      </c>
    </row>
    <row r="14727" spans="1:21">
      <c r="A14727" t="n">
        <v>115640</v>
      </c>
      <c r="B14727" s="17" t="n">
        <v>94</v>
      </c>
      <c r="C14727" s="7" t="n">
        <v>2</v>
      </c>
      <c r="D14727" s="7" t="s">
        <v>225</v>
      </c>
      <c r="E14727" s="7" t="n">
        <v>-31.7000007629395</v>
      </c>
      <c r="F14727" s="7" t="n">
        <v>0</v>
      </c>
      <c r="G14727" s="7" t="n">
        <v>-55</v>
      </c>
    </row>
    <row r="14728" spans="1:21">
      <c r="A14728" t="s">
        <v>4</v>
      </c>
      <c r="B14728" s="4" t="s">
        <v>5</v>
      </c>
      <c r="C14728" s="4" t="s">
        <v>7</v>
      </c>
      <c r="D14728" s="4" t="s">
        <v>8</v>
      </c>
      <c r="E14728" s="4" t="s">
        <v>15</v>
      </c>
      <c r="F14728" s="4" t="s">
        <v>15</v>
      </c>
      <c r="G14728" s="4" t="s">
        <v>15</v>
      </c>
    </row>
    <row r="14729" spans="1:21">
      <c r="A14729" t="n">
        <v>115663</v>
      </c>
      <c r="B14729" s="17" t="n">
        <v>94</v>
      </c>
      <c r="C14729" s="7" t="n">
        <v>2</v>
      </c>
      <c r="D14729" s="7" t="s">
        <v>226</v>
      </c>
      <c r="E14729" s="7" t="n">
        <v>-33.4000015258789</v>
      </c>
      <c r="F14729" s="7" t="n">
        <v>0</v>
      </c>
      <c r="G14729" s="7" t="n">
        <v>-55</v>
      </c>
    </row>
    <row r="14730" spans="1:21">
      <c r="A14730" t="s">
        <v>4</v>
      </c>
      <c r="B14730" s="4" t="s">
        <v>5</v>
      </c>
      <c r="C14730" s="4" t="s">
        <v>7</v>
      </c>
      <c r="D14730" s="4" t="s">
        <v>8</v>
      </c>
      <c r="E14730" s="4" t="s">
        <v>15</v>
      </c>
      <c r="F14730" s="4" t="s">
        <v>15</v>
      </c>
      <c r="G14730" s="4" t="s">
        <v>15</v>
      </c>
    </row>
    <row r="14731" spans="1:21">
      <c r="A14731" t="n">
        <v>115686</v>
      </c>
      <c r="B14731" s="17" t="n">
        <v>94</v>
      </c>
      <c r="C14731" s="7" t="n">
        <v>2</v>
      </c>
      <c r="D14731" s="7" t="s">
        <v>227</v>
      </c>
      <c r="E14731" s="7" t="n">
        <v>-28.2999992370605</v>
      </c>
      <c r="F14731" s="7" t="n">
        <v>0</v>
      </c>
      <c r="G14731" s="7" t="n">
        <v>-51.9500007629395</v>
      </c>
    </row>
    <row r="14732" spans="1:21">
      <c r="A14732" t="s">
        <v>4</v>
      </c>
      <c r="B14732" s="4" t="s">
        <v>5</v>
      </c>
      <c r="C14732" s="4" t="s">
        <v>7</v>
      </c>
      <c r="D14732" s="4" t="s">
        <v>8</v>
      </c>
      <c r="E14732" s="4" t="s">
        <v>15</v>
      </c>
      <c r="F14732" s="4" t="s">
        <v>15</v>
      </c>
      <c r="G14732" s="4" t="s">
        <v>15</v>
      </c>
    </row>
    <row r="14733" spans="1:21">
      <c r="A14733" t="n">
        <v>115710</v>
      </c>
      <c r="B14733" s="17" t="n">
        <v>94</v>
      </c>
      <c r="C14733" s="7" t="n">
        <v>2</v>
      </c>
      <c r="D14733" s="7" t="s">
        <v>228</v>
      </c>
      <c r="E14733" s="7" t="n">
        <v>-30</v>
      </c>
      <c r="F14733" s="7" t="n">
        <v>0</v>
      </c>
      <c r="G14733" s="7" t="n">
        <v>-51.9500007629395</v>
      </c>
    </row>
    <row r="14734" spans="1:21">
      <c r="A14734" t="s">
        <v>4</v>
      </c>
      <c r="B14734" s="4" t="s">
        <v>5</v>
      </c>
      <c r="C14734" s="4" t="s">
        <v>7</v>
      </c>
      <c r="D14734" s="4" t="s">
        <v>8</v>
      </c>
      <c r="E14734" s="4" t="s">
        <v>15</v>
      </c>
      <c r="F14734" s="4" t="s">
        <v>15</v>
      </c>
      <c r="G14734" s="4" t="s">
        <v>15</v>
      </c>
    </row>
    <row r="14735" spans="1:21">
      <c r="A14735" t="n">
        <v>115734</v>
      </c>
      <c r="B14735" s="17" t="n">
        <v>94</v>
      </c>
      <c r="C14735" s="7" t="n">
        <v>2</v>
      </c>
      <c r="D14735" s="7" t="s">
        <v>229</v>
      </c>
      <c r="E14735" s="7" t="n">
        <v>-26.6000003814697</v>
      </c>
      <c r="F14735" s="7" t="n">
        <v>0</v>
      </c>
      <c r="G14735" s="7" t="n">
        <v>-54.3499984741211</v>
      </c>
    </row>
    <row r="14736" spans="1:21">
      <c r="A14736" t="s">
        <v>4</v>
      </c>
      <c r="B14736" s="4" t="s">
        <v>5</v>
      </c>
      <c r="C14736" s="4" t="s">
        <v>7</v>
      </c>
      <c r="D14736" s="4" t="s">
        <v>8</v>
      </c>
      <c r="E14736" s="4" t="s">
        <v>15</v>
      </c>
      <c r="F14736" s="4" t="s">
        <v>15</v>
      </c>
      <c r="G14736" s="4" t="s">
        <v>15</v>
      </c>
    </row>
    <row r="14737" spans="1:7">
      <c r="A14737" t="n">
        <v>115758</v>
      </c>
      <c r="B14737" s="17" t="n">
        <v>94</v>
      </c>
      <c r="C14737" s="7" t="n">
        <v>2</v>
      </c>
      <c r="D14737" s="7" t="s">
        <v>230</v>
      </c>
      <c r="E14737" s="7" t="n">
        <v>-31.7000007629395</v>
      </c>
      <c r="F14737" s="7" t="n">
        <v>0</v>
      </c>
      <c r="G14737" s="7" t="n">
        <v>-51.9500007629395</v>
      </c>
    </row>
    <row r="14738" spans="1:7">
      <c r="A14738" t="s">
        <v>4</v>
      </c>
      <c r="B14738" s="4" t="s">
        <v>5</v>
      </c>
      <c r="C14738" s="4" t="s">
        <v>7</v>
      </c>
      <c r="D14738" s="4" t="s">
        <v>8</v>
      </c>
      <c r="E14738" s="4" t="s">
        <v>15</v>
      </c>
      <c r="F14738" s="4" t="s">
        <v>15</v>
      </c>
      <c r="G14738" s="4" t="s">
        <v>15</v>
      </c>
    </row>
    <row r="14739" spans="1:7">
      <c r="A14739" t="n">
        <v>115782</v>
      </c>
      <c r="B14739" s="17" t="n">
        <v>94</v>
      </c>
      <c r="C14739" s="7" t="n">
        <v>2</v>
      </c>
      <c r="D14739" s="7" t="s">
        <v>231</v>
      </c>
      <c r="E14739" s="7" t="n">
        <v>-33.4000015258789</v>
      </c>
      <c r="F14739" s="7" t="n">
        <v>0</v>
      </c>
      <c r="G14739" s="7" t="n">
        <v>-51.9500007629395</v>
      </c>
    </row>
    <row r="14740" spans="1:7">
      <c r="A14740" t="s">
        <v>4</v>
      </c>
      <c r="B14740" s="4" t="s">
        <v>5</v>
      </c>
      <c r="C14740" s="4" t="s">
        <v>7</v>
      </c>
      <c r="D14740" s="4" t="s">
        <v>8</v>
      </c>
      <c r="E14740" s="4" t="s">
        <v>15</v>
      </c>
      <c r="F14740" s="4" t="s">
        <v>15</v>
      </c>
      <c r="G14740" s="4" t="s">
        <v>15</v>
      </c>
    </row>
    <row r="14741" spans="1:7">
      <c r="A14741" t="n">
        <v>115806</v>
      </c>
      <c r="B14741" s="17" t="n">
        <v>94</v>
      </c>
      <c r="C14741" s="7" t="n">
        <v>2</v>
      </c>
      <c r="D14741" s="7" t="s">
        <v>232</v>
      </c>
      <c r="E14741" s="7" t="n">
        <v>-33.4000015258789</v>
      </c>
      <c r="F14741" s="7" t="n">
        <v>0</v>
      </c>
      <c r="G14741" s="7" t="n">
        <v>-49.5499992370605</v>
      </c>
    </row>
    <row r="14742" spans="1:7">
      <c r="A14742" t="s">
        <v>4</v>
      </c>
      <c r="B14742" s="4" t="s">
        <v>5</v>
      </c>
      <c r="C14742" s="4" t="s">
        <v>7</v>
      </c>
      <c r="D14742" s="4" t="s">
        <v>8</v>
      </c>
      <c r="E14742" s="4" t="s">
        <v>15</v>
      </c>
      <c r="F14742" s="4" t="s">
        <v>15</v>
      </c>
      <c r="G14742" s="4" t="s">
        <v>15</v>
      </c>
    </row>
    <row r="14743" spans="1:7">
      <c r="A14743" t="n">
        <v>115830</v>
      </c>
      <c r="B14743" s="17" t="n">
        <v>94</v>
      </c>
      <c r="C14743" s="7" t="n">
        <v>2</v>
      </c>
      <c r="D14743" s="7" t="s">
        <v>233</v>
      </c>
      <c r="E14743" s="7" t="n">
        <v>-26.6000003814697</v>
      </c>
      <c r="F14743" s="7" t="n">
        <v>0</v>
      </c>
      <c r="G14743" s="7" t="n">
        <v>-51.9500007629395</v>
      </c>
    </row>
    <row r="14744" spans="1:7">
      <c r="A14744" t="s">
        <v>4</v>
      </c>
      <c r="B14744" s="4" t="s">
        <v>5</v>
      </c>
      <c r="C14744" s="4" t="s">
        <v>7</v>
      </c>
      <c r="D14744" s="4" t="s">
        <v>8</v>
      </c>
      <c r="E14744" s="4" t="s">
        <v>15</v>
      </c>
      <c r="F14744" s="4" t="s">
        <v>15</v>
      </c>
      <c r="G14744" s="4" t="s">
        <v>15</v>
      </c>
    </row>
    <row r="14745" spans="1:7">
      <c r="A14745" t="n">
        <v>115854</v>
      </c>
      <c r="B14745" s="17" t="n">
        <v>94</v>
      </c>
      <c r="C14745" s="7" t="n">
        <v>2</v>
      </c>
      <c r="D14745" s="7" t="s">
        <v>234</v>
      </c>
      <c r="E14745" s="7" t="n">
        <v>-28.2999992370605</v>
      </c>
      <c r="F14745" s="7" t="n">
        <v>0</v>
      </c>
      <c r="G14745" s="7" t="n">
        <v>-54.3499984741211</v>
      </c>
    </row>
    <row r="14746" spans="1:7">
      <c r="A14746" t="s">
        <v>4</v>
      </c>
      <c r="B14746" s="4" t="s">
        <v>5</v>
      </c>
      <c r="C14746" s="4" t="s">
        <v>7</v>
      </c>
      <c r="D14746" s="4" t="s">
        <v>8</v>
      </c>
      <c r="E14746" s="4" t="s">
        <v>15</v>
      </c>
      <c r="F14746" s="4" t="s">
        <v>15</v>
      </c>
      <c r="G14746" s="4" t="s">
        <v>15</v>
      </c>
    </row>
    <row r="14747" spans="1:7">
      <c r="A14747" t="n">
        <v>115878</v>
      </c>
      <c r="B14747" s="17" t="n">
        <v>94</v>
      </c>
      <c r="C14747" s="7" t="n">
        <v>2</v>
      </c>
      <c r="D14747" s="7" t="s">
        <v>235</v>
      </c>
      <c r="E14747" s="7" t="n">
        <v>-30</v>
      </c>
      <c r="F14747" s="7" t="n">
        <v>0</v>
      </c>
      <c r="G14747" s="7" t="n">
        <v>-54.3499984741211</v>
      </c>
    </row>
    <row r="14748" spans="1:7">
      <c r="A14748" t="s">
        <v>4</v>
      </c>
      <c r="B14748" s="4" t="s">
        <v>5</v>
      </c>
      <c r="C14748" s="4" t="s">
        <v>7</v>
      </c>
      <c r="D14748" s="4" t="s">
        <v>8</v>
      </c>
      <c r="E14748" s="4" t="s">
        <v>15</v>
      </c>
      <c r="F14748" s="4" t="s">
        <v>15</v>
      </c>
      <c r="G14748" s="4" t="s">
        <v>15</v>
      </c>
    </row>
    <row r="14749" spans="1:7">
      <c r="A14749" t="n">
        <v>115902</v>
      </c>
      <c r="B14749" s="17" t="n">
        <v>94</v>
      </c>
      <c r="C14749" s="7" t="n">
        <v>2</v>
      </c>
      <c r="D14749" s="7" t="s">
        <v>236</v>
      </c>
      <c r="E14749" s="7" t="n">
        <v>-31.7000007629395</v>
      </c>
      <c r="F14749" s="7" t="n">
        <v>0</v>
      </c>
      <c r="G14749" s="7" t="n">
        <v>-54.3499984741211</v>
      </c>
    </row>
    <row r="14750" spans="1:7">
      <c r="A14750" t="s">
        <v>4</v>
      </c>
      <c r="B14750" s="4" t="s">
        <v>5</v>
      </c>
      <c r="C14750" s="4" t="s">
        <v>7</v>
      </c>
      <c r="D14750" s="4" t="s">
        <v>8</v>
      </c>
      <c r="E14750" s="4" t="s">
        <v>15</v>
      </c>
      <c r="F14750" s="4" t="s">
        <v>15</v>
      </c>
      <c r="G14750" s="4" t="s">
        <v>15</v>
      </c>
    </row>
    <row r="14751" spans="1:7">
      <c r="A14751" t="n">
        <v>115926</v>
      </c>
      <c r="B14751" s="17" t="n">
        <v>94</v>
      </c>
      <c r="C14751" s="7" t="n">
        <v>2</v>
      </c>
      <c r="D14751" s="7" t="s">
        <v>237</v>
      </c>
      <c r="E14751" s="7" t="n">
        <v>-33.4000015258789</v>
      </c>
      <c r="F14751" s="7" t="n">
        <v>0</v>
      </c>
      <c r="G14751" s="7" t="n">
        <v>-54.3499984741211</v>
      </c>
    </row>
    <row r="14752" spans="1:7">
      <c r="A14752" t="s">
        <v>4</v>
      </c>
      <c r="B14752" s="4" t="s">
        <v>5</v>
      </c>
      <c r="C14752" s="4" t="s">
        <v>7</v>
      </c>
      <c r="D14752" s="4" t="s">
        <v>8</v>
      </c>
      <c r="E14752" s="4" t="s">
        <v>15</v>
      </c>
      <c r="F14752" s="4" t="s">
        <v>15</v>
      </c>
      <c r="G14752" s="4" t="s">
        <v>15</v>
      </c>
    </row>
    <row r="14753" spans="1:7">
      <c r="A14753" t="n">
        <v>115950</v>
      </c>
      <c r="B14753" s="17" t="n">
        <v>94</v>
      </c>
      <c r="C14753" s="7" t="n">
        <v>3</v>
      </c>
      <c r="D14753" s="7" t="s">
        <v>227</v>
      </c>
      <c r="E14753" s="7" t="n">
        <v>0</v>
      </c>
      <c r="F14753" s="7" t="n">
        <v>180</v>
      </c>
      <c r="G14753" s="7" t="n">
        <v>0</v>
      </c>
    </row>
    <row r="14754" spans="1:7">
      <c r="A14754" t="s">
        <v>4</v>
      </c>
      <c r="B14754" s="4" t="s">
        <v>5</v>
      </c>
      <c r="C14754" s="4" t="s">
        <v>7</v>
      </c>
      <c r="D14754" s="4" t="s">
        <v>8</v>
      </c>
      <c r="E14754" s="4" t="s">
        <v>15</v>
      </c>
      <c r="F14754" s="4" t="s">
        <v>15</v>
      </c>
      <c r="G14754" s="4" t="s">
        <v>15</v>
      </c>
    </row>
    <row r="14755" spans="1:7">
      <c r="A14755" t="n">
        <v>115974</v>
      </c>
      <c r="B14755" s="17" t="n">
        <v>94</v>
      </c>
      <c r="C14755" s="7" t="n">
        <v>3</v>
      </c>
      <c r="D14755" s="7" t="s">
        <v>228</v>
      </c>
      <c r="E14755" s="7" t="n">
        <v>0</v>
      </c>
      <c r="F14755" s="7" t="n">
        <v>180</v>
      </c>
      <c r="G14755" s="7" t="n">
        <v>0</v>
      </c>
    </row>
    <row r="14756" spans="1:7">
      <c r="A14756" t="s">
        <v>4</v>
      </c>
      <c r="B14756" s="4" t="s">
        <v>5</v>
      </c>
      <c r="C14756" s="4" t="s">
        <v>7</v>
      </c>
      <c r="D14756" s="4" t="s">
        <v>8</v>
      </c>
      <c r="E14756" s="4" t="s">
        <v>15</v>
      </c>
      <c r="F14756" s="4" t="s">
        <v>15</v>
      </c>
      <c r="G14756" s="4" t="s">
        <v>15</v>
      </c>
    </row>
    <row r="14757" spans="1:7">
      <c r="A14757" t="n">
        <v>115998</v>
      </c>
      <c r="B14757" s="17" t="n">
        <v>94</v>
      </c>
      <c r="C14757" s="7" t="n">
        <v>3</v>
      </c>
      <c r="D14757" s="7" t="s">
        <v>229</v>
      </c>
      <c r="E14757" s="7" t="n">
        <v>0</v>
      </c>
      <c r="F14757" s="7" t="n">
        <v>180</v>
      </c>
      <c r="G14757" s="7" t="n">
        <v>0</v>
      </c>
    </row>
    <row r="14758" spans="1:7">
      <c r="A14758" t="s">
        <v>4</v>
      </c>
      <c r="B14758" s="4" t="s">
        <v>5</v>
      </c>
      <c r="C14758" s="4" t="s">
        <v>7</v>
      </c>
      <c r="D14758" s="4" t="s">
        <v>8</v>
      </c>
      <c r="E14758" s="4" t="s">
        <v>15</v>
      </c>
      <c r="F14758" s="4" t="s">
        <v>15</v>
      </c>
      <c r="G14758" s="4" t="s">
        <v>15</v>
      </c>
    </row>
    <row r="14759" spans="1:7">
      <c r="A14759" t="n">
        <v>116022</v>
      </c>
      <c r="B14759" s="17" t="n">
        <v>94</v>
      </c>
      <c r="C14759" s="7" t="n">
        <v>3</v>
      </c>
      <c r="D14759" s="7" t="s">
        <v>230</v>
      </c>
      <c r="E14759" s="7" t="n">
        <v>0</v>
      </c>
      <c r="F14759" s="7" t="n">
        <v>180</v>
      </c>
      <c r="G14759" s="7" t="n">
        <v>0</v>
      </c>
    </row>
    <row r="14760" spans="1:7">
      <c r="A14760" t="s">
        <v>4</v>
      </c>
      <c r="B14760" s="4" t="s">
        <v>5</v>
      </c>
      <c r="C14760" s="4" t="s">
        <v>7</v>
      </c>
      <c r="D14760" s="4" t="s">
        <v>8</v>
      </c>
      <c r="E14760" s="4" t="s">
        <v>15</v>
      </c>
      <c r="F14760" s="4" t="s">
        <v>15</v>
      </c>
      <c r="G14760" s="4" t="s">
        <v>15</v>
      </c>
    </row>
    <row r="14761" spans="1:7">
      <c r="A14761" t="n">
        <v>116046</v>
      </c>
      <c r="B14761" s="17" t="n">
        <v>94</v>
      </c>
      <c r="C14761" s="7" t="n">
        <v>3</v>
      </c>
      <c r="D14761" s="7" t="s">
        <v>231</v>
      </c>
      <c r="E14761" s="7" t="n">
        <v>0</v>
      </c>
      <c r="F14761" s="7" t="n">
        <v>180</v>
      </c>
      <c r="G14761" s="7" t="n">
        <v>0</v>
      </c>
    </row>
    <row r="14762" spans="1:7">
      <c r="A14762" t="s">
        <v>4</v>
      </c>
      <c r="B14762" s="4" t="s">
        <v>5</v>
      </c>
      <c r="C14762" s="4" t="s">
        <v>7</v>
      </c>
      <c r="D14762" s="4" t="s">
        <v>8</v>
      </c>
      <c r="E14762" s="4" t="s">
        <v>15</v>
      </c>
      <c r="F14762" s="4" t="s">
        <v>15</v>
      </c>
      <c r="G14762" s="4" t="s">
        <v>15</v>
      </c>
    </row>
    <row r="14763" spans="1:7">
      <c r="A14763" t="n">
        <v>116070</v>
      </c>
      <c r="B14763" s="17" t="n">
        <v>94</v>
      </c>
      <c r="C14763" s="7" t="n">
        <v>3</v>
      </c>
      <c r="D14763" s="7" t="s">
        <v>232</v>
      </c>
      <c r="E14763" s="7" t="n">
        <v>0</v>
      </c>
      <c r="F14763" s="7" t="n">
        <v>180</v>
      </c>
      <c r="G14763" s="7" t="n">
        <v>0</v>
      </c>
    </row>
    <row r="14764" spans="1:7">
      <c r="A14764" t="s">
        <v>4</v>
      </c>
      <c r="B14764" s="4" t="s">
        <v>5</v>
      </c>
      <c r="C14764" s="4" t="s">
        <v>7</v>
      </c>
      <c r="D14764" s="4" t="s">
        <v>8</v>
      </c>
      <c r="E14764" s="4" t="s">
        <v>15</v>
      </c>
      <c r="F14764" s="4" t="s">
        <v>15</v>
      </c>
      <c r="G14764" s="4" t="s">
        <v>15</v>
      </c>
    </row>
    <row r="14765" spans="1:7">
      <c r="A14765" t="n">
        <v>116094</v>
      </c>
      <c r="B14765" s="17" t="n">
        <v>94</v>
      </c>
      <c r="C14765" s="7" t="n">
        <v>3</v>
      </c>
      <c r="D14765" s="7" t="s">
        <v>233</v>
      </c>
      <c r="E14765" s="7" t="n">
        <v>0</v>
      </c>
      <c r="F14765" s="7" t="n">
        <v>180</v>
      </c>
      <c r="G14765" s="7" t="n">
        <v>0</v>
      </c>
    </row>
    <row r="14766" spans="1:7">
      <c r="A14766" t="s">
        <v>4</v>
      </c>
      <c r="B14766" s="4" t="s">
        <v>5</v>
      </c>
      <c r="C14766" s="4" t="s">
        <v>7</v>
      </c>
      <c r="D14766" s="4" t="s">
        <v>8</v>
      </c>
      <c r="E14766" s="4" t="s">
        <v>15</v>
      </c>
      <c r="F14766" s="4" t="s">
        <v>15</v>
      </c>
      <c r="G14766" s="4" t="s">
        <v>15</v>
      </c>
    </row>
    <row r="14767" spans="1:7">
      <c r="A14767" t="n">
        <v>116118</v>
      </c>
      <c r="B14767" s="17" t="n">
        <v>94</v>
      </c>
      <c r="C14767" s="7" t="n">
        <v>3</v>
      </c>
      <c r="D14767" s="7" t="s">
        <v>234</v>
      </c>
      <c r="E14767" s="7" t="n">
        <v>0</v>
      </c>
      <c r="F14767" s="7" t="n">
        <v>180</v>
      </c>
      <c r="G14767" s="7" t="n">
        <v>0</v>
      </c>
    </row>
    <row r="14768" spans="1:7">
      <c r="A14768" t="s">
        <v>4</v>
      </c>
      <c r="B14768" s="4" t="s">
        <v>5</v>
      </c>
      <c r="C14768" s="4" t="s">
        <v>7</v>
      </c>
      <c r="D14768" s="4" t="s">
        <v>8</v>
      </c>
      <c r="E14768" s="4" t="s">
        <v>15</v>
      </c>
      <c r="F14768" s="4" t="s">
        <v>15</v>
      </c>
      <c r="G14768" s="4" t="s">
        <v>15</v>
      </c>
    </row>
    <row r="14769" spans="1:7">
      <c r="A14769" t="n">
        <v>116142</v>
      </c>
      <c r="B14769" s="17" t="n">
        <v>94</v>
      </c>
      <c r="C14769" s="7" t="n">
        <v>3</v>
      </c>
      <c r="D14769" s="7" t="s">
        <v>235</v>
      </c>
      <c r="E14769" s="7" t="n">
        <v>0</v>
      </c>
      <c r="F14769" s="7" t="n">
        <v>180</v>
      </c>
      <c r="G14769" s="7" t="n">
        <v>0</v>
      </c>
    </row>
    <row r="14770" spans="1:7">
      <c r="A14770" t="s">
        <v>4</v>
      </c>
      <c r="B14770" s="4" t="s">
        <v>5</v>
      </c>
      <c r="C14770" s="4" t="s">
        <v>7</v>
      </c>
      <c r="D14770" s="4" t="s">
        <v>8</v>
      </c>
      <c r="E14770" s="4" t="s">
        <v>15</v>
      </c>
      <c r="F14770" s="4" t="s">
        <v>15</v>
      </c>
      <c r="G14770" s="4" t="s">
        <v>15</v>
      </c>
    </row>
    <row r="14771" spans="1:7">
      <c r="A14771" t="n">
        <v>116166</v>
      </c>
      <c r="B14771" s="17" t="n">
        <v>94</v>
      </c>
      <c r="C14771" s="7" t="n">
        <v>3</v>
      </c>
      <c r="D14771" s="7" t="s">
        <v>236</v>
      </c>
      <c r="E14771" s="7" t="n">
        <v>0</v>
      </c>
      <c r="F14771" s="7" t="n">
        <v>180</v>
      </c>
      <c r="G14771" s="7" t="n">
        <v>0</v>
      </c>
    </row>
    <row r="14772" spans="1:7">
      <c r="A14772" t="s">
        <v>4</v>
      </c>
      <c r="B14772" s="4" t="s">
        <v>5</v>
      </c>
      <c r="C14772" s="4" t="s">
        <v>7</v>
      </c>
      <c r="D14772" s="4" t="s">
        <v>8</v>
      </c>
      <c r="E14772" s="4" t="s">
        <v>15</v>
      </c>
      <c r="F14772" s="4" t="s">
        <v>15</v>
      </c>
      <c r="G14772" s="4" t="s">
        <v>15</v>
      </c>
    </row>
    <row r="14773" spans="1:7">
      <c r="A14773" t="n">
        <v>116190</v>
      </c>
      <c r="B14773" s="17" t="n">
        <v>94</v>
      </c>
      <c r="C14773" s="7" t="n">
        <v>3</v>
      </c>
      <c r="D14773" s="7" t="s">
        <v>237</v>
      </c>
      <c r="E14773" s="7" t="n">
        <v>0</v>
      </c>
      <c r="F14773" s="7" t="n">
        <v>180</v>
      </c>
      <c r="G14773" s="7" t="n">
        <v>0</v>
      </c>
    </row>
    <row r="14774" spans="1:7">
      <c r="A14774" t="s">
        <v>4</v>
      </c>
      <c r="B14774" s="4" t="s">
        <v>5</v>
      </c>
      <c r="C14774" s="4" t="s">
        <v>11</v>
      </c>
      <c r="D14774" s="4" t="s">
        <v>11</v>
      </c>
      <c r="E14774" s="4" t="s">
        <v>11</v>
      </c>
    </row>
    <row r="14775" spans="1:7">
      <c r="A14775" t="n">
        <v>116214</v>
      </c>
      <c r="B14775" s="42" t="n">
        <v>61</v>
      </c>
      <c r="C14775" s="7" t="n">
        <v>0</v>
      </c>
      <c r="D14775" s="7" t="n">
        <v>65533</v>
      </c>
      <c r="E14775" s="7" t="n">
        <v>0</v>
      </c>
    </row>
    <row r="14776" spans="1:7">
      <c r="A14776" t="s">
        <v>4</v>
      </c>
      <c r="B14776" s="4" t="s">
        <v>5</v>
      </c>
      <c r="C14776" s="4" t="s">
        <v>11</v>
      </c>
      <c r="D14776" s="4" t="s">
        <v>11</v>
      </c>
      <c r="E14776" s="4" t="s">
        <v>11</v>
      </c>
    </row>
    <row r="14777" spans="1:7">
      <c r="A14777" t="n">
        <v>116221</v>
      </c>
      <c r="B14777" s="42" t="n">
        <v>61</v>
      </c>
      <c r="C14777" s="7" t="n">
        <v>1</v>
      </c>
      <c r="D14777" s="7" t="n">
        <v>65533</v>
      </c>
      <c r="E14777" s="7" t="n">
        <v>0</v>
      </c>
    </row>
    <row r="14778" spans="1:7">
      <c r="A14778" t="s">
        <v>4</v>
      </c>
      <c r="B14778" s="4" t="s">
        <v>5</v>
      </c>
      <c r="C14778" s="4" t="s">
        <v>11</v>
      </c>
      <c r="D14778" s="4" t="s">
        <v>11</v>
      </c>
      <c r="E14778" s="4" t="s">
        <v>11</v>
      </c>
    </row>
    <row r="14779" spans="1:7">
      <c r="A14779" t="n">
        <v>116228</v>
      </c>
      <c r="B14779" s="42" t="n">
        <v>61</v>
      </c>
      <c r="C14779" s="7" t="n">
        <v>2</v>
      </c>
      <c r="D14779" s="7" t="n">
        <v>65533</v>
      </c>
      <c r="E14779" s="7" t="n">
        <v>0</v>
      </c>
    </row>
    <row r="14780" spans="1:7">
      <c r="A14780" t="s">
        <v>4</v>
      </c>
      <c r="B14780" s="4" t="s">
        <v>5</v>
      </c>
      <c r="C14780" s="4" t="s">
        <v>11</v>
      </c>
      <c r="D14780" s="4" t="s">
        <v>11</v>
      </c>
      <c r="E14780" s="4" t="s">
        <v>11</v>
      </c>
    </row>
    <row r="14781" spans="1:7">
      <c r="A14781" t="n">
        <v>116235</v>
      </c>
      <c r="B14781" s="42" t="n">
        <v>61</v>
      </c>
      <c r="C14781" s="7" t="n">
        <v>3</v>
      </c>
      <c r="D14781" s="7" t="n">
        <v>65533</v>
      </c>
      <c r="E14781" s="7" t="n">
        <v>0</v>
      </c>
    </row>
    <row r="14782" spans="1:7">
      <c r="A14782" t="s">
        <v>4</v>
      </c>
      <c r="B14782" s="4" t="s">
        <v>5</v>
      </c>
      <c r="C14782" s="4" t="s">
        <v>11</v>
      </c>
      <c r="D14782" s="4" t="s">
        <v>11</v>
      </c>
      <c r="E14782" s="4" t="s">
        <v>11</v>
      </c>
    </row>
    <row r="14783" spans="1:7">
      <c r="A14783" t="n">
        <v>116242</v>
      </c>
      <c r="B14783" s="42" t="n">
        <v>61</v>
      </c>
      <c r="C14783" s="7" t="n">
        <v>4</v>
      </c>
      <c r="D14783" s="7" t="n">
        <v>65533</v>
      </c>
      <c r="E14783" s="7" t="n">
        <v>0</v>
      </c>
    </row>
    <row r="14784" spans="1:7">
      <c r="A14784" t="s">
        <v>4</v>
      </c>
      <c r="B14784" s="4" t="s">
        <v>5</v>
      </c>
      <c r="C14784" s="4" t="s">
        <v>11</v>
      </c>
      <c r="D14784" s="4" t="s">
        <v>11</v>
      </c>
      <c r="E14784" s="4" t="s">
        <v>11</v>
      </c>
    </row>
    <row r="14785" spans="1:7">
      <c r="A14785" t="n">
        <v>116249</v>
      </c>
      <c r="B14785" s="42" t="n">
        <v>61</v>
      </c>
      <c r="C14785" s="7" t="n">
        <v>5</v>
      </c>
      <c r="D14785" s="7" t="n">
        <v>65533</v>
      </c>
      <c r="E14785" s="7" t="n">
        <v>0</v>
      </c>
    </row>
    <row r="14786" spans="1:7">
      <c r="A14786" t="s">
        <v>4</v>
      </c>
      <c r="B14786" s="4" t="s">
        <v>5</v>
      </c>
      <c r="C14786" s="4" t="s">
        <v>11</v>
      </c>
      <c r="D14786" s="4" t="s">
        <v>11</v>
      </c>
      <c r="E14786" s="4" t="s">
        <v>11</v>
      </c>
    </row>
    <row r="14787" spans="1:7">
      <c r="A14787" t="n">
        <v>116256</v>
      </c>
      <c r="B14787" s="42" t="n">
        <v>61</v>
      </c>
      <c r="C14787" s="7" t="n">
        <v>6</v>
      </c>
      <c r="D14787" s="7" t="n">
        <v>65533</v>
      </c>
      <c r="E14787" s="7" t="n">
        <v>0</v>
      </c>
    </row>
    <row r="14788" spans="1:7">
      <c r="A14788" t="s">
        <v>4</v>
      </c>
      <c r="B14788" s="4" t="s">
        <v>5</v>
      </c>
      <c r="C14788" s="4" t="s">
        <v>11</v>
      </c>
      <c r="D14788" s="4" t="s">
        <v>11</v>
      </c>
      <c r="E14788" s="4" t="s">
        <v>11</v>
      </c>
    </row>
    <row r="14789" spans="1:7">
      <c r="A14789" t="n">
        <v>116263</v>
      </c>
      <c r="B14789" s="42" t="n">
        <v>61</v>
      </c>
      <c r="C14789" s="7" t="n">
        <v>7</v>
      </c>
      <c r="D14789" s="7" t="n">
        <v>65533</v>
      </c>
      <c r="E14789" s="7" t="n">
        <v>0</v>
      </c>
    </row>
    <row r="14790" spans="1:7">
      <c r="A14790" t="s">
        <v>4</v>
      </c>
      <c r="B14790" s="4" t="s">
        <v>5</v>
      </c>
      <c r="C14790" s="4" t="s">
        <v>11</v>
      </c>
      <c r="D14790" s="4" t="s">
        <v>11</v>
      </c>
      <c r="E14790" s="4" t="s">
        <v>11</v>
      </c>
    </row>
    <row r="14791" spans="1:7">
      <c r="A14791" t="n">
        <v>116270</v>
      </c>
      <c r="B14791" s="42" t="n">
        <v>61</v>
      </c>
      <c r="C14791" s="7" t="n">
        <v>8</v>
      </c>
      <c r="D14791" s="7" t="n">
        <v>65533</v>
      </c>
      <c r="E14791" s="7" t="n">
        <v>0</v>
      </c>
    </row>
    <row r="14792" spans="1:7">
      <c r="A14792" t="s">
        <v>4</v>
      </c>
      <c r="B14792" s="4" t="s">
        <v>5</v>
      </c>
      <c r="C14792" s="4" t="s">
        <v>11</v>
      </c>
      <c r="D14792" s="4" t="s">
        <v>11</v>
      </c>
      <c r="E14792" s="4" t="s">
        <v>11</v>
      </c>
    </row>
    <row r="14793" spans="1:7">
      <c r="A14793" t="n">
        <v>116277</v>
      </c>
      <c r="B14793" s="42" t="n">
        <v>61</v>
      </c>
      <c r="C14793" s="7" t="n">
        <v>9</v>
      </c>
      <c r="D14793" s="7" t="n">
        <v>65533</v>
      </c>
      <c r="E14793" s="7" t="n">
        <v>0</v>
      </c>
    </row>
    <row r="14794" spans="1:7">
      <c r="A14794" t="s">
        <v>4</v>
      </c>
      <c r="B14794" s="4" t="s">
        <v>5</v>
      </c>
      <c r="C14794" s="4" t="s">
        <v>11</v>
      </c>
      <c r="D14794" s="4" t="s">
        <v>17</v>
      </c>
    </row>
    <row r="14795" spans="1:7">
      <c r="A14795" t="n">
        <v>116284</v>
      </c>
      <c r="B14795" s="41" t="n">
        <v>43</v>
      </c>
      <c r="C14795" s="7" t="n">
        <v>1</v>
      </c>
      <c r="D14795" s="7" t="n">
        <v>128</v>
      </c>
    </row>
    <row r="14796" spans="1:7">
      <c r="A14796" t="s">
        <v>4</v>
      </c>
      <c r="B14796" s="4" t="s">
        <v>5</v>
      </c>
      <c r="C14796" s="4" t="s">
        <v>11</v>
      </c>
      <c r="D14796" s="4" t="s">
        <v>17</v>
      </c>
    </row>
    <row r="14797" spans="1:7">
      <c r="A14797" t="n">
        <v>116291</v>
      </c>
      <c r="B14797" s="41" t="n">
        <v>43</v>
      </c>
      <c r="C14797" s="7" t="n">
        <v>1</v>
      </c>
      <c r="D14797" s="7" t="n">
        <v>32</v>
      </c>
    </row>
    <row r="14798" spans="1:7">
      <c r="A14798" t="s">
        <v>4</v>
      </c>
      <c r="B14798" s="4" t="s">
        <v>5</v>
      </c>
      <c r="C14798" s="4" t="s">
        <v>11</v>
      </c>
      <c r="D14798" s="4" t="s">
        <v>17</v>
      </c>
    </row>
    <row r="14799" spans="1:7">
      <c r="A14799" t="n">
        <v>116298</v>
      </c>
      <c r="B14799" s="41" t="n">
        <v>43</v>
      </c>
      <c r="C14799" s="7" t="n">
        <v>2</v>
      </c>
      <c r="D14799" s="7" t="n">
        <v>128</v>
      </c>
    </row>
    <row r="14800" spans="1:7">
      <c r="A14800" t="s">
        <v>4</v>
      </c>
      <c r="B14800" s="4" t="s">
        <v>5</v>
      </c>
      <c r="C14800" s="4" t="s">
        <v>11</v>
      </c>
      <c r="D14800" s="4" t="s">
        <v>17</v>
      </c>
    </row>
    <row r="14801" spans="1:5">
      <c r="A14801" t="n">
        <v>116305</v>
      </c>
      <c r="B14801" s="41" t="n">
        <v>43</v>
      </c>
      <c r="C14801" s="7" t="n">
        <v>2</v>
      </c>
      <c r="D14801" s="7" t="n">
        <v>32</v>
      </c>
    </row>
    <row r="14802" spans="1:5">
      <c r="A14802" t="s">
        <v>4</v>
      </c>
      <c r="B14802" s="4" t="s">
        <v>5</v>
      </c>
      <c r="C14802" s="4" t="s">
        <v>11</v>
      </c>
      <c r="D14802" s="4" t="s">
        <v>17</v>
      </c>
    </row>
    <row r="14803" spans="1:5">
      <c r="A14803" t="n">
        <v>116312</v>
      </c>
      <c r="B14803" s="41" t="n">
        <v>43</v>
      </c>
      <c r="C14803" s="7" t="n">
        <v>3</v>
      </c>
      <c r="D14803" s="7" t="n">
        <v>128</v>
      </c>
    </row>
    <row r="14804" spans="1:5">
      <c r="A14804" t="s">
        <v>4</v>
      </c>
      <c r="B14804" s="4" t="s">
        <v>5</v>
      </c>
      <c r="C14804" s="4" t="s">
        <v>11</v>
      </c>
      <c r="D14804" s="4" t="s">
        <v>17</v>
      </c>
    </row>
    <row r="14805" spans="1:5">
      <c r="A14805" t="n">
        <v>116319</v>
      </c>
      <c r="B14805" s="41" t="n">
        <v>43</v>
      </c>
      <c r="C14805" s="7" t="n">
        <v>3</v>
      </c>
      <c r="D14805" s="7" t="n">
        <v>32</v>
      </c>
    </row>
    <row r="14806" spans="1:5">
      <c r="A14806" t="s">
        <v>4</v>
      </c>
      <c r="B14806" s="4" t="s">
        <v>5</v>
      </c>
      <c r="C14806" s="4" t="s">
        <v>11</v>
      </c>
      <c r="D14806" s="4" t="s">
        <v>17</v>
      </c>
    </row>
    <row r="14807" spans="1:5">
      <c r="A14807" t="n">
        <v>116326</v>
      </c>
      <c r="B14807" s="41" t="n">
        <v>43</v>
      </c>
      <c r="C14807" s="7" t="n">
        <v>4</v>
      </c>
      <c r="D14807" s="7" t="n">
        <v>128</v>
      </c>
    </row>
    <row r="14808" spans="1:5">
      <c r="A14808" t="s">
        <v>4</v>
      </c>
      <c r="B14808" s="4" t="s">
        <v>5</v>
      </c>
      <c r="C14808" s="4" t="s">
        <v>11</v>
      </c>
      <c r="D14808" s="4" t="s">
        <v>17</v>
      </c>
    </row>
    <row r="14809" spans="1:5">
      <c r="A14809" t="n">
        <v>116333</v>
      </c>
      <c r="B14809" s="41" t="n">
        <v>43</v>
      </c>
      <c r="C14809" s="7" t="n">
        <v>4</v>
      </c>
      <c r="D14809" s="7" t="n">
        <v>32</v>
      </c>
    </row>
    <row r="14810" spans="1:5">
      <c r="A14810" t="s">
        <v>4</v>
      </c>
      <c r="B14810" s="4" t="s">
        <v>5</v>
      </c>
      <c r="C14810" s="4" t="s">
        <v>7</v>
      </c>
      <c r="D14810" s="4" t="s">
        <v>11</v>
      </c>
      <c r="E14810" s="4" t="s">
        <v>8</v>
      </c>
      <c r="F14810" s="4" t="s">
        <v>8</v>
      </c>
      <c r="G14810" s="4" t="s">
        <v>8</v>
      </c>
      <c r="H14810" s="4" t="s">
        <v>8</v>
      </c>
    </row>
    <row r="14811" spans="1:5">
      <c r="A14811" t="n">
        <v>116340</v>
      </c>
      <c r="B14811" s="30" t="n">
        <v>51</v>
      </c>
      <c r="C14811" s="7" t="n">
        <v>3</v>
      </c>
      <c r="D14811" s="7" t="n">
        <v>0</v>
      </c>
      <c r="E14811" s="7" t="s">
        <v>62</v>
      </c>
      <c r="F14811" s="7" t="s">
        <v>62</v>
      </c>
      <c r="G14811" s="7" t="s">
        <v>61</v>
      </c>
      <c r="H14811" s="7" t="s">
        <v>62</v>
      </c>
    </row>
    <row r="14812" spans="1:5">
      <c r="A14812" t="s">
        <v>4</v>
      </c>
      <c r="B14812" s="4" t="s">
        <v>5</v>
      </c>
      <c r="C14812" s="4" t="s">
        <v>7</v>
      </c>
      <c r="D14812" s="4" t="s">
        <v>11</v>
      </c>
      <c r="E14812" s="4" t="s">
        <v>8</v>
      </c>
      <c r="F14812" s="4" t="s">
        <v>8</v>
      </c>
      <c r="G14812" s="4" t="s">
        <v>8</v>
      </c>
      <c r="H14812" s="4" t="s">
        <v>8</v>
      </c>
    </row>
    <row r="14813" spans="1:5">
      <c r="A14813" t="n">
        <v>116353</v>
      </c>
      <c r="B14813" s="30" t="n">
        <v>51</v>
      </c>
      <c r="C14813" s="7" t="n">
        <v>3</v>
      </c>
      <c r="D14813" s="7" t="n">
        <v>1</v>
      </c>
      <c r="E14813" s="7" t="s">
        <v>62</v>
      </c>
      <c r="F14813" s="7" t="s">
        <v>62</v>
      </c>
      <c r="G14813" s="7" t="s">
        <v>61</v>
      </c>
      <c r="H14813" s="7" t="s">
        <v>62</v>
      </c>
    </row>
    <row r="14814" spans="1:5">
      <c r="A14814" t="s">
        <v>4</v>
      </c>
      <c r="B14814" s="4" t="s">
        <v>5</v>
      </c>
      <c r="C14814" s="4" t="s">
        <v>7</v>
      </c>
      <c r="D14814" s="4" t="s">
        <v>11</v>
      </c>
      <c r="E14814" s="4" t="s">
        <v>8</v>
      </c>
      <c r="F14814" s="4" t="s">
        <v>8</v>
      </c>
      <c r="G14814" s="4" t="s">
        <v>8</v>
      </c>
      <c r="H14814" s="4" t="s">
        <v>8</v>
      </c>
    </row>
    <row r="14815" spans="1:5">
      <c r="A14815" t="n">
        <v>116366</v>
      </c>
      <c r="B14815" s="30" t="n">
        <v>51</v>
      </c>
      <c r="C14815" s="7" t="n">
        <v>3</v>
      </c>
      <c r="D14815" s="7" t="n">
        <v>2</v>
      </c>
      <c r="E14815" s="7" t="s">
        <v>62</v>
      </c>
      <c r="F14815" s="7" t="s">
        <v>62</v>
      </c>
      <c r="G14815" s="7" t="s">
        <v>61</v>
      </c>
      <c r="H14815" s="7" t="s">
        <v>62</v>
      </c>
    </row>
    <row r="14816" spans="1:5">
      <c r="A14816" t="s">
        <v>4</v>
      </c>
      <c r="B14816" s="4" t="s">
        <v>5</v>
      </c>
      <c r="C14816" s="4" t="s">
        <v>7</v>
      </c>
      <c r="D14816" s="4" t="s">
        <v>11</v>
      </c>
      <c r="E14816" s="4" t="s">
        <v>8</v>
      </c>
      <c r="F14816" s="4" t="s">
        <v>8</v>
      </c>
      <c r="G14816" s="4" t="s">
        <v>8</v>
      </c>
      <c r="H14816" s="4" t="s">
        <v>8</v>
      </c>
    </row>
    <row r="14817" spans="1:8">
      <c r="A14817" t="n">
        <v>116379</v>
      </c>
      <c r="B14817" s="30" t="n">
        <v>51</v>
      </c>
      <c r="C14817" s="7" t="n">
        <v>3</v>
      </c>
      <c r="D14817" s="7" t="n">
        <v>3</v>
      </c>
      <c r="E14817" s="7" t="s">
        <v>62</v>
      </c>
      <c r="F14817" s="7" t="s">
        <v>62</v>
      </c>
      <c r="G14817" s="7" t="s">
        <v>61</v>
      </c>
      <c r="H14817" s="7" t="s">
        <v>62</v>
      </c>
    </row>
    <row r="14818" spans="1:8">
      <c r="A14818" t="s">
        <v>4</v>
      </c>
      <c r="B14818" s="4" t="s">
        <v>5</v>
      </c>
      <c r="C14818" s="4" t="s">
        <v>7</v>
      </c>
      <c r="D14818" s="4" t="s">
        <v>11</v>
      </c>
      <c r="E14818" s="4" t="s">
        <v>8</v>
      </c>
      <c r="F14818" s="4" t="s">
        <v>8</v>
      </c>
      <c r="G14818" s="4" t="s">
        <v>8</v>
      </c>
      <c r="H14818" s="4" t="s">
        <v>8</v>
      </c>
    </row>
    <row r="14819" spans="1:8">
      <c r="A14819" t="n">
        <v>116392</v>
      </c>
      <c r="B14819" s="30" t="n">
        <v>51</v>
      </c>
      <c r="C14819" s="7" t="n">
        <v>3</v>
      </c>
      <c r="D14819" s="7" t="n">
        <v>4</v>
      </c>
      <c r="E14819" s="7" t="s">
        <v>62</v>
      </c>
      <c r="F14819" s="7" t="s">
        <v>62</v>
      </c>
      <c r="G14819" s="7" t="s">
        <v>61</v>
      </c>
      <c r="H14819" s="7" t="s">
        <v>62</v>
      </c>
    </row>
    <row r="14820" spans="1:8">
      <c r="A14820" t="s">
        <v>4</v>
      </c>
      <c r="B14820" s="4" t="s">
        <v>5</v>
      </c>
      <c r="C14820" s="4" t="s">
        <v>7</v>
      </c>
      <c r="D14820" s="4" t="s">
        <v>11</v>
      </c>
      <c r="E14820" s="4" t="s">
        <v>8</v>
      </c>
      <c r="F14820" s="4" t="s">
        <v>8</v>
      </c>
      <c r="G14820" s="4" t="s">
        <v>8</v>
      </c>
      <c r="H14820" s="4" t="s">
        <v>8</v>
      </c>
    </row>
    <row r="14821" spans="1:8">
      <c r="A14821" t="n">
        <v>116405</v>
      </c>
      <c r="B14821" s="30" t="n">
        <v>51</v>
      </c>
      <c r="C14821" s="7" t="n">
        <v>3</v>
      </c>
      <c r="D14821" s="7" t="n">
        <v>5</v>
      </c>
      <c r="E14821" s="7" t="s">
        <v>62</v>
      </c>
      <c r="F14821" s="7" t="s">
        <v>62</v>
      </c>
      <c r="G14821" s="7" t="s">
        <v>61</v>
      </c>
      <c r="H14821" s="7" t="s">
        <v>62</v>
      </c>
    </row>
    <row r="14822" spans="1:8">
      <c r="A14822" t="s">
        <v>4</v>
      </c>
      <c r="B14822" s="4" t="s">
        <v>5</v>
      </c>
      <c r="C14822" s="4" t="s">
        <v>7</v>
      </c>
      <c r="D14822" s="4" t="s">
        <v>11</v>
      </c>
      <c r="E14822" s="4" t="s">
        <v>8</v>
      </c>
      <c r="F14822" s="4" t="s">
        <v>8</v>
      </c>
      <c r="G14822" s="4" t="s">
        <v>8</v>
      </c>
      <c r="H14822" s="4" t="s">
        <v>8</v>
      </c>
    </row>
    <row r="14823" spans="1:8">
      <c r="A14823" t="n">
        <v>116418</v>
      </c>
      <c r="B14823" s="30" t="n">
        <v>51</v>
      </c>
      <c r="C14823" s="7" t="n">
        <v>3</v>
      </c>
      <c r="D14823" s="7" t="n">
        <v>6</v>
      </c>
      <c r="E14823" s="7" t="s">
        <v>62</v>
      </c>
      <c r="F14823" s="7" t="s">
        <v>62</v>
      </c>
      <c r="G14823" s="7" t="s">
        <v>61</v>
      </c>
      <c r="H14823" s="7" t="s">
        <v>62</v>
      </c>
    </row>
    <row r="14824" spans="1:8">
      <c r="A14824" t="s">
        <v>4</v>
      </c>
      <c r="B14824" s="4" t="s">
        <v>5</v>
      </c>
      <c r="C14824" s="4" t="s">
        <v>7</v>
      </c>
      <c r="D14824" s="4" t="s">
        <v>11</v>
      </c>
      <c r="E14824" s="4" t="s">
        <v>8</v>
      </c>
      <c r="F14824" s="4" t="s">
        <v>8</v>
      </c>
      <c r="G14824" s="4" t="s">
        <v>8</v>
      </c>
      <c r="H14824" s="4" t="s">
        <v>8</v>
      </c>
    </row>
    <row r="14825" spans="1:8">
      <c r="A14825" t="n">
        <v>116431</v>
      </c>
      <c r="B14825" s="30" t="n">
        <v>51</v>
      </c>
      <c r="C14825" s="7" t="n">
        <v>3</v>
      </c>
      <c r="D14825" s="7" t="n">
        <v>7</v>
      </c>
      <c r="E14825" s="7" t="s">
        <v>62</v>
      </c>
      <c r="F14825" s="7" t="s">
        <v>62</v>
      </c>
      <c r="G14825" s="7" t="s">
        <v>61</v>
      </c>
      <c r="H14825" s="7" t="s">
        <v>62</v>
      </c>
    </row>
    <row r="14826" spans="1:8">
      <c r="A14826" t="s">
        <v>4</v>
      </c>
      <c r="B14826" s="4" t="s">
        <v>5</v>
      </c>
      <c r="C14826" s="4" t="s">
        <v>7</v>
      </c>
      <c r="D14826" s="4" t="s">
        <v>11</v>
      </c>
      <c r="E14826" s="4" t="s">
        <v>8</v>
      </c>
      <c r="F14826" s="4" t="s">
        <v>8</v>
      </c>
      <c r="G14826" s="4" t="s">
        <v>8</v>
      </c>
      <c r="H14826" s="4" t="s">
        <v>8</v>
      </c>
    </row>
    <row r="14827" spans="1:8">
      <c r="A14827" t="n">
        <v>116444</v>
      </c>
      <c r="B14827" s="30" t="n">
        <v>51</v>
      </c>
      <c r="C14827" s="7" t="n">
        <v>3</v>
      </c>
      <c r="D14827" s="7" t="n">
        <v>8</v>
      </c>
      <c r="E14827" s="7" t="s">
        <v>62</v>
      </c>
      <c r="F14827" s="7" t="s">
        <v>62</v>
      </c>
      <c r="G14827" s="7" t="s">
        <v>61</v>
      </c>
      <c r="H14827" s="7" t="s">
        <v>62</v>
      </c>
    </row>
    <row r="14828" spans="1:8">
      <c r="A14828" t="s">
        <v>4</v>
      </c>
      <c r="B14828" s="4" t="s">
        <v>5</v>
      </c>
      <c r="C14828" s="4" t="s">
        <v>7</v>
      </c>
      <c r="D14828" s="4" t="s">
        <v>11</v>
      </c>
      <c r="E14828" s="4" t="s">
        <v>8</v>
      </c>
      <c r="F14828" s="4" t="s">
        <v>8</v>
      </c>
      <c r="G14828" s="4" t="s">
        <v>8</v>
      </c>
      <c r="H14828" s="4" t="s">
        <v>8</v>
      </c>
    </row>
    <row r="14829" spans="1:8">
      <c r="A14829" t="n">
        <v>116457</v>
      </c>
      <c r="B14829" s="30" t="n">
        <v>51</v>
      </c>
      <c r="C14829" s="7" t="n">
        <v>3</v>
      </c>
      <c r="D14829" s="7" t="n">
        <v>9</v>
      </c>
      <c r="E14829" s="7" t="s">
        <v>62</v>
      </c>
      <c r="F14829" s="7" t="s">
        <v>62</v>
      </c>
      <c r="G14829" s="7" t="s">
        <v>61</v>
      </c>
      <c r="H14829" s="7" t="s">
        <v>62</v>
      </c>
    </row>
    <row r="14830" spans="1:8">
      <c r="A14830" t="s">
        <v>4</v>
      </c>
      <c r="B14830" s="4" t="s">
        <v>5</v>
      </c>
      <c r="C14830" s="4" t="s">
        <v>8</v>
      </c>
      <c r="D14830" s="4" t="s">
        <v>8</v>
      </c>
    </row>
    <row r="14831" spans="1:8">
      <c r="A14831" t="n">
        <v>116470</v>
      </c>
      <c r="B14831" s="69" t="n">
        <v>70</v>
      </c>
      <c r="C14831" s="7" t="s">
        <v>27</v>
      </c>
      <c r="D14831" s="7" t="s">
        <v>412</v>
      </c>
    </row>
    <row r="14832" spans="1:8">
      <c r="A14832" t="s">
        <v>4</v>
      </c>
      <c r="B14832" s="4" t="s">
        <v>5</v>
      </c>
      <c r="C14832" s="4" t="s">
        <v>11</v>
      </c>
      <c r="D14832" s="4" t="s">
        <v>17</v>
      </c>
    </row>
    <row r="14833" spans="1:8">
      <c r="A14833" t="n">
        <v>116484</v>
      </c>
      <c r="B14833" s="41" t="n">
        <v>43</v>
      </c>
      <c r="C14833" s="7" t="n">
        <v>0</v>
      </c>
      <c r="D14833" s="7" t="n">
        <v>512</v>
      </c>
    </row>
    <row r="14834" spans="1:8">
      <c r="A14834" t="s">
        <v>4</v>
      </c>
      <c r="B14834" s="4" t="s">
        <v>5</v>
      </c>
      <c r="C14834" s="4" t="s">
        <v>11</v>
      </c>
      <c r="D14834" s="4" t="s">
        <v>17</v>
      </c>
    </row>
    <row r="14835" spans="1:8">
      <c r="A14835" t="n">
        <v>116491</v>
      </c>
      <c r="B14835" s="41" t="n">
        <v>43</v>
      </c>
      <c r="C14835" s="7" t="n">
        <v>1</v>
      </c>
      <c r="D14835" s="7" t="n">
        <v>512</v>
      </c>
    </row>
    <row r="14836" spans="1:8">
      <c r="A14836" t="s">
        <v>4</v>
      </c>
      <c r="B14836" s="4" t="s">
        <v>5</v>
      </c>
      <c r="C14836" s="4" t="s">
        <v>11</v>
      </c>
      <c r="D14836" s="4" t="s">
        <v>17</v>
      </c>
    </row>
    <row r="14837" spans="1:8">
      <c r="A14837" t="n">
        <v>116498</v>
      </c>
      <c r="B14837" s="41" t="n">
        <v>43</v>
      </c>
      <c r="C14837" s="7" t="n">
        <v>2</v>
      </c>
      <c r="D14837" s="7" t="n">
        <v>512</v>
      </c>
    </row>
    <row r="14838" spans="1:8">
      <c r="A14838" t="s">
        <v>4</v>
      </c>
      <c r="B14838" s="4" t="s">
        <v>5</v>
      </c>
      <c r="C14838" s="4" t="s">
        <v>11</v>
      </c>
      <c r="D14838" s="4" t="s">
        <v>17</v>
      </c>
    </row>
    <row r="14839" spans="1:8">
      <c r="A14839" t="n">
        <v>116505</v>
      </c>
      <c r="B14839" s="41" t="n">
        <v>43</v>
      </c>
      <c r="C14839" s="7" t="n">
        <v>3</v>
      </c>
      <c r="D14839" s="7" t="n">
        <v>512</v>
      </c>
    </row>
    <row r="14840" spans="1:8">
      <c r="A14840" t="s">
        <v>4</v>
      </c>
      <c r="B14840" s="4" t="s">
        <v>5</v>
      </c>
      <c r="C14840" s="4" t="s">
        <v>11</v>
      </c>
      <c r="D14840" s="4" t="s">
        <v>17</v>
      </c>
    </row>
    <row r="14841" spans="1:8">
      <c r="A14841" t="n">
        <v>116512</v>
      </c>
      <c r="B14841" s="41" t="n">
        <v>43</v>
      </c>
      <c r="C14841" s="7" t="n">
        <v>4</v>
      </c>
      <c r="D14841" s="7" t="n">
        <v>512</v>
      </c>
    </row>
    <row r="14842" spans="1:8">
      <c r="A14842" t="s">
        <v>4</v>
      </c>
      <c r="B14842" s="4" t="s">
        <v>5</v>
      </c>
      <c r="C14842" s="4" t="s">
        <v>11</v>
      </c>
      <c r="D14842" s="4" t="s">
        <v>17</v>
      </c>
    </row>
    <row r="14843" spans="1:8">
      <c r="A14843" t="n">
        <v>116519</v>
      </c>
      <c r="B14843" s="41" t="n">
        <v>43</v>
      </c>
      <c r="C14843" s="7" t="n">
        <v>5</v>
      </c>
      <c r="D14843" s="7" t="n">
        <v>512</v>
      </c>
    </row>
    <row r="14844" spans="1:8">
      <c r="A14844" t="s">
        <v>4</v>
      </c>
      <c r="B14844" s="4" t="s">
        <v>5</v>
      </c>
      <c r="C14844" s="4" t="s">
        <v>11</v>
      </c>
      <c r="D14844" s="4" t="s">
        <v>17</v>
      </c>
    </row>
    <row r="14845" spans="1:8">
      <c r="A14845" t="n">
        <v>116526</v>
      </c>
      <c r="B14845" s="41" t="n">
        <v>43</v>
      </c>
      <c r="C14845" s="7" t="n">
        <v>6</v>
      </c>
      <c r="D14845" s="7" t="n">
        <v>512</v>
      </c>
    </row>
    <row r="14846" spans="1:8">
      <c r="A14846" t="s">
        <v>4</v>
      </c>
      <c r="B14846" s="4" t="s">
        <v>5</v>
      </c>
      <c r="C14846" s="4" t="s">
        <v>11</v>
      </c>
      <c r="D14846" s="4" t="s">
        <v>17</v>
      </c>
    </row>
    <row r="14847" spans="1:8">
      <c r="A14847" t="n">
        <v>116533</v>
      </c>
      <c r="B14847" s="41" t="n">
        <v>43</v>
      </c>
      <c r="C14847" s="7" t="n">
        <v>7</v>
      </c>
      <c r="D14847" s="7" t="n">
        <v>512</v>
      </c>
    </row>
    <row r="14848" spans="1:8">
      <c r="A14848" t="s">
        <v>4</v>
      </c>
      <c r="B14848" s="4" t="s">
        <v>5</v>
      </c>
      <c r="C14848" s="4" t="s">
        <v>11</v>
      </c>
      <c r="D14848" s="4" t="s">
        <v>17</v>
      </c>
    </row>
    <row r="14849" spans="1:4">
      <c r="A14849" t="n">
        <v>116540</v>
      </c>
      <c r="B14849" s="41" t="n">
        <v>43</v>
      </c>
      <c r="C14849" s="7" t="n">
        <v>8</v>
      </c>
      <c r="D14849" s="7" t="n">
        <v>512</v>
      </c>
    </row>
    <row r="14850" spans="1:4">
      <c r="A14850" t="s">
        <v>4</v>
      </c>
      <c r="B14850" s="4" t="s">
        <v>5</v>
      </c>
      <c r="C14850" s="4" t="s">
        <v>11</v>
      </c>
      <c r="D14850" s="4" t="s">
        <v>17</v>
      </c>
    </row>
    <row r="14851" spans="1:4">
      <c r="A14851" t="n">
        <v>116547</v>
      </c>
      <c r="B14851" s="41" t="n">
        <v>43</v>
      </c>
      <c r="C14851" s="7" t="n">
        <v>9</v>
      </c>
      <c r="D14851" s="7" t="n">
        <v>512</v>
      </c>
    </row>
    <row r="14852" spans="1:4">
      <c r="A14852" t="s">
        <v>4</v>
      </c>
      <c r="B14852" s="4" t="s">
        <v>5</v>
      </c>
      <c r="C14852" s="4" t="s">
        <v>11</v>
      </c>
      <c r="D14852" s="4" t="s">
        <v>15</v>
      </c>
      <c r="E14852" s="4" t="s">
        <v>15</v>
      </c>
      <c r="F14852" s="4" t="s">
        <v>15</v>
      </c>
      <c r="G14852" s="4" t="s">
        <v>15</v>
      </c>
    </row>
    <row r="14853" spans="1:4">
      <c r="A14853" t="n">
        <v>116554</v>
      </c>
      <c r="B14853" s="37" t="n">
        <v>46</v>
      </c>
      <c r="C14853" s="7" t="n">
        <v>7</v>
      </c>
      <c r="D14853" s="7" t="n">
        <v>-25.2399997711182</v>
      </c>
      <c r="E14853" s="7" t="n">
        <v>0</v>
      </c>
      <c r="F14853" s="7" t="n">
        <v>-56.560001373291</v>
      </c>
      <c r="G14853" s="7" t="n">
        <v>89.5999984741211</v>
      </c>
    </row>
    <row r="14854" spans="1:4">
      <c r="A14854" t="s">
        <v>4</v>
      </c>
      <c r="B14854" s="4" t="s">
        <v>5</v>
      </c>
      <c r="C14854" s="4" t="s">
        <v>11</v>
      </c>
      <c r="D14854" s="4" t="s">
        <v>15</v>
      </c>
      <c r="E14854" s="4" t="s">
        <v>15</v>
      </c>
      <c r="F14854" s="4" t="s">
        <v>15</v>
      </c>
      <c r="G14854" s="4" t="s">
        <v>15</v>
      </c>
    </row>
    <row r="14855" spans="1:4">
      <c r="A14855" t="n">
        <v>116573</v>
      </c>
      <c r="B14855" s="37" t="n">
        <v>46</v>
      </c>
      <c r="C14855" s="7" t="n">
        <v>5</v>
      </c>
      <c r="D14855" s="7" t="n">
        <v>-25.8999996185303</v>
      </c>
      <c r="E14855" s="7" t="n">
        <v>0</v>
      </c>
      <c r="F14855" s="7" t="n">
        <v>-57.5</v>
      </c>
      <c r="G14855" s="7" t="n">
        <v>93.5999984741211</v>
      </c>
    </row>
    <row r="14856" spans="1:4">
      <c r="A14856" t="s">
        <v>4</v>
      </c>
      <c r="B14856" s="4" t="s">
        <v>5</v>
      </c>
      <c r="C14856" s="4" t="s">
        <v>11</v>
      </c>
      <c r="D14856" s="4" t="s">
        <v>15</v>
      </c>
      <c r="E14856" s="4" t="s">
        <v>15</v>
      </c>
      <c r="F14856" s="4" t="s">
        <v>15</v>
      </c>
      <c r="G14856" s="4" t="s">
        <v>15</v>
      </c>
    </row>
    <row r="14857" spans="1:4">
      <c r="A14857" t="n">
        <v>116592</v>
      </c>
      <c r="B14857" s="37" t="n">
        <v>46</v>
      </c>
      <c r="C14857" s="7" t="n">
        <v>8</v>
      </c>
      <c r="D14857" s="7" t="n">
        <v>-27.0599994659424</v>
      </c>
      <c r="E14857" s="7" t="n">
        <v>0</v>
      </c>
      <c r="F14857" s="7" t="n">
        <v>-57.0099983215332</v>
      </c>
      <c r="G14857" s="7" t="n">
        <v>89.5999984741211</v>
      </c>
    </row>
    <row r="14858" spans="1:4">
      <c r="A14858" t="s">
        <v>4</v>
      </c>
      <c r="B14858" s="4" t="s">
        <v>5</v>
      </c>
      <c r="C14858" s="4" t="s">
        <v>11</v>
      </c>
      <c r="D14858" s="4" t="s">
        <v>15</v>
      </c>
      <c r="E14858" s="4" t="s">
        <v>15</v>
      </c>
      <c r="F14858" s="4" t="s">
        <v>15</v>
      </c>
      <c r="G14858" s="4" t="s">
        <v>15</v>
      </c>
    </row>
    <row r="14859" spans="1:4">
      <c r="A14859" t="n">
        <v>116611</v>
      </c>
      <c r="B14859" s="37" t="n">
        <v>46</v>
      </c>
      <c r="C14859" s="7" t="n">
        <v>6</v>
      </c>
      <c r="D14859" s="7" t="n">
        <v>-27.8999996185303</v>
      </c>
      <c r="E14859" s="7" t="n">
        <v>0</v>
      </c>
      <c r="F14859" s="7" t="n">
        <v>-57.6699981689453</v>
      </c>
      <c r="G14859" s="7" t="n">
        <v>82.6999969482422</v>
      </c>
    </row>
    <row r="14860" spans="1:4">
      <c r="A14860" t="s">
        <v>4</v>
      </c>
      <c r="B14860" s="4" t="s">
        <v>5</v>
      </c>
      <c r="C14860" s="4" t="s">
        <v>11</v>
      </c>
      <c r="D14860" s="4" t="s">
        <v>15</v>
      </c>
      <c r="E14860" s="4" t="s">
        <v>15</v>
      </c>
      <c r="F14860" s="4" t="s">
        <v>15</v>
      </c>
      <c r="G14860" s="4" t="s">
        <v>15</v>
      </c>
    </row>
    <row r="14861" spans="1:4">
      <c r="A14861" t="n">
        <v>116630</v>
      </c>
      <c r="B14861" s="37" t="n">
        <v>46</v>
      </c>
      <c r="C14861" s="7" t="n">
        <v>9</v>
      </c>
      <c r="D14861" s="7" t="n">
        <v>-28.4500007629395</v>
      </c>
      <c r="E14861" s="7" t="n">
        <v>0</v>
      </c>
      <c r="F14861" s="7" t="n">
        <v>-56.3600006103516</v>
      </c>
      <c r="G14861" s="7" t="n">
        <v>93.9000015258789</v>
      </c>
    </row>
    <row r="14862" spans="1:4">
      <c r="A14862" t="s">
        <v>4</v>
      </c>
      <c r="B14862" s="4" t="s">
        <v>5</v>
      </c>
      <c r="C14862" s="4" t="s">
        <v>11</v>
      </c>
      <c r="D14862" s="4" t="s">
        <v>11</v>
      </c>
      <c r="E14862" s="4" t="s">
        <v>15</v>
      </c>
      <c r="F14862" s="4" t="s">
        <v>15</v>
      </c>
      <c r="G14862" s="4" t="s">
        <v>15</v>
      </c>
      <c r="H14862" s="4" t="s">
        <v>15</v>
      </c>
      <c r="I14862" s="4" t="s">
        <v>7</v>
      </c>
      <c r="J14862" s="4" t="s">
        <v>11</v>
      </c>
    </row>
    <row r="14863" spans="1:4">
      <c r="A14863" t="n">
        <v>116649</v>
      </c>
      <c r="B14863" s="44" t="n">
        <v>55</v>
      </c>
      <c r="C14863" s="7" t="n">
        <v>7</v>
      </c>
      <c r="D14863" s="7" t="n">
        <v>65533</v>
      </c>
      <c r="E14863" s="7" t="n">
        <v>-22.0699996948242</v>
      </c>
      <c r="F14863" s="7" t="n">
        <v>0</v>
      </c>
      <c r="G14863" s="7" t="n">
        <v>-56.9799995422363</v>
      </c>
      <c r="H14863" s="7" t="n">
        <v>1.20000004768372</v>
      </c>
      <c r="I14863" s="7" t="n">
        <v>1</v>
      </c>
      <c r="J14863" s="7" t="n">
        <v>0</v>
      </c>
    </row>
    <row r="14864" spans="1:4">
      <c r="A14864" t="s">
        <v>4</v>
      </c>
      <c r="B14864" s="4" t="s">
        <v>5</v>
      </c>
      <c r="C14864" s="4" t="s">
        <v>11</v>
      </c>
    </row>
    <row r="14865" spans="1:10">
      <c r="A14865" t="n">
        <v>116673</v>
      </c>
      <c r="B14865" s="26" t="n">
        <v>16</v>
      </c>
      <c r="C14865" s="7" t="n">
        <v>50</v>
      </c>
    </row>
    <row r="14866" spans="1:10">
      <c r="A14866" t="s">
        <v>4</v>
      </c>
      <c r="B14866" s="4" t="s">
        <v>5</v>
      </c>
      <c r="C14866" s="4" t="s">
        <v>11</v>
      </c>
      <c r="D14866" s="4" t="s">
        <v>11</v>
      </c>
      <c r="E14866" s="4" t="s">
        <v>15</v>
      </c>
      <c r="F14866" s="4" t="s">
        <v>15</v>
      </c>
      <c r="G14866" s="4" t="s">
        <v>15</v>
      </c>
      <c r="H14866" s="4" t="s">
        <v>15</v>
      </c>
      <c r="I14866" s="4" t="s">
        <v>7</v>
      </c>
      <c r="J14866" s="4" t="s">
        <v>11</v>
      </c>
    </row>
    <row r="14867" spans="1:10">
      <c r="A14867" t="n">
        <v>116676</v>
      </c>
      <c r="B14867" s="44" t="n">
        <v>55</v>
      </c>
      <c r="C14867" s="7" t="n">
        <v>5</v>
      </c>
      <c r="D14867" s="7" t="n">
        <v>65533</v>
      </c>
      <c r="E14867" s="7" t="n">
        <v>-22.0699996948242</v>
      </c>
      <c r="F14867" s="7" t="n">
        <v>0</v>
      </c>
      <c r="G14867" s="7" t="n">
        <v>-56.9799995422363</v>
      </c>
      <c r="H14867" s="7" t="n">
        <v>1.20000004768372</v>
      </c>
      <c r="I14867" s="7" t="n">
        <v>1</v>
      </c>
      <c r="J14867" s="7" t="n">
        <v>0</v>
      </c>
    </row>
    <row r="14868" spans="1:10">
      <c r="A14868" t="s">
        <v>4</v>
      </c>
      <c r="B14868" s="4" t="s">
        <v>5</v>
      </c>
      <c r="C14868" s="4" t="s">
        <v>11</v>
      </c>
    </row>
    <row r="14869" spans="1:10">
      <c r="A14869" t="n">
        <v>116700</v>
      </c>
      <c r="B14869" s="26" t="n">
        <v>16</v>
      </c>
      <c r="C14869" s="7" t="n">
        <v>50</v>
      </c>
    </row>
    <row r="14870" spans="1:10">
      <c r="A14870" t="s">
        <v>4</v>
      </c>
      <c r="B14870" s="4" t="s">
        <v>5</v>
      </c>
      <c r="C14870" s="4" t="s">
        <v>11</v>
      </c>
      <c r="D14870" s="4" t="s">
        <v>11</v>
      </c>
      <c r="E14870" s="4" t="s">
        <v>15</v>
      </c>
      <c r="F14870" s="4" t="s">
        <v>15</v>
      </c>
      <c r="G14870" s="4" t="s">
        <v>15</v>
      </c>
      <c r="H14870" s="4" t="s">
        <v>15</v>
      </c>
      <c r="I14870" s="4" t="s">
        <v>7</v>
      </c>
      <c r="J14870" s="4" t="s">
        <v>11</v>
      </c>
    </row>
    <row r="14871" spans="1:10">
      <c r="A14871" t="n">
        <v>116703</v>
      </c>
      <c r="B14871" s="44" t="n">
        <v>55</v>
      </c>
      <c r="C14871" s="7" t="n">
        <v>8</v>
      </c>
      <c r="D14871" s="7" t="n">
        <v>65533</v>
      </c>
      <c r="E14871" s="7" t="n">
        <v>-22.0699996948242</v>
      </c>
      <c r="F14871" s="7" t="n">
        <v>0</v>
      </c>
      <c r="G14871" s="7" t="n">
        <v>-56.9799995422363</v>
      </c>
      <c r="H14871" s="7" t="n">
        <v>1.20000004768372</v>
      </c>
      <c r="I14871" s="7" t="n">
        <v>1</v>
      </c>
      <c r="J14871" s="7" t="n">
        <v>0</v>
      </c>
    </row>
    <row r="14872" spans="1:10">
      <c r="A14872" t="s">
        <v>4</v>
      </c>
      <c r="B14872" s="4" t="s">
        <v>5</v>
      </c>
      <c r="C14872" s="4" t="s">
        <v>11</v>
      </c>
    </row>
    <row r="14873" spans="1:10">
      <c r="A14873" t="n">
        <v>116727</v>
      </c>
      <c r="B14873" s="26" t="n">
        <v>16</v>
      </c>
      <c r="C14873" s="7" t="n">
        <v>50</v>
      </c>
    </row>
    <row r="14874" spans="1:10">
      <c r="A14874" t="s">
        <v>4</v>
      </c>
      <c r="B14874" s="4" t="s">
        <v>5</v>
      </c>
      <c r="C14874" s="4" t="s">
        <v>11</v>
      </c>
      <c r="D14874" s="4" t="s">
        <v>11</v>
      </c>
      <c r="E14874" s="4" t="s">
        <v>15</v>
      </c>
      <c r="F14874" s="4" t="s">
        <v>15</v>
      </c>
      <c r="G14874" s="4" t="s">
        <v>15</v>
      </c>
      <c r="H14874" s="4" t="s">
        <v>15</v>
      </c>
      <c r="I14874" s="4" t="s">
        <v>7</v>
      </c>
      <c r="J14874" s="4" t="s">
        <v>11</v>
      </c>
    </row>
    <row r="14875" spans="1:10">
      <c r="A14875" t="n">
        <v>116730</v>
      </c>
      <c r="B14875" s="44" t="n">
        <v>55</v>
      </c>
      <c r="C14875" s="7" t="n">
        <v>6</v>
      </c>
      <c r="D14875" s="7" t="n">
        <v>65533</v>
      </c>
      <c r="E14875" s="7" t="n">
        <v>-22.0699996948242</v>
      </c>
      <c r="F14875" s="7" t="n">
        <v>0</v>
      </c>
      <c r="G14875" s="7" t="n">
        <v>-56.9799995422363</v>
      </c>
      <c r="H14875" s="7" t="n">
        <v>1.20000004768372</v>
      </c>
      <c r="I14875" s="7" t="n">
        <v>1</v>
      </c>
      <c r="J14875" s="7" t="n">
        <v>0</v>
      </c>
    </row>
    <row r="14876" spans="1:10">
      <c r="A14876" t="s">
        <v>4</v>
      </c>
      <c r="B14876" s="4" t="s">
        <v>5</v>
      </c>
      <c r="C14876" s="4" t="s">
        <v>11</v>
      </c>
    </row>
    <row r="14877" spans="1:10">
      <c r="A14877" t="n">
        <v>116754</v>
      </c>
      <c r="B14877" s="26" t="n">
        <v>16</v>
      </c>
      <c r="C14877" s="7" t="n">
        <v>100</v>
      </c>
    </row>
    <row r="14878" spans="1:10">
      <c r="A14878" t="s">
        <v>4</v>
      </c>
      <c r="B14878" s="4" t="s">
        <v>5</v>
      </c>
      <c r="C14878" s="4" t="s">
        <v>11</v>
      </c>
      <c r="D14878" s="4" t="s">
        <v>11</v>
      </c>
      <c r="E14878" s="4" t="s">
        <v>15</v>
      </c>
      <c r="F14878" s="4" t="s">
        <v>15</v>
      </c>
      <c r="G14878" s="4" t="s">
        <v>15</v>
      </c>
      <c r="H14878" s="4" t="s">
        <v>15</v>
      </c>
      <c r="I14878" s="4" t="s">
        <v>7</v>
      </c>
      <c r="J14878" s="4" t="s">
        <v>11</v>
      </c>
    </row>
    <row r="14879" spans="1:10">
      <c r="A14879" t="n">
        <v>116757</v>
      </c>
      <c r="B14879" s="44" t="n">
        <v>55</v>
      </c>
      <c r="C14879" s="7" t="n">
        <v>9</v>
      </c>
      <c r="D14879" s="7" t="n">
        <v>65533</v>
      </c>
      <c r="E14879" s="7" t="n">
        <v>-22.0699996948242</v>
      </c>
      <c r="F14879" s="7" t="n">
        <v>0</v>
      </c>
      <c r="G14879" s="7" t="n">
        <v>-56.9799995422363</v>
      </c>
      <c r="H14879" s="7" t="n">
        <v>1.20000004768372</v>
      </c>
      <c r="I14879" s="7" t="n">
        <v>1</v>
      </c>
      <c r="J14879" s="7" t="n">
        <v>0</v>
      </c>
    </row>
    <row r="14880" spans="1:10">
      <c r="A14880" t="s">
        <v>4</v>
      </c>
      <c r="B14880" s="4" t="s">
        <v>5</v>
      </c>
      <c r="C14880" s="4" t="s">
        <v>11</v>
      </c>
    </row>
    <row r="14881" spans="1:10">
      <c r="A14881" t="n">
        <v>116781</v>
      </c>
      <c r="B14881" s="26" t="n">
        <v>16</v>
      </c>
      <c r="C14881" s="7" t="n">
        <v>1000</v>
      </c>
    </row>
    <row r="14882" spans="1:10">
      <c r="A14882" t="s">
        <v>4</v>
      </c>
      <c r="B14882" s="4" t="s">
        <v>5</v>
      </c>
      <c r="C14882" s="4" t="s">
        <v>7</v>
      </c>
      <c r="D14882" s="4" t="s">
        <v>7</v>
      </c>
      <c r="E14882" s="4" t="s">
        <v>15</v>
      </c>
      <c r="F14882" s="4" t="s">
        <v>15</v>
      </c>
      <c r="G14882" s="4" t="s">
        <v>15</v>
      </c>
      <c r="H14882" s="4" t="s">
        <v>11</v>
      </c>
    </row>
    <row r="14883" spans="1:10">
      <c r="A14883" t="n">
        <v>116784</v>
      </c>
      <c r="B14883" s="61" t="n">
        <v>45</v>
      </c>
      <c r="C14883" s="7" t="n">
        <v>2</v>
      </c>
      <c r="D14883" s="7" t="n">
        <v>3</v>
      </c>
      <c r="E14883" s="7" t="n">
        <v>-26.5499992370605</v>
      </c>
      <c r="F14883" s="7" t="n">
        <v>1.20000004768372</v>
      </c>
      <c r="G14883" s="7" t="n">
        <v>-56.5299987792969</v>
      </c>
      <c r="H14883" s="7" t="n">
        <v>0</v>
      </c>
    </row>
    <row r="14884" spans="1:10">
      <c r="A14884" t="s">
        <v>4</v>
      </c>
      <c r="B14884" s="4" t="s">
        <v>5</v>
      </c>
      <c r="C14884" s="4" t="s">
        <v>7</v>
      </c>
      <c r="D14884" s="4" t="s">
        <v>7</v>
      </c>
      <c r="E14884" s="4" t="s">
        <v>15</v>
      </c>
      <c r="F14884" s="4" t="s">
        <v>15</v>
      </c>
      <c r="G14884" s="4" t="s">
        <v>15</v>
      </c>
      <c r="H14884" s="4" t="s">
        <v>11</v>
      </c>
      <c r="I14884" s="4" t="s">
        <v>7</v>
      </c>
    </row>
    <row r="14885" spans="1:10">
      <c r="A14885" t="n">
        <v>116801</v>
      </c>
      <c r="B14885" s="61" t="n">
        <v>45</v>
      </c>
      <c r="C14885" s="7" t="n">
        <v>4</v>
      </c>
      <c r="D14885" s="7" t="n">
        <v>3</v>
      </c>
      <c r="E14885" s="7" t="n">
        <v>8.38000011444092</v>
      </c>
      <c r="F14885" s="7" t="n">
        <v>349.859985351563</v>
      </c>
      <c r="G14885" s="7" t="n">
        <v>0</v>
      </c>
      <c r="H14885" s="7" t="n">
        <v>0</v>
      </c>
      <c r="I14885" s="7" t="n">
        <v>1</v>
      </c>
    </row>
    <row r="14886" spans="1:10">
      <c r="A14886" t="s">
        <v>4</v>
      </c>
      <c r="B14886" s="4" t="s">
        <v>5</v>
      </c>
      <c r="C14886" s="4" t="s">
        <v>7</v>
      </c>
      <c r="D14886" s="4" t="s">
        <v>7</v>
      </c>
      <c r="E14886" s="4" t="s">
        <v>15</v>
      </c>
      <c r="F14886" s="4" t="s">
        <v>11</v>
      </c>
    </row>
    <row r="14887" spans="1:10">
      <c r="A14887" t="n">
        <v>116819</v>
      </c>
      <c r="B14887" s="61" t="n">
        <v>45</v>
      </c>
      <c r="C14887" s="7" t="n">
        <v>5</v>
      </c>
      <c r="D14887" s="7" t="n">
        <v>3</v>
      </c>
      <c r="E14887" s="7" t="n">
        <v>5.19999980926514</v>
      </c>
      <c r="F14887" s="7" t="n">
        <v>0</v>
      </c>
    </row>
    <row r="14888" spans="1:10">
      <c r="A14888" t="s">
        <v>4</v>
      </c>
      <c r="B14888" s="4" t="s">
        <v>5</v>
      </c>
      <c r="C14888" s="4" t="s">
        <v>7</v>
      </c>
      <c r="D14888" s="4" t="s">
        <v>7</v>
      </c>
      <c r="E14888" s="4" t="s">
        <v>15</v>
      </c>
      <c r="F14888" s="4" t="s">
        <v>11</v>
      </c>
    </row>
    <row r="14889" spans="1:10">
      <c r="A14889" t="n">
        <v>116828</v>
      </c>
      <c r="B14889" s="61" t="n">
        <v>45</v>
      </c>
      <c r="C14889" s="7" t="n">
        <v>11</v>
      </c>
      <c r="D14889" s="7" t="n">
        <v>3</v>
      </c>
      <c r="E14889" s="7" t="n">
        <v>32.7000007629395</v>
      </c>
      <c r="F14889" s="7" t="n">
        <v>0</v>
      </c>
    </row>
    <row r="14890" spans="1:10">
      <c r="A14890" t="s">
        <v>4</v>
      </c>
      <c r="B14890" s="4" t="s">
        <v>5</v>
      </c>
      <c r="C14890" s="4" t="s">
        <v>7</v>
      </c>
      <c r="D14890" s="4" t="s">
        <v>7</v>
      </c>
      <c r="E14890" s="4" t="s">
        <v>15</v>
      </c>
      <c r="F14890" s="4" t="s">
        <v>15</v>
      </c>
      <c r="G14890" s="4" t="s">
        <v>15</v>
      </c>
      <c r="H14890" s="4" t="s">
        <v>11</v>
      </c>
    </row>
    <row r="14891" spans="1:10">
      <c r="A14891" t="n">
        <v>116837</v>
      </c>
      <c r="B14891" s="61" t="n">
        <v>45</v>
      </c>
      <c r="C14891" s="7" t="n">
        <v>2</v>
      </c>
      <c r="D14891" s="7" t="n">
        <v>3</v>
      </c>
      <c r="E14891" s="7" t="n">
        <v>-24.5</v>
      </c>
      <c r="F14891" s="7" t="n">
        <v>1.20000004768372</v>
      </c>
      <c r="G14891" s="7" t="n">
        <v>-56.6100006103516</v>
      </c>
      <c r="H14891" s="7" t="n">
        <v>5000</v>
      </c>
    </row>
    <row r="14892" spans="1:10">
      <c r="A14892" t="s">
        <v>4</v>
      </c>
      <c r="B14892" s="4" t="s">
        <v>5</v>
      </c>
      <c r="C14892" s="4" t="s">
        <v>7</v>
      </c>
      <c r="D14892" s="4" t="s">
        <v>7</v>
      </c>
      <c r="E14892" s="4" t="s">
        <v>15</v>
      </c>
      <c r="F14892" s="4" t="s">
        <v>15</v>
      </c>
      <c r="G14892" s="4" t="s">
        <v>15</v>
      </c>
      <c r="H14892" s="4" t="s">
        <v>11</v>
      </c>
      <c r="I14892" s="4" t="s">
        <v>7</v>
      </c>
    </row>
    <row r="14893" spans="1:10">
      <c r="A14893" t="n">
        <v>116854</v>
      </c>
      <c r="B14893" s="61" t="n">
        <v>45</v>
      </c>
      <c r="C14893" s="7" t="n">
        <v>4</v>
      </c>
      <c r="D14893" s="7" t="n">
        <v>3</v>
      </c>
      <c r="E14893" s="7" t="n">
        <v>8.10000038146973</v>
      </c>
      <c r="F14893" s="7" t="n">
        <v>322.920013427734</v>
      </c>
      <c r="G14893" s="7" t="n">
        <v>0</v>
      </c>
      <c r="H14893" s="7" t="n">
        <v>5000</v>
      </c>
      <c r="I14893" s="7" t="n">
        <v>1</v>
      </c>
    </row>
    <row r="14894" spans="1:10">
      <c r="A14894" t="s">
        <v>4</v>
      </c>
      <c r="B14894" s="4" t="s">
        <v>5</v>
      </c>
      <c r="C14894" s="4" t="s">
        <v>7</v>
      </c>
      <c r="D14894" s="4" t="s">
        <v>7</v>
      </c>
      <c r="E14894" s="4" t="s">
        <v>15</v>
      </c>
      <c r="F14894" s="4" t="s">
        <v>11</v>
      </c>
    </row>
    <row r="14895" spans="1:10">
      <c r="A14895" t="n">
        <v>116872</v>
      </c>
      <c r="B14895" s="61" t="n">
        <v>45</v>
      </c>
      <c r="C14895" s="7" t="n">
        <v>5</v>
      </c>
      <c r="D14895" s="7" t="n">
        <v>3</v>
      </c>
      <c r="E14895" s="7" t="n">
        <v>5.19999980926514</v>
      </c>
      <c r="F14895" s="7" t="n">
        <v>5000</v>
      </c>
    </row>
    <row r="14896" spans="1:10">
      <c r="A14896" t="s">
        <v>4</v>
      </c>
      <c r="B14896" s="4" t="s">
        <v>5</v>
      </c>
      <c r="C14896" s="4" t="s">
        <v>7</v>
      </c>
      <c r="D14896" s="4" t="s">
        <v>7</v>
      </c>
      <c r="E14896" s="4" t="s">
        <v>15</v>
      </c>
      <c r="F14896" s="4" t="s">
        <v>11</v>
      </c>
    </row>
    <row r="14897" spans="1:9">
      <c r="A14897" t="n">
        <v>116881</v>
      </c>
      <c r="B14897" s="61" t="n">
        <v>45</v>
      </c>
      <c r="C14897" s="7" t="n">
        <v>11</v>
      </c>
      <c r="D14897" s="7" t="n">
        <v>3</v>
      </c>
      <c r="E14897" s="7" t="n">
        <v>32.7000007629395</v>
      </c>
      <c r="F14897" s="7" t="n">
        <v>5000</v>
      </c>
    </row>
    <row r="14898" spans="1:9">
      <c r="A14898" t="s">
        <v>4</v>
      </c>
      <c r="B14898" s="4" t="s">
        <v>5</v>
      </c>
      <c r="C14898" s="4" t="s">
        <v>11</v>
      </c>
      <c r="D14898" s="4" t="s">
        <v>7</v>
      </c>
      <c r="E14898" s="4" t="s">
        <v>8</v>
      </c>
      <c r="F14898" s="4" t="s">
        <v>15</v>
      </c>
      <c r="G14898" s="4" t="s">
        <v>15</v>
      </c>
      <c r="H14898" s="4" t="s">
        <v>15</v>
      </c>
    </row>
    <row r="14899" spans="1:9">
      <c r="A14899" t="n">
        <v>116890</v>
      </c>
      <c r="B14899" s="40" t="n">
        <v>48</v>
      </c>
      <c r="C14899" s="7" t="n">
        <v>0</v>
      </c>
      <c r="D14899" s="7" t="n">
        <v>0</v>
      </c>
      <c r="E14899" s="7" t="s">
        <v>135</v>
      </c>
      <c r="F14899" s="7" t="n">
        <v>-1</v>
      </c>
      <c r="G14899" s="7" t="n">
        <v>1</v>
      </c>
      <c r="H14899" s="7" t="n">
        <v>0</v>
      </c>
    </row>
    <row r="14900" spans="1:9">
      <c r="A14900" t="s">
        <v>4</v>
      </c>
      <c r="B14900" s="4" t="s">
        <v>5</v>
      </c>
      <c r="C14900" s="4" t="s">
        <v>11</v>
      </c>
      <c r="D14900" s="4" t="s">
        <v>15</v>
      </c>
      <c r="E14900" s="4" t="s">
        <v>15</v>
      </c>
      <c r="F14900" s="4" t="s">
        <v>15</v>
      </c>
      <c r="G14900" s="4" t="s">
        <v>15</v>
      </c>
    </row>
    <row r="14901" spans="1:9">
      <c r="A14901" t="n">
        <v>116914</v>
      </c>
      <c r="B14901" s="37" t="n">
        <v>46</v>
      </c>
      <c r="C14901" s="7" t="n">
        <v>0</v>
      </c>
      <c r="D14901" s="7" t="n">
        <v>-29.8700008392334</v>
      </c>
      <c r="E14901" s="7" t="n">
        <v>0</v>
      </c>
      <c r="F14901" s="7" t="n">
        <v>-57.0299987792969</v>
      </c>
      <c r="G14901" s="7" t="n">
        <v>89.0999984741211</v>
      </c>
    </row>
    <row r="14902" spans="1:9">
      <c r="A14902" t="s">
        <v>4</v>
      </c>
      <c r="B14902" s="4" t="s">
        <v>5</v>
      </c>
      <c r="C14902" s="4" t="s">
        <v>7</v>
      </c>
      <c r="D14902" s="4" t="s">
        <v>11</v>
      </c>
      <c r="E14902" s="4" t="s">
        <v>15</v>
      </c>
    </row>
    <row r="14903" spans="1:9">
      <c r="A14903" t="n">
        <v>116933</v>
      </c>
      <c r="B14903" s="28" t="n">
        <v>58</v>
      </c>
      <c r="C14903" s="7" t="n">
        <v>100</v>
      </c>
      <c r="D14903" s="7" t="n">
        <v>1000</v>
      </c>
      <c r="E14903" s="7" t="n">
        <v>1</v>
      </c>
    </row>
    <row r="14904" spans="1:9">
      <c r="A14904" t="s">
        <v>4</v>
      </c>
      <c r="B14904" s="4" t="s">
        <v>5</v>
      </c>
      <c r="C14904" s="4" t="s">
        <v>7</v>
      </c>
      <c r="D14904" s="4" t="s">
        <v>11</v>
      </c>
    </row>
    <row r="14905" spans="1:9">
      <c r="A14905" t="n">
        <v>116941</v>
      </c>
      <c r="B14905" s="28" t="n">
        <v>58</v>
      </c>
      <c r="C14905" s="7" t="n">
        <v>255</v>
      </c>
      <c r="D14905" s="7" t="n">
        <v>0</v>
      </c>
    </row>
    <row r="14906" spans="1:9">
      <c r="A14906" t="s">
        <v>4</v>
      </c>
      <c r="B14906" s="4" t="s">
        <v>5</v>
      </c>
      <c r="C14906" s="4" t="s">
        <v>11</v>
      </c>
      <c r="D14906" s="4" t="s">
        <v>7</v>
      </c>
    </row>
    <row r="14907" spans="1:9">
      <c r="A14907" t="n">
        <v>116945</v>
      </c>
      <c r="B14907" s="45" t="n">
        <v>56</v>
      </c>
      <c r="C14907" s="7" t="n">
        <v>7</v>
      </c>
      <c r="D14907" s="7" t="n">
        <v>0</v>
      </c>
    </row>
    <row r="14908" spans="1:9">
      <c r="A14908" t="s">
        <v>4</v>
      </c>
      <c r="B14908" s="4" t="s">
        <v>5</v>
      </c>
      <c r="C14908" s="4" t="s">
        <v>11</v>
      </c>
      <c r="D14908" s="4" t="s">
        <v>7</v>
      </c>
    </row>
    <row r="14909" spans="1:9">
      <c r="A14909" t="n">
        <v>116949</v>
      </c>
      <c r="B14909" s="45" t="n">
        <v>56</v>
      </c>
      <c r="C14909" s="7" t="n">
        <v>5</v>
      </c>
      <c r="D14909" s="7" t="n">
        <v>0</v>
      </c>
    </row>
    <row r="14910" spans="1:9">
      <c r="A14910" t="s">
        <v>4</v>
      </c>
      <c r="B14910" s="4" t="s">
        <v>5</v>
      </c>
      <c r="C14910" s="4" t="s">
        <v>11</v>
      </c>
      <c r="D14910" s="4" t="s">
        <v>7</v>
      </c>
    </row>
    <row r="14911" spans="1:9">
      <c r="A14911" t="n">
        <v>116953</v>
      </c>
      <c r="B14911" s="45" t="n">
        <v>56</v>
      </c>
      <c r="C14911" s="7" t="n">
        <v>8</v>
      </c>
      <c r="D14911" s="7" t="n">
        <v>0</v>
      </c>
    </row>
    <row r="14912" spans="1:9">
      <c r="A14912" t="s">
        <v>4</v>
      </c>
      <c r="B14912" s="4" t="s">
        <v>5</v>
      </c>
      <c r="C14912" s="4" t="s">
        <v>11</v>
      </c>
      <c r="D14912" s="4" t="s">
        <v>7</v>
      </c>
    </row>
    <row r="14913" spans="1:8">
      <c r="A14913" t="n">
        <v>116957</v>
      </c>
      <c r="B14913" s="45" t="n">
        <v>56</v>
      </c>
      <c r="C14913" s="7" t="n">
        <v>6</v>
      </c>
      <c r="D14913" s="7" t="n">
        <v>0</v>
      </c>
    </row>
    <row r="14914" spans="1:8">
      <c r="A14914" t="s">
        <v>4</v>
      </c>
      <c r="B14914" s="4" t="s">
        <v>5</v>
      </c>
      <c r="C14914" s="4" t="s">
        <v>7</v>
      </c>
      <c r="D14914" s="4" t="s">
        <v>11</v>
      </c>
      <c r="E14914" s="4" t="s">
        <v>15</v>
      </c>
    </row>
    <row r="14915" spans="1:8">
      <c r="A14915" t="n">
        <v>116961</v>
      </c>
      <c r="B14915" s="28" t="n">
        <v>58</v>
      </c>
      <c r="C14915" s="7" t="n">
        <v>101</v>
      </c>
      <c r="D14915" s="7" t="n">
        <v>500</v>
      </c>
      <c r="E14915" s="7" t="n">
        <v>1</v>
      </c>
    </row>
    <row r="14916" spans="1:8">
      <c r="A14916" t="s">
        <v>4</v>
      </c>
      <c r="B14916" s="4" t="s">
        <v>5</v>
      </c>
      <c r="C14916" s="4" t="s">
        <v>7</v>
      </c>
      <c r="D14916" s="4" t="s">
        <v>11</v>
      </c>
    </row>
    <row r="14917" spans="1:8">
      <c r="A14917" t="n">
        <v>116969</v>
      </c>
      <c r="B14917" s="28" t="n">
        <v>58</v>
      </c>
      <c r="C14917" s="7" t="n">
        <v>254</v>
      </c>
      <c r="D14917" s="7" t="n">
        <v>0</v>
      </c>
    </row>
    <row r="14918" spans="1:8">
      <c r="A14918" t="s">
        <v>4</v>
      </c>
      <c r="B14918" s="4" t="s">
        <v>5</v>
      </c>
      <c r="C14918" s="4" t="s">
        <v>11</v>
      </c>
      <c r="D14918" s="4" t="s">
        <v>7</v>
      </c>
    </row>
    <row r="14919" spans="1:8">
      <c r="A14919" t="n">
        <v>116973</v>
      </c>
      <c r="B14919" s="45" t="n">
        <v>56</v>
      </c>
      <c r="C14919" s="7" t="n">
        <v>6</v>
      </c>
      <c r="D14919" s="7" t="n">
        <v>1</v>
      </c>
    </row>
    <row r="14920" spans="1:8">
      <c r="A14920" t="s">
        <v>4</v>
      </c>
      <c r="B14920" s="4" t="s">
        <v>5</v>
      </c>
      <c r="C14920" s="4" t="s">
        <v>11</v>
      </c>
      <c r="D14920" s="4" t="s">
        <v>7</v>
      </c>
    </row>
    <row r="14921" spans="1:8">
      <c r="A14921" t="n">
        <v>116977</v>
      </c>
      <c r="B14921" s="45" t="n">
        <v>56</v>
      </c>
      <c r="C14921" s="7" t="n">
        <v>9</v>
      </c>
      <c r="D14921" s="7" t="n">
        <v>1</v>
      </c>
    </row>
    <row r="14922" spans="1:8">
      <c r="A14922" t="s">
        <v>4</v>
      </c>
      <c r="B14922" s="4" t="s">
        <v>5</v>
      </c>
      <c r="C14922" s="4" t="s">
        <v>11</v>
      </c>
      <c r="D14922" s="4" t="s">
        <v>17</v>
      </c>
    </row>
    <row r="14923" spans="1:8">
      <c r="A14923" t="n">
        <v>116981</v>
      </c>
      <c r="B14923" s="41" t="n">
        <v>43</v>
      </c>
      <c r="C14923" s="7" t="n">
        <v>5</v>
      </c>
      <c r="D14923" s="7" t="n">
        <v>128</v>
      </c>
    </row>
    <row r="14924" spans="1:8">
      <c r="A14924" t="s">
        <v>4</v>
      </c>
      <c r="B14924" s="4" t="s">
        <v>5</v>
      </c>
      <c r="C14924" s="4" t="s">
        <v>11</v>
      </c>
      <c r="D14924" s="4" t="s">
        <v>17</v>
      </c>
    </row>
    <row r="14925" spans="1:8">
      <c r="A14925" t="n">
        <v>116988</v>
      </c>
      <c r="B14925" s="41" t="n">
        <v>43</v>
      </c>
      <c r="C14925" s="7" t="n">
        <v>5</v>
      </c>
      <c r="D14925" s="7" t="n">
        <v>32</v>
      </c>
    </row>
    <row r="14926" spans="1:8">
      <c r="A14926" t="s">
        <v>4</v>
      </c>
      <c r="B14926" s="4" t="s">
        <v>5</v>
      </c>
      <c r="C14926" s="4" t="s">
        <v>11</v>
      </c>
      <c r="D14926" s="4" t="s">
        <v>17</v>
      </c>
    </row>
    <row r="14927" spans="1:8">
      <c r="A14927" t="n">
        <v>116995</v>
      </c>
      <c r="B14927" s="41" t="n">
        <v>43</v>
      </c>
      <c r="C14927" s="7" t="n">
        <v>6</v>
      </c>
      <c r="D14927" s="7" t="n">
        <v>128</v>
      </c>
    </row>
    <row r="14928" spans="1:8">
      <c r="A14928" t="s">
        <v>4</v>
      </c>
      <c r="B14928" s="4" t="s">
        <v>5</v>
      </c>
      <c r="C14928" s="4" t="s">
        <v>11</v>
      </c>
      <c r="D14928" s="4" t="s">
        <v>17</v>
      </c>
    </row>
    <row r="14929" spans="1:5">
      <c r="A14929" t="n">
        <v>117002</v>
      </c>
      <c r="B14929" s="41" t="n">
        <v>43</v>
      </c>
      <c r="C14929" s="7" t="n">
        <v>6</v>
      </c>
      <c r="D14929" s="7" t="n">
        <v>32</v>
      </c>
    </row>
    <row r="14930" spans="1:5">
      <c r="A14930" t="s">
        <v>4</v>
      </c>
      <c r="B14930" s="4" t="s">
        <v>5</v>
      </c>
      <c r="C14930" s="4" t="s">
        <v>11</v>
      </c>
      <c r="D14930" s="4" t="s">
        <v>17</v>
      </c>
    </row>
    <row r="14931" spans="1:5">
      <c r="A14931" t="n">
        <v>117009</v>
      </c>
      <c r="B14931" s="41" t="n">
        <v>43</v>
      </c>
      <c r="C14931" s="7" t="n">
        <v>7</v>
      </c>
      <c r="D14931" s="7" t="n">
        <v>128</v>
      </c>
    </row>
    <row r="14932" spans="1:5">
      <c r="A14932" t="s">
        <v>4</v>
      </c>
      <c r="B14932" s="4" t="s">
        <v>5</v>
      </c>
      <c r="C14932" s="4" t="s">
        <v>11</v>
      </c>
      <c r="D14932" s="4" t="s">
        <v>17</v>
      </c>
    </row>
    <row r="14933" spans="1:5">
      <c r="A14933" t="n">
        <v>117016</v>
      </c>
      <c r="B14933" s="41" t="n">
        <v>43</v>
      </c>
      <c r="C14933" s="7" t="n">
        <v>7</v>
      </c>
      <c r="D14933" s="7" t="n">
        <v>32</v>
      </c>
    </row>
    <row r="14934" spans="1:5">
      <c r="A14934" t="s">
        <v>4</v>
      </c>
      <c r="B14934" s="4" t="s">
        <v>5</v>
      </c>
      <c r="C14934" s="4" t="s">
        <v>11</v>
      </c>
      <c r="D14934" s="4" t="s">
        <v>17</v>
      </c>
    </row>
    <row r="14935" spans="1:5">
      <c r="A14935" t="n">
        <v>117023</v>
      </c>
      <c r="B14935" s="41" t="n">
        <v>43</v>
      </c>
      <c r="C14935" s="7" t="n">
        <v>8</v>
      </c>
      <c r="D14935" s="7" t="n">
        <v>128</v>
      </c>
    </row>
    <row r="14936" spans="1:5">
      <c r="A14936" t="s">
        <v>4</v>
      </c>
      <c r="B14936" s="4" t="s">
        <v>5</v>
      </c>
      <c r="C14936" s="4" t="s">
        <v>11</v>
      </c>
      <c r="D14936" s="4" t="s">
        <v>17</v>
      </c>
    </row>
    <row r="14937" spans="1:5">
      <c r="A14937" t="n">
        <v>117030</v>
      </c>
      <c r="B14937" s="41" t="n">
        <v>43</v>
      </c>
      <c r="C14937" s="7" t="n">
        <v>8</v>
      </c>
      <c r="D14937" s="7" t="n">
        <v>32</v>
      </c>
    </row>
    <row r="14938" spans="1:5">
      <c r="A14938" t="s">
        <v>4</v>
      </c>
      <c r="B14938" s="4" t="s">
        <v>5</v>
      </c>
      <c r="C14938" s="4" t="s">
        <v>11</v>
      </c>
      <c r="D14938" s="4" t="s">
        <v>17</v>
      </c>
    </row>
    <row r="14939" spans="1:5">
      <c r="A14939" t="n">
        <v>117037</v>
      </c>
      <c r="B14939" s="41" t="n">
        <v>43</v>
      </c>
      <c r="C14939" s="7" t="n">
        <v>9</v>
      </c>
      <c r="D14939" s="7" t="n">
        <v>128</v>
      </c>
    </row>
    <row r="14940" spans="1:5">
      <c r="A14940" t="s">
        <v>4</v>
      </c>
      <c r="B14940" s="4" t="s">
        <v>5</v>
      </c>
      <c r="C14940" s="4" t="s">
        <v>11</v>
      </c>
      <c r="D14940" s="4" t="s">
        <v>17</v>
      </c>
    </row>
    <row r="14941" spans="1:5">
      <c r="A14941" t="n">
        <v>117044</v>
      </c>
      <c r="B14941" s="41" t="n">
        <v>43</v>
      </c>
      <c r="C14941" s="7" t="n">
        <v>9</v>
      </c>
      <c r="D14941" s="7" t="n">
        <v>32</v>
      </c>
    </row>
    <row r="14942" spans="1:5">
      <c r="A14942" t="s">
        <v>4</v>
      </c>
      <c r="B14942" s="4" t="s">
        <v>5</v>
      </c>
      <c r="C14942" s="4" t="s">
        <v>11</v>
      </c>
      <c r="D14942" s="4" t="s">
        <v>7</v>
      </c>
      <c r="E14942" s="4" t="s">
        <v>8</v>
      </c>
      <c r="F14942" s="4" t="s">
        <v>15</v>
      </c>
      <c r="G14942" s="4" t="s">
        <v>15</v>
      </c>
      <c r="H14942" s="4" t="s">
        <v>15</v>
      </c>
    </row>
    <row r="14943" spans="1:5">
      <c r="A14943" t="n">
        <v>117051</v>
      </c>
      <c r="B14943" s="40" t="n">
        <v>48</v>
      </c>
      <c r="C14943" s="7" t="n">
        <v>1</v>
      </c>
      <c r="D14943" s="7" t="n">
        <v>0</v>
      </c>
      <c r="E14943" s="7" t="s">
        <v>135</v>
      </c>
      <c r="F14943" s="7" t="n">
        <v>-1</v>
      </c>
      <c r="G14943" s="7" t="n">
        <v>1</v>
      </c>
      <c r="H14943" s="7" t="n">
        <v>0</v>
      </c>
    </row>
    <row r="14944" spans="1:5">
      <c r="A14944" t="s">
        <v>4</v>
      </c>
      <c r="B14944" s="4" t="s">
        <v>5</v>
      </c>
      <c r="C14944" s="4" t="s">
        <v>11</v>
      </c>
      <c r="D14944" s="4" t="s">
        <v>7</v>
      </c>
      <c r="E14944" s="4" t="s">
        <v>8</v>
      </c>
      <c r="F14944" s="4" t="s">
        <v>15</v>
      </c>
      <c r="G14944" s="4" t="s">
        <v>15</v>
      </c>
      <c r="H14944" s="4" t="s">
        <v>15</v>
      </c>
    </row>
    <row r="14945" spans="1:8">
      <c r="A14945" t="n">
        <v>117075</v>
      </c>
      <c r="B14945" s="40" t="n">
        <v>48</v>
      </c>
      <c r="C14945" s="7" t="n">
        <v>2</v>
      </c>
      <c r="D14945" s="7" t="n">
        <v>0</v>
      </c>
      <c r="E14945" s="7" t="s">
        <v>135</v>
      </c>
      <c r="F14945" s="7" t="n">
        <v>-1</v>
      </c>
      <c r="G14945" s="7" t="n">
        <v>1</v>
      </c>
      <c r="H14945" s="7" t="n">
        <v>0</v>
      </c>
    </row>
    <row r="14946" spans="1:8">
      <c r="A14946" t="s">
        <v>4</v>
      </c>
      <c r="B14946" s="4" t="s">
        <v>5</v>
      </c>
      <c r="C14946" s="4" t="s">
        <v>11</v>
      </c>
      <c r="D14946" s="4" t="s">
        <v>7</v>
      </c>
      <c r="E14946" s="4" t="s">
        <v>8</v>
      </c>
      <c r="F14946" s="4" t="s">
        <v>15</v>
      </c>
      <c r="G14946" s="4" t="s">
        <v>15</v>
      </c>
      <c r="H14946" s="4" t="s">
        <v>15</v>
      </c>
    </row>
    <row r="14947" spans="1:8">
      <c r="A14947" t="n">
        <v>117099</v>
      </c>
      <c r="B14947" s="40" t="n">
        <v>48</v>
      </c>
      <c r="C14947" s="7" t="n">
        <v>3</v>
      </c>
      <c r="D14947" s="7" t="n">
        <v>0</v>
      </c>
      <c r="E14947" s="7" t="s">
        <v>135</v>
      </c>
      <c r="F14947" s="7" t="n">
        <v>-1</v>
      </c>
      <c r="G14947" s="7" t="n">
        <v>1</v>
      </c>
      <c r="H14947" s="7" t="n">
        <v>0</v>
      </c>
    </row>
    <row r="14948" spans="1:8">
      <c r="A14948" t="s">
        <v>4</v>
      </c>
      <c r="B14948" s="4" t="s">
        <v>5</v>
      </c>
      <c r="C14948" s="4" t="s">
        <v>11</v>
      </c>
      <c r="D14948" s="4" t="s">
        <v>7</v>
      </c>
      <c r="E14948" s="4" t="s">
        <v>8</v>
      </c>
      <c r="F14948" s="4" t="s">
        <v>15</v>
      </c>
      <c r="G14948" s="4" t="s">
        <v>15</v>
      </c>
      <c r="H14948" s="4" t="s">
        <v>15</v>
      </c>
    </row>
    <row r="14949" spans="1:8">
      <c r="A14949" t="n">
        <v>117123</v>
      </c>
      <c r="B14949" s="40" t="n">
        <v>48</v>
      </c>
      <c r="C14949" s="7" t="n">
        <v>4</v>
      </c>
      <c r="D14949" s="7" t="n">
        <v>0</v>
      </c>
      <c r="E14949" s="7" t="s">
        <v>135</v>
      </c>
      <c r="F14949" s="7" t="n">
        <v>-1</v>
      </c>
      <c r="G14949" s="7" t="n">
        <v>1</v>
      </c>
      <c r="H14949" s="7" t="n">
        <v>0</v>
      </c>
    </row>
    <row r="14950" spans="1:8">
      <c r="A14950" t="s">
        <v>4</v>
      </c>
      <c r="B14950" s="4" t="s">
        <v>5</v>
      </c>
      <c r="C14950" s="4" t="s">
        <v>11</v>
      </c>
      <c r="D14950" s="4" t="s">
        <v>7</v>
      </c>
      <c r="E14950" s="4" t="s">
        <v>8</v>
      </c>
      <c r="F14950" s="4" t="s">
        <v>15</v>
      </c>
      <c r="G14950" s="4" t="s">
        <v>15</v>
      </c>
      <c r="H14950" s="4" t="s">
        <v>15</v>
      </c>
    </row>
    <row r="14951" spans="1:8">
      <c r="A14951" t="n">
        <v>117147</v>
      </c>
      <c r="B14951" s="40" t="n">
        <v>48</v>
      </c>
      <c r="C14951" s="7" t="n">
        <v>5</v>
      </c>
      <c r="D14951" s="7" t="n">
        <v>0</v>
      </c>
      <c r="E14951" s="7" t="s">
        <v>135</v>
      </c>
      <c r="F14951" s="7" t="n">
        <v>-1</v>
      </c>
      <c r="G14951" s="7" t="n">
        <v>1</v>
      </c>
      <c r="H14951" s="7" t="n">
        <v>0</v>
      </c>
    </row>
    <row r="14952" spans="1:8">
      <c r="A14952" t="s">
        <v>4</v>
      </c>
      <c r="B14952" s="4" t="s">
        <v>5</v>
      </c>
      <c r="C14952" s="4" t="s">
        <v>11</v>
      </c>
      <c r="D14952" s="4" t="s">
        <v>7</v>
      </c>
      <c r="E14952" s="4" t="s">
        <v>8</v>
      </c>
      <c r="F14952" s="4" t="s">
        <v>15</v>
      </c>
      <c r="G14952" s="4" t="s">
        <v>15</v>
      </c>
      <c r="H14952" s="4" t="s">
        <v>15</v>
      </c>
    </row>
    <row r="14953" spans="1:8">
      <c r="A14953" t="n">
        <v>117171</v>
      </c>
      <c r="B14953" s="40" t="n">
        <v>48</v>
      </c>
      <c r="C14953" s="7" t="n">
        <v>6</v>
      </c>
      <c r="D14953" s="7" t="n">
        <v>0</v>
      </c>
      <c r="E14953" s="7" t="s">
        <v>135</v>
      </c>
      <c r="F14953" s="7" t="n">
        <v>-1</v>
      </c>
      <c r="G14953" s="7" t="n">
        <v>1</v>
      </c>
      <c r="H14953" s="7" t="n">
        <v>0</v>
      </c>
    </row>
    <row r="14954" spans="1:8">
      <c r="A14954" t="s">
        <v>4</v>
      </c>
      <c r="B14954" s="4" t="s">
        <v>5</v>
      </c>
      <c r="C14954" s="4" t="s">
        <v>11</v>
      </c>
      <c r="D14954" s="4" t="s">
        <v>7</v>
      </c>
      <c r="E14954" s="4" t="s">
        <v>8</v>
      </c>
      <c r="F14954" s="4" t="s">
        <v>15</v>
      </c>
      <c r="G14954" s="4" t="s">
        <v>15</v>
      </c>
      <c r="H14954" s="4" t="s">
        <v>15</v>
      </c>
    </row>
    <row r="14955" spans="1:8">
      <c r="A14955" t="n">
        <v>117195</v>
      </c>
      <c r="B14955" s="40" t="n">
        <v>48</v>
      </c>
      <c r="C14955" s="7" t="n">
        <v>7</v>
      </c>
      <c r="D14955" s="7" t="n">
        <v>0</v>
      </c>
      <c r="E14955" s="7" t="s">
        <v>135</v>
      </c>
      <c r="F14955" s="7" t="n">
        <v>-1</v>
      </c>
      <c r="G14955" s="7" t="n">
        <v>1</v>
      </c>
      <c r="H14955" s="7" t="n">
        <v>0</v>
      </c>
    </row>
    <row r="14956" spans="1:8">
      <c r="A14956" t="s">
        <v>4</v>
      </c>
      <c r="B14956" s="4" t="s">
        <v>5</v>
      </c>
      <c r="C14956" s="4" t="s">
        <v>11</v>
      </c>
      <c r="D14956" s="4" t="s">
        <v>7</v>
      </c>
      <c r="E14956" s="4" t="s">
        <v>8</v>
      </c>
      <c r="F14956" s="4" t="s">
        <v>15</v>
      </c>
      <c r="G14956" s="4" t="s">
        <v>15</v>
      </c>
      <c r="H14956" s="4" t="s">
        <v>15</v>
      </c>
    </row>
    <row r="14957" spans="1:8">
      <c r="A14957" t="n">
        <v>117219</v>
      </c>
      <c r="B14957" s="40" t="n">
        <v>48</v>
      </c>
      <c r="C14957" s="7" t="n">
        <v>8</v>
      </c>
      <c r="D14957" s="7" t="n">
        <v>0</v>
      </c>
      <c r="E14957" s="7" t="s">
        <v>135</v>
      </c>
      <c r="F14957" s="7" t="n">
        <v>-1</v>
      </c>
      <c r="G14957" s="7" t="n">
        <v>1</v>
      </c>
      <c r="H14957" s="7" t="n">
        <v>0</v>
      </c>
    </row>
    <row r="14958" spans="1:8">
      <c r="A14958" t="s">
        <v>4</v>
      </c>
      <c r="B14958" s="4" t="s">
        <v>5</v>
      </c>
      <c r="C14958" s="4" t="s">
        <v>11</v>
      </c>
      <c r="D14958" s="4" t="s">
        <v>7</v>
      </c>
      <c r="E14958" s="4" t="s">
        <v>8</v>
      </c>
      <c r="F14958" s="4" t="s">
        <v>15</v>
      </c>
      <c r="G14958" s="4" t="s">
        <v>15</v>
      </c>
      <c r="H14958" s="4" t="s">
        <v>15</v>
      </c>
    </row>
    <row r="14959" spans="1:8">
      <c r="A14959" t="n">
        <v>117243</v>
      </c>
      <c r="B14959" s="40" t="n">
        <v>48</v>
      </c>
      <c r="C14959" s="7" t="n">
        <v>9</v>
      </c>
      <c r="D14959" s="7" t="n">
        <v>0</v>
      </c>
      <c r="E14959" s="7" t="s">
        <v>135</v>
      </c>
      <c r="F14959" s="7" t="n">
        <v>-1</v>
      </c>
      <c r="G14959" s="7" t="n">
        <v>1</v>
      </c>
      <c r="H14959" s="7" t="n">
        <v>0</v>
      </c>
    </row>
    <row r="14960" spans="1:8">
      <c r="A14960" t="s">
        <v>4</v>
      </c>
      <c r="B14960" s="4" t="s">
        <v>5</v>
      </c>
      <c r="C14960" s="4" t="s">
        <v>11</v>
      </c>
      <c r="D14960" s="4" t="s">
        <v>15</v>
      </c>
      <c r="E14960" s="4" t="s">
        <v>15</v>
      </c>
      <c r="F14960" s="4" t="s">
        <v>15</v>
      </c>
      <c r="G14960" s="4" t="s">
        <v>15</v>
      </c>
    </row>
    <row r="14961" spans="1:8">
      <c r="A14961" t="n">
        <v>117267</v>
      </c>
      <c r="B14961" s="37" t="n">
        <v>46</v>
      </c>
      <c r="C14961" s="7" t="n">
        <v>1</v>
      </c>
      <c r="D14961" s="7" t="n">
        <v>-22.8099994659424</v>
      </c>
      <c r="E14961" s="7" t="n">
        <v>0</v>
      </c>
      <c r="F14961" s="7" t="n">
        <v>-57</v>
      </c>
      <c r="G14961" s="7" t="n">
        <v>270</v>
      </c>
    </row>
    <row r="14962" spans="1:8">
      <c r="A14962" t="s">
        <v>4</v>
      </c>
      <c r="B14962" s="4" t="s">
        <v>5</v>
      </c>
      <c r="C14962" s="4" t="s">
        <v>11</v>
      </c>
      <c r="D14962" s="4" t="s">
        <v>15</v>
      </c>
      <c r="E14962" s="4" t="s">
        <v>15</v>
      </c>
      <c r="F14962" s="4" t="s">
        <v>15</v>
      </c>
      <c r="G14962" s="4" t="s">
        <v>15</v>
      </c>
    </row>
    <row r="14963" spans="1:8">
      <c r="A14963" t="n">
        <v>117286</v>
      </c>
      <c r="B14963" s="37" t="n">
        <v>46</v>
      </c>
      <c r="C14963" s="7" t="n">
        <v>2</v>
      </c>
      <c r="D14963" s="7" t="n">
        <v>-22.8099994659424</v>
      </c>
      <c r="E14963" s="7" t="n">
        <v>0</v>
      </c>
      <c r="F14963" s="7" t="n">
        <v>-57</v>
      </c>
      <c r="G14963" s="7" t="n">
        <v>270</v>
      </c>
    </row>
    <row r="14964" spans="1:8">
      <c r="A14964" t="s">
        <v>4</v>
      </c>
      <c r="B14964" s="4" t="s">
        <v>5</v>
      </c>
      <c r="C14964" s="4" t="s">
        <v>11</v>
      </c>
      <c r="D14964" s="4" t="s">
        <v>15</v>
      </c>
      <c r="E14964" s="4" t="s">
        <v>15</v>
      </c>
      <c r="F14964" s="4" t="s">
        <v>15</v>
      </c>
      <c r="G14964" s="4" t="s">
        <v>15</v>
      </c>
    </row>
    <row r="14965" spans="1:8">
      <c r="A14965" t="n">
        <v>117305</v>
      </c>
      <c r="B14965" s="37" t="n">
        <v>46</v>
      </c>
      <c r="C14965" s="7" t="n">
        <v>3</v>
      </c>
      <c r="D14965" s="7" t="n">
        <v>-22.8099994659424</v>
      </c>
      <c r="E14965" s="7" t="n">
        <v>0</v>
      </c>
      <c r="F14965" s="7" t="n">
        <v>-57</v>
      </c>
      <c r="G14965" s="7" t="n">
        <v>270</v>
      </c>
    </row>
    <row r="14966" spans="1:8">
      <c r="A14966" t="s">
        <v>4</v>
      </c>
      <c r="B14966" s="4" t="s">
        <v>5</v>
      </c>
      <c r="C14966" s="4" t="s">
        <v>11</v>
      </c>
      <c r="D14966" s="4" t="s">
        <v>15</v>
      </c>
      <c r="E14966" s="4" t="s">
        <v>15</v>
      </c>
      <c r="F14966" s="4" t="s">
        <v>15</v>
      </c>
      <c r="G14966" s="4" t="s">
        <v>15</v>
      </c>
    </row>
    <row r="14967" spans="1:8">
      <c r="A14967" t="n">
        <v>117324</v>
      </c>
      <c r="B14967" s="37" t="n">
        <v>46</v>
      </c>
      <c r="C14967" s="7" t="n">
        <v>4</v>
      </c>
      <c r="D14967" s="7" t="n">
        <v>-22.8099994659424</v>
      </c>
      <c r="E14967" s="7" t="n">
        <v>0</v>
      </c>
      <c r="F14967" s="7" t="n">
        <v>-57</v>
      </c>
      <c r="G14967" s="7" t="n">
        <v>270</v>
      </c>
    </row>
    <row r="14968" spans="1:8">
      <c r="A14968" t="s">
        <v>4</v>
      </c>
      <c r="B14968" s="4" t="s">
        <v>5</v>
      </c>
      <c r="C14968" s="4" t="s">
        <v>11</v>
      </c>
      <c r="D14968" s="4" t="s">
        <v>15</v>
      </c>
      <c r="E14968" s="4" t="s">
        <v>15</v>
      </c>
      <c r="F14968" s="4" t="s">
        <v>15</v>
      </c>
      <c r="G14968" s="4" t="s">
        <v>15</v>
      </c>
    </row>
    <row r="14969" spans="1:8">
      <c r="A14969" t="n">
        <v>117343</v>
      </c>
      <c r="B14969" s="37" t="n">
        <v>46</v>
      </c>
      <c r="C14969" s="7" t="n">
        <v>5</v>
      </c>
      <c r="D14969" s="7" t="n">
        <v>-22.8099994659424</v>
      </c>
      <c r="E14969" s="7" t="n">
        <v>0</v>
      </c>
      <c r="F14969" s="7" t="n">
        <v>-57</v>
      </c>
      <c r="G14969" s="7" t="n">
        <v>270</v>
      </c>
    </row>
    <row r="14970" spans="1:8">
      <c r="A14970" t="s">
        <v>4</v>
      </c>
      <c r="B14970" s="4" t="s">
        <v>5</v>
      </c>
      <c r="C14970" s="4" t="s">
        <v>11</v>
      </c>
      <c r="D14970" s="4" t="s">
        <v>15</v>
      </c>
      <c r="E14970" s="4" t="s">
        <v>15</v>
      </c>
      <c r="F14970" s="4" t="s">
        <v>15</v>
      </c>
      <c r="G14970" s="4" t="s">
        <v>15</v>
      </c>
    </row>
    <row r="14971" spans="1:8">
      <c r="A14971" t="n">
        <v>117362</v>
      </c>
      <c r="B14971" s="37" t="n">
        <v>46</v>
      </c>
      <c r="C14971" s="7" t="n">
        <v>6</v>
      </c>
      <c r="D14971" s="7" t="n">
        <v>-22.8099994659424</v>
      </c>
      <c r="E14971" s="7" t="n">
        <v>0</v>
      </c>
      <c r="F14971" s="7" t="n">
        <v>-57</v>
      </c>
      <c r="G14971" s="7" t="n">
        <v>270</v>
      </c>
    </row>
    <row r="14972" spans="1:8">
      <c r="A14972" t="s">
        <v>4</v>
      </c>
      <c r="B14972" s="4" t="s">
        <v>5</v>
      </c>
      <c r="C14972" s="4" t="s">
        <v>11</v>
      </c>
      <c r="D14972" s="4" t="s">
        <v>15</v>
      </c>
      <c r="E14972" s="4" t="s">
        <v>15</v>
      </c>
      <c r="F14972" s="4" t="s">
        <v>15</v>
      </c>
      <c r="G14972" s="4" t="s">
        <v>15</v>
      </c>
    </row>
    <row r="14973" spans="1:8">
      <c r="A14973" t="n">
        <v>117381</v>
      </c>
      <c r="B14973" s="37" t="n">
        <v>46</v>
      </c>
      <c r="C14973" s="7" t="n">
        <v>7</v>
      </c>
      <c r="D14973" s="7" t="n">
        <v>-22.8099994659424</v>
      </c>
      <c r="E14973" s="7" t="n">
        <v>0</v>
      </c>
      <c r="F14973" s="7" t="n">
        <v>-57</v>
      </c>
      <c r="G14973" s="7" t="n">
        <v>270</v>
      </c>
    </row>
    <row r="14974" spans="1:8">
      <c r="A14974" t="s">
        <v>4</v>
      </c>
      <c r="B14974" s="4" t="s">
        <v>5</v>
      </c>
      <c r="C14974" s="4" t="s">
        <v>11</v>
      </c>
      <c r="D14974" s="4" t="s">
        <v>15</v>
      </c>
      <c r="E14974" s="4" t="s">
        <v>15</v>
      </c>
      <c r="F14974" s="4" t="s">
        <v>15</v>
      </c>
      <c r="G14974" s="4" t="s">
        <v>15</v>
      </c>
    </row>
    <row r="14975" spans="1:8">
      <c r="A14975" t="n">
        <v>117400</v>
      </c>
      <c r="B14975" s="37" t="n">
        <v>46</v>
      </c>
      <c r="C14975" s="7" t="n">
        <v>8</v>
      </c>
      <c r="D14975" s="7" t="n">
        <v>-22.8099994659424</v>
      </c>
      <c r="E14975" s="7" t="n">
        <v>0</v>
      </c>
      <c r="F14975" s="7" t="n">
        <v>-57</v>
      </c>
      <c r="G14975" s="7" t="n">
        <v>270</v>
      </c>
    </row>
    <row r="14976" spans="1:8">
      <c r="A14976" t="s">
        <v>4</v>
      </c>
      <c r="B14976" s="4" t="s">
        <v>5</v>
      </c>
      <c r="C14976" s="4" t="s">
        <v>11</v>
      </c>
      <c r="D14976" s="4" t="s">
        <v>15</v>
      </c>
      <c r="E14976" s="4" t="s">
        <v>15</v>
      </c>
      <c r="F14976" s="4" t="s">
        <v>15</v>
      </c>
      <c r="G14976" s="4" t="s">
        <v>15</v>
      </c>
    </row>
    <row r="14977" spans="1:7">
      <c r="A14977" t="n">
        <v>117419</v>
      </c>
      <c r="B14977" s="37" t="n">
        <v>46</v>
      </c>
      <c r="C14977" s="7" t="n">
        <v>9</v>
      </c>
      <c r="D14977" s="7" t="n">
        <v>-22.8099994659424</v>
      </c>
      <c r="E14977" s="7" t="n">
        <v>0</v>
      </c>
      <c r="F14977" s="7" t="n">
        <v>-57</v>
      </c>
      <c r="G14977" s="7" t="n">
        <v>270</v>
      </c>
    </row>
    <row r="14978" spans="1:7">
      <c r="A14978" t="s">
        <v>4</v>
      </c>
      <c r="B14978" s="4" t="s">
        <v>5</v>
      </c>
      <c r="C14978" s="4" t="s">
        <v>11</v>
      </c>
      <c r="D14978" s="4" t="s">
        <v>15</v>
      </c>
      <c r="E14978" s="4" t="s">
        <v>15</v>
      </c>
      <c r="F14978" s="4" t="s">
        <v>15</v>
      </c>
      <c r="G14978" s="4" t="s">
        <v>15</v>
      </c>
    </row>
    <row r="14979" spans="1:7">
      <c r="A14979" t="n">
        <v>117438</v>
      </c>
      <c r="B14979" s="37" t="n">
        <v>46</v>
      </c>
      <c r="C14979" s="7" t="n">
        <v>0</v>
      </c>
      <c r="D14979" s="7" t="n">
        <v>-33</v>
      </c>
      <c r="E14979" s="7" t="n">
        <v>0</v>
      </c>
      <c r="F14979" s="7" t="n">
        <v>-57</v>
      </c>
      <c r="G14979" s="7" t="n">
        <v>90</v>
      </c>
    </row>
    <row r="14980" spans="1:7">
      <c r="A14980" t="s">
        <v>4</v>
      </c>
      <c r="B14980" s="4" t="s">
        <v>5</v>
      </c>
      <c r="C14980" s="4" t="s">
        <v>7</v>
      </c>
      <c r="D14980" s="4" t="s">
        <v>7</v>
      </c>
      <c r="E14980" s="4" t="s">
        <v>15</v>
      </c>
      <c r="F14980" s="4" t="s">
        <v>15</v>
      </c>
      <c r="G14980" s="4" t="s">
        <v>15</v>
      </c>
      <c r="H14980" s="4" t="s">
        <v>11</v>
      </c>
    </row>
    <row r="14981" spans="1:7">
      <c r="A14981" t="n">
        <v>117457</v>
      </c>
      <c r="B14981" s="61" t="n">
        <v>45</v>
      </c>
      <c r="C14981" s="7" t="n">
        <v>2</v>
      </c>
      <c r="D14981" s="7" t="n">
        <v>3</v>
      </c>
      <c r="E14981" s="7" t="n">
        <v>-32.9700012207031</v>
      </c>
      <c r="F14981" s="7" t="n">
        <v>1.47000002861023</v>
      </c>
      <c r="G14981" s="7" t="n">
        <v>-56.9500007629395</v>
      </c>
      <c r="H14981" s="7" t="n">
        <v>0</v>
      </c>
    </row>
    <row r="14982" spans="1:7">
      <c r="A14982" t="s">
        <v>4</v>
      </c>
      <c r="B14982" s="4" t="s">
        <v>5</v>
      </c>
      <c r="C14982" s="4" t="s">
        <v>7</v>
      </c>
      <c r="D14982" s="4" t="s">
        <v>7</v>
      </c>
      <c r="E14982" s="4" t="s">
        <v>15</v>
      </c>
      <c r="F14982" s="4" t="s">
        <v>15</v>
      </c>
      <c r="G14982" s="4" t="s">
        <v>15</v>
      </c>
      <c r="H14982" s="4" t="s">
        <v>11</v>
      </c>
      <c r="I14982" s="4" t="s">
        <v>7</v>
      </c>
    </row>
    <row r="14983" spans="1:7">
      <c r="A14983" t="n">
        <v>117474</v>
      </c>
      <c r="B14983" s="61" t="n">
        <v>45</v>
      </c>
      <c r="C14983" s="7" t="n">
        <v>4</v>
      </c>
      <c r="D14983" s="7" t="n">
        <v>3</v>
      </c>
      <c r="E14983" s="7" t="n">
        <v>357.179992675781</v>
      </c>
      <c r="F14983" s="7" t="n">
        <v>56.9199981689453</v>
      </c>
      <c r="G14983" s="7" t="n">
        <v>0</v>
      </c>
      <c r="H14983" s="7" t="n">
        <v>0</v>
      </c>
      <c r="I14983" s="7" t="n">
        <v>0</v>
      </c>
    </row>
    <row r="14984" spans="1:7">
      <c r="A14984" t="s">
        <v>4</v>
      </c>
      <c r="B14984" s="4" t="s">
        <v>5</v>
      </c>
      <c r="C14984" s="4" t="s">
        <v>7</v>
      </c>
      <c r="D14984" s="4" t="s">
        <v>7</v>
      </c>
      <c r="E14984" s="4" t="s">
        <v>15</v>
      </c>
      <c r="F14984" s="4" t="s">
        <v>11</v>
      </c>
    </row>
    <row r="14985" spans="1:7">
      <c r="A14985" t="n">
        <v>117492</v>
      </c>
      <c r="B14985" s="61" t="n">
        <v>45</v>
      </c>
      <c r="C14985" s="7" t="n">
        <v>5</v>
      </c>
      <c r="D14985" s="7" t="n">
        <v>3</v>
      </c>
      <c r="E14985" s="7" t="n">
        <v>1.39999997615814</v>
      </c>
      <c r="F14985" s="7" t="n">
        <v>0</v>
      </c>
    </row>
    <row r="14986" spans="1:7">
      <c r="A14986" t="s">
        <v>4</v>
      </c>
      <c r="B14986" s="4" t="s">
        <v>5</v>
      </c>
      <c r="C14986" s="4" t="s">
        <v>7</v>
      </c>
      <c r="D14986" s="4" t="s">
        <v>7</v>
      </c>
      <c r="E14986" s="4" t="s">
        <v>15</v>
      </c>
      <c r="F14986" s="4" t="s">
        <v>11</v>
      </c>
    </row>
    <row r="14987" spans="1:7">
      <c r="A14987" t="n">
        <v>117501</v>
      </c>
      <c r="B14987" s="61" t="n">
        <v>45</v>
      </c>
      <c r="C14987" s="7" t="n">
        <v>5</v>
      </c>
      <c r="D14987" s="7" t="n">
        <v>3</v>
      </c>
      <c r="E14987" s="7" t="n">
        <v>1.29999995231628</v>
      </c>
      <c r="F14987" s="7" t="n">
        <v>1500</v>
      </c>
    </row>
    <row r="14988" spans="1:7">
      <c r="A14988" t="s">
        <v>4</v>
      </c>
      <c r="B14988" s="4" t="s">
        <v>5</v>
      </c>
      <c r="C14988" s="4" t="s">
        <v>7</v>
      </c>
      <c r="D14988" s="4" t="s">
        <v>7</v>
      </c>
      <c r="E14988" s="4" t="s">
        <v>15</v>
      </c>
      <c r="F14988" s="4" t="s">
        <v>11</v>
      </c>
    </row>
    <row r="14989" spans="1:7">
      <c r="A14989" t="n">
        <v>117510</v>
      </c>
      <c r="B14989" s="61" t="n">
        <v>45</v>
      </c>
      <c r="C14989" s="7" t="n">
        <v>11</v>
      </c>
      <c r="D14989" s="7" t="n">
        <v>3</v>
      </c>
      <c r="E14989" s="7" t="n">
        <v>32.7000007629395</v>
      </c>
      <c r="F14989" s="7" t="n">
        <v>0</v>
      </c>
    </row>
    <row r="14990" spans="1:7">
      <c r="A14990" t="s">
        <v>4</v>
      </c>
      <c r="B14990" s="4" t="s">
        <v>5</v>
      </c>
      <c r="C14990" s="4" t="s">
        <v>7</v>
      </c>
      <c r="D14990" s="4" t="s">
        <v>11</v>
      </c>
      <c r="E14990" s="4" t="s">
        <v>8</v>
      </c>
      <c r="F14990" s="4" t="s">
        <v>8</v>
      </c>
      <c r="G14990" s="4" t="s">
        <v>8</v>
      </c>
      <c r="H14990" s="4" t="s">
        <v>8</v>
      </c>
    </row>
    <row r="14991" spans="1:7">
      <c r="A14991" t="n">
        <v>117519</v>
      </c>
      <c r="B14991" s="30" t="n">
        <v>51</v>
      </c>
      <c r="C14991" s="7" t="n">
        <v>3</v>
      </c>
      <c r="D14991" s="7" t="n">
        <v>0</v>
      </c>
      <c r="E14991" s="7" t="s">
        <v>286</v>
      </c>
      <c r="F14991" s="7" t="s">
        <v>287</v>
      </c>
      <c r="G14991" s="7" t="s">
        <v>61</v>
      </c>
      <c r="H14991" s="7" t="s">
        <v>62</v>
      </c>
    </row>
    <row r="14992" spans="1:7">
      <c r="A14992" t="s">
        <v>4</v>
      </c>
      <c r="B14992" s="4" t="s">
        <v>5</v>
      </c>
      <c r="C14992" s="4" t="s">
        <v>7</v>
      </c>
      <c r="D14992" s="4" t="s">
        <v>11</v>
      </c>
    </row>
    <row r="14993" spans="1:9">
      <c r="A14993" t="n">
        <v>117532</v>
      </c>
      <c r="B14993" s="28" t="n">
        <v>58</v>
      </c>
      <c r="C14993" s="7" t="n">
        <v>255</v>
      </c>
      <c r="D14993" s="7" t="n">
        <v>0</v>
      </c>
    </row>
    <row r="14994" spans="1:9">
      <c r="A14994" t="s">
        <v>4</v>
      </c>
      <c r="B14994" s="4" t="s">
        <v>5</v>
      </c>
      <c r="C14994" s="4" t="s">
        <v>7</v>
      </c>
      <c r="D14994" s="4" t="s">
        <v>11</v>
      </c>
    </row>
    <row r="14995" spans="1:9">
      <c r="A14995" t="n">
        <v>117536</v>
      </c>
      <c r="B14995" s="61" t="n">
        <v>45</v>
      </c>
      <c r="C14995" s="7" t="n">
        <v>7</v>
      </c>
      <c r="D14995" s="7" t="n">
        <v>255</v>
      </c>
    </row>
    <row r="14996" spans="1:9">
      <c r="A14996" t="s">
        <v>4</v>
      </c>
      <c r="B14996" s="4" t="s">
        <v>5</v>
      </c>
      <c r="C14996" s="4" t="s">
        <v>7</v>
      </c>
      <c r="D14996" s="4" t="s">
        <v>11</v>
      </c>
      <c r="E14996" s="4" t="s">
        <v>8</v>
      </c>
    </row>
    <row r="14997" spans="1:9">
      <c r="A14997" t="n">
        <v>117540</v>
      </c>
      <c r="B14997" s="30" t="n">
        <v>51</v>
      </c>
      <c r="C14997" s="7" t="n">
        <v>4</v>
      </c>
      <c r="D14997" s="7" t="n">
        <v>0</v>
      </c>
      <c r="E14997" s="7" t="s">
        <v>413</v>
      </c>
    </row>
    <row r="14998" spans="1:9">
      <c r="A14998" t="s">
        <v>4</v>
      </c>
      <c r="B14998" s="4" t="s">
        <v>5</v>
      </c>
      <c r="C14998" s="4" t="s">
        <v>11</v>
      </c>
    </row>
    <row r="14999" spans="1:9">
      <c r="A14999" t="n">
        <v>117555</v>
      </c>
      <c r="B14999" s="26" t="n">
        <v>16</v>
      </c>
      <c r="C14999" s="7" t="n">
        <v>0</v>
      </c>
    </row>
    <row r="15000" spans="1:9">
      <c r="A15000" t="s">
        <v>4</v>
      </c>
      <c r="B15000" s="4" t="s">
        <v>5</v>
      </c>
      <c r="C15000" s="4" t="s">
        <v>11</v>
      </c>
      <c r="D15000" s="4" t="s">
        <v>7</v>
      </c>
      <c r="E15000" s="4" t="s">
        <v>17</v>
      </c>
      <c r="F15000" s="4" t="s">
        <v>42</v>
      </c>
      <c r="G15000" s="4" t="s">
        <v>7</v>
      </c>
      <c r="H15000" s="4" t="s">
        <v>7</v>
      </c>
      <c r="I15000" s="4" t="s">
        <v>7</v>
      </c>
      <c r="J15000" s="4" t="s">
        <v>17</v>
      </c>
      <c r="K15000" s="4" t="s">
        <v>42</v>
      </c>
      <c r="L15000" s="4" t="s">
        <v>7</v>
      </c>
      <c r="M15000" s="4" t="s">
        <v>7</v>
      </c>
      <c r="N15000" s="4" t="s">
        <v>7</v>
      </c>
      <c r="O15000" s="4" t="s">
        <v>17</v>
      </c>
      <c r="P15000" s="4" t="s">
        <v>42</v>
      </c>
      <c r="Q15000" s="4" t="s">
        <v>7</v>
      </c>
      <c r="R15000" s="4" t="s">
        <v>7</v>
      </c>
    </row>
    <row r="15001" spans="1:9">
      <c r="A15001" t="n">
        <v>117558</v>
      </c>
      <c r="B15001" s="31" t="n">
        <v>26</v>
      </c>
      <c r="C15001" s="7" t="n">
        <v>0</v>
      </c>
      <c r="D15001" s="7" t="n">
        <v>17</v>
      </c>
      <c r="E15001" s="7" t="n">
        <v>65004</v>
      </c>
      <c r="F15001" s="7" t="s">
        <v>414</v>
      </c>
      <c r="G15001" s="7" t="n">
        <v>2</v>
      </c>
      <c r="H15001" s="7" t="n">
        <v>3</v>
      </c>
      <c r="I15001" s="7" t="n">
        <v>17</v>
      </c>
      <c r="J15001" s="7" t="n">
        <v>65005</v>
      </c>
      <c r="K15001" s="7" t="s">
        <v>415</v>
      </c>
      <c r="L15001" s="7" t="n">
        <v>2</v>
      </c>
      <c r="M15001" s="7" t="n">
        <v>3</v>
      </c>
      <c r="N15001" s="7" t="n">
        <v>17</v>
      </c>
      <c r="O15001" s="7" t="n">
        <v>65006</v>
      </c>
      <c r="P15001" s="7" t="s">
        <v>416</v>
      </c>
      <c r="Q15001" s="7" t="n">
        <v>2</v>
      </c>
      <c r="R15001" s="7" t="n">
        <v>0</v>
      </c>
    </row>
    <row r="15002" spans="1:9">
      <c r="A15002" t="s">
        <v>4</v>
      </c>
      <c r="B15002" s="4" t="s">
        <v>5</v>
      </c>
    </row>
    <row r="15003" spans="1:9">
      <c r="A15003" t="n">
        <v>117824</v>
      </c>
      <c r="B15003" s="24" t="n">
        <v>28</v>
      </c>
    </row>
    <row r="15004" spans="1:9">
      <c r="A15004" t="s">
        <v>4</v>
      </c>
      <c r="B15004" s="4" t="s">
        <v>5</v>
      </c>
      <c r="C15004" s="4" t="s">
        <v>11</v>
      </c>
      <c r="D15004" s="4" t="s">
        <v>7</v>
      </c>
    </row>
    <row r="15005" spans="1:9">
      <c r="A15005" t="n">
        <v>117825</v>
      </c>
      <c r="B15005" s="33" t="n">
        <v>89</v>
      </c>
      <c r="C15005" s="7" t="n">
        <v>65533</v>
      </c>
      <c r="D15005" s="7" t="n">
        <v>1</v>
      </c>
    </row>
    <row r="15006" spans="1:9">
      <c r="A15006" t="s">
        <v>4</v>
      </c>
      <c r="B15006" s="4" t="s">
        <v>5</v>
      </c>
      <c r="C15006" s="4" t="s">
        <v>7</v>
      </c>
      <c r="D15006" s="4" t="s">
        <v>11</v>
      </c>
      <c r="E15006" s="4" t="s">
        <v>11</v>
      </c>
      <c r="F15006" s="4" t="s">
        <v>7</v>
      </c>
    </row>
    <row r="15007" spans="1:9">
      <c r="A15007" t="n">
        <v>117829</v>
      </c>
      <c r="B15007" s="22" t="n">
        <v>25</v>
      </c>
      <c r="C15007" s="7" t="n">
        <v>1</v>
      </c>
      <c r="D15007" s="7" t="n">
        <v>60</v>
      </c>
      <c r="E15007" s="7" t="n">
        <v>500</v>
      </c>
      <c r="F15007" s="7" t="n">
        <v>2</v>
      </c>
    </row>
    <row r="15008" spans="1:9">
      <c r="A15008" t="s">
        <v>4</v>
      </c>
      <c r="B15008" s="4" t="s">
        <v>5</v>
      </c>
      <c r="C15008" s="4" t="s">
        <v>8</v>
      </c>
      <c r="D15008" s="4" t="s">
        <v>11</v>
      </c>
    </row>
    <row r="15009" spans="1:18">
      <c r="A15009" t="n">
        <v>117836</v>
      </c>
      <c r="B15009" s="65" t="n">
        <v>29</v>
      </c>
      <c r="C15009" s="7" t="s">
        <v>417</v>
      </c>
      <c r="D15009" s="7" t="n">
        <v>65533</v>
      </c>
    </row>
    <row r="15010" spans="1:18">
      <c r="A15010" t="s">
        <v>4</v>
      </c>
      <c r="B15010" s="4" t="s">
        <v>5</v>
      </c>
      <c r="C15010" s="4" t="s">
        <v>7</v>
      </c>
      <c r="D15010" s="4" t="s">
        <v>11</v>
      </c>
      <c r="E15010" s="4" t="s">
        <v>8</v>
      </c>
    </row>
    <row r="15011" spans="1:18">
      <c r="A15011" t="n">
        <v>117852</v>
      </c>
      <c r="B15011" s="30" t="n">
        <v>51</v>
      </c>
      <c r="C15011" s="7" t="n">
        <v>4</v>
      </c>
      <c r="D15011" s="7" t="n">
        <v>9</v>
      </c>
      <c r="E15011" s="7" t="s">
        <v>334</v>
      </c>
    </row>
    <row r="15012" spans="1:18">
      <c r="A15012" t="s">
        <v>4</v>
      </c>
      <c r="B15012" s="4" t="s">
        <v>5</v>
      </c>
      <c r="C15012" s="4" t="s">
        <v>11</v>
      </c>
    </row>
    <row r="15013" spans="1:18">
      <c r="A15013" t="n">
        <v>117865</v>
      </c>
      <c r="B15013" s="26" t="n">
        <v>16</v>
      </c>
      <c r="C15013" s="7" t="n">
        <v>0</v>
      </c>
    </row>
    <row r="15014" spans="1:18">
      <c r="A15014" t="s">
        <v>4</v>
      </c>
      <c r="B15014" s="4" t="s">
        <v>5</v>
      </c>
      <c r="C15014" s="4" t="s">
        <v>11</v>
      </c>
      <c r="D15014" s="4" t="s">
        <v>7</v>
      </c>
      <c r="E15014" s="4" t="s">
        <v>17</v>
      </c>
      <c r="F15014" s="4" t="s">
        <v>42</v>
      </c>
      <c r="G15014" s="4" t="s">
        <v>7</v>
      </c>
      <c r="H15014" s="4" t="s">
        <v>7</v>
      </c>
    </row>
    <row r="15015" spans="1:18">
      <c r="A15015" t="n">
        <v>117868</v>
      </c>
      <c r="B15015" s="31" t="n">
        <v>26</v>
      </c>
      <c r="C15015" s="7" t="n">
        <v>9</v>
      </c>
      <c r="D15015" s="7" t="n">
        <v>17</v>
      </c>
      <c r="E15015" s="7" t="n">
        <v>5441</v>
      </c>
      <c r="F15015" s="7" t="s">
        <v>438</v>
      </c>
      <c r="G15015" s="7" t="n">
        <v>2</v>
      </c>
      <c r="H15015" s="7" t="n">
        <v>0</v>
      </c>
    </row>
    <row r="15016" spans="1:18">
      <c r="A15016" t="s">
        <v>4</v>
      </c>
      <c r="B15016" s="4" t="s">
        <v>5</v>
      </c>
    </row>
    <row r="15017" spans="1:18">
      <c r="A15017" t="n">
        <v>117886</v>
      </c>
      <c r="B15017" s="24" t="n">
        <v>28</v>
      </c>
    </row>
    <row r="15018" spans="1:18">
      <c r="A15018" t="s">
        <v>4</v>
      </c>
      <c r="B15018" s="4" t="s">
        <v>5</v>
      </c>
      <c r="C15018" s="4" t="s">
        <v>8</v>
      </c>
      <c r="D15018" s="4" t="s">
        <v>11</v>
      </c>
    </row>
    <row r="15019" spans="1:18">
      <c r="A15019" t="n">
        <v>117887</v>
      </c>
      <c r="B15019" s="65" t="n">
        <v>29</v>
      </c>
      <c r="C15019" s="7" t="s">
        <v>18</v>
      </c>
      <c r="D15019" s="7" t="n">
        <v>65533</v>
      </c>
    </row>
    <row r="15020" spans="1:18">
      <c r="A15020" t="s">
        <v>4</v>
      </c>
      <c r="B15020" s="4" t="s">
        <v>5</v>
      </c>
      <c r="C15020" s="4" t="s">
        <v>7</v>
      </c>
      <c r="D15020" s="4" t="s">
        <v>11</v>
      </c>
      <c r="E15020" s="4" t="s">
        <v>11</v>
      </c>
      <c r="F15020" s="4" t="s">
        <v>7</v>
      </c>
    </row>
    <row r="15021" spans="1:18">
      <c r="A15021" t="n">
        <v>117891</v>
      </c>
      <c r="B15021" s="22" t="n">
        <v>25</v>
      </c>
      <c r="C15021" s="7" t="n">
        <v>1</v>
      </c>
      <c r="D15021" s="7" t="n">
        <v>65535</v>
      </c>
      <c r="E15021" s="7" t="n">
        <v>65535</v>
      </c>
      <c r="F15021" s="7" t="n">
        <v>0</v>
      </c>
    </row>
    <row r="15022" spans="1:18">
      <c r="A15022" t="s">
        <v>4</v>
      </c>
      <c r="B15022" s="4" t="s">
        <v>5</v>
      </c>
      <c r="C15022" s="4" t="s">
        <v>7</v>
      </c>
      <c r="D15022" s="4" t="s">
        <v>11</v>
      </c>
      <c r="E15022" s="4" t="s">
        <v>8</v>
      </c>
      <c r="F15022" s="4" t="s">
        <v>8</v>
      </c>
      <c r="G15022" s="4" t="s">
        <v>8</v>
      </c>
      <c r="H15022" s="4" t="s">
        <v>8</v>
      </c>
    </row>
    <row r="15023" spans="1:18">
      <c r="A15023" t="n">
        <v>117898</v>
      </c>
      <c r="B15023" s="30" t="n">
        <v>51</v>
      </c>
      <c r="C15023" s="7" t="n">
        <v>3</v>
      </c>
      <c r="D15023" s="7" t="n">
        <v>0</v>
      </c>
      <c r="E15023" s="7" t="s">
        <v>357</v>
      </c>
      <c r="F15023" s="7" t="s">
        <v>286</v>
      </c>
      <c r="G15023" s="7" t="s">
        <v>61</v>
      </c>
      <c r="H15023" s="7" t="s">
        <v>62</v>
      </c>
    </row>
    <row r="15024" spans="1:18">
      <c r="A15024" t="s">
        <v>4</v>
      </c>
      <c r="B15024" s="4" t="s">
        <v>5</v>
      </c>
      <c r="C15024" s="4" t="s">
        <v>11</v>
      </c>
      <c r="D15024" s="4" t="s">
        <v>7</v>
      </c>
      <c r="E15024" s="4" t="s">
        <v>15</v>
      </c>
      <c r="F15024" s="4" t="s">
        <v>11</v>
      </c>
    </row>
    <row r="15025" spans="1:8">
      <c r="A15025" t="n">
        <v>117911</v>
      </c>
      <c r="B15025" s="51" t="n">
        <v>59</v>
      </c>
      <c r="C15025" s="7" t="n">
        <v>0</v>
      </c>
      <c r="D15025" s="7" t="n">
        <v>13</v>
      </c>
      <c r="E15025" s="7" t="n">
        <v>0.150000005960464</v>
      </c>
      <c r="F15025" s="7" t="n">
        <v>0</v>
      </c>
    </row>
    <row r="15026" spans="1:8">
      <c r="A15026" t="s">
        <v>4</v>
      </c>
      <c r="B15026" s="4" t="s">
        <v>5</v>
      </c>
      <c r="C15026" s="4" t="s">
        <v>11</v>
      </c>
    </row>
    <row r="15027" spans="1:8">
      <c r="A15027" t="n">
        <v>117921</v>
      </c>
      <c r="B15027" s="26" t="n">
        <v>16</v>
      </c>
      <c r="C15027" s="7" t="n">
        <v>1300</v>
      </c>
    </row>
    <row r="15028" spans="1:8">
      <c r="A15028" t="s">
        <v>4</v>
      </c>
      <c r="B15028" s="4" t="s">
        <v>5</v>
      </c>
      <c r="C15028" s="4" t="s">
        <v>7</v>
      </c>
      <c r="D15028" s="4" t="s">
        <v>11</v>
      </c>
      <c r="E15028" s="4" t="s">
        <v>15</v>
      </c>
    </row>
    <row r="15029" spans="1:8">
      <c r="A15029" t="n">
        <v>117924</v>
      </c>
      <c r="B15029" s="28" t="n">
        <v>58</v>
      </c>
      <c r="C15029" s="7" t="n">
        <v>101</v>
      </c>
      <c r="D15029" s="7" t="n">
        <v>500</v>
      </c>
      <c r="E15029" s="7" t="n">
        <v>1</v>
      </c>
    </row>
    <row r="15030" spans="1:8">
      <c r="A15030" t="s">
        <v>4</v>
      </c>
      <c r="B15030" s="4" t="s">
        <v>5</v>
      </c>
      <c r="C15030" s="4" t="s">
        <v>7</v>
      </c>
      <c r="D15030" s="4" t="s">
        <v>11</v>
      </c>
    </row>
    <row r="15031" spans="1:8">
      <c r="A15031" t="n">
        <v>117932</v>
      </c>
      <c r="B15031" s="28" t="n">
        <v>58</v>
      </c>
      <c r="C15031" s="7" t="n">
        <v>254</v>
      </c>
      <c r="D15031" s="7" t="n">
        <v>0</v>
      </c>
    </row>
    <row r="15032" spans="1:8">
      <c r="A15032" t="s">
        <v>4</v>
      </c>
      <c r="B15032" s="4" t="s">
        <v>5</v>
      </c>
      <c r="C15032" s="4" t="s">
        <v>7</v>
      </c>
    </row>
    <row r="15033" spans="1:8">
      <c r="A15033" t="n">
        <v>117936</v>
      </c>
      <c r="B15033" s="61" t="n">
        <v>45</v>
      </c>
      <c r="C15033" s="7" t="n">
        <v>0</v>
      </c>
    </row>
    <row r="15034" spans="1:8">
      <c r="A15034" t="s">
        <v>4</v>
      </c>
      <c r="B15034" s="4" t="s">
        <v>5</v>
      </c>
      <c r="C15034" s="4" t="s">
        <v>7</v>
      </c>
      <c r="D15034" s="4" t="s">
        <v>7</v>
      </c>
      <c r="E15034" s="4" t="s">
        <v>15</v>
      </c>
      <c r="F15034" s="4" t="s">
        <v>15</v>
      </c>
      <c r="G15034" s="4" t="s">
        <v>15</v>
      </c>
      <c r="H15034" s="4" t="s">
        <v>11</v>
      </c>
    </row>
    <row r="15035" spans="1:8">
      <c r="A15035" t="n">
        <v>117938</v>
      </c>
      <c r="B15035" s="61" t="n">
        <v>45</v>
      </c>
      <c r="C15035" s="7" t="n">
        <v>2</v>
      </c>
      <c r="D15035" s="7" t="n">
        <v>3</v>
      </c>
      <c r="E15035" s="7" t="n">
        <v>-24.1399993896484</v>
      </c>
      <c r="F15035" s="7" t="n">
        <v>1.20000004768372</v>
      </c>
      <c r="G15035" s="7" t="n">
        <v>-57.0499992370605</v>
      </c>
      <c r="H15035" s="7" t="n">
        <v>0</v>
      </c>
    </row>
    <row r="15036" spans="1:8">
      <c r="A15036" t="s">
        <v>4</v>
      </c>
      <c r="B15036" s="4" t="s">
        <v>5</v>
      </c>
      <c r="C15036" s="4" t="s">
        <v>7</v>
      </c>
      <c r="D15036" s="4" t="s">
        <v>7</v>
      </c>
      <c r="E15036" s="4" t="s">
        <v>15</v>
      </c>
      <c r="F15036" s="4" t="s">
        <v>15</v>
      </c>
      <c r="G15036" s="4" t="s">
        <v>15</v>
      </c>
      <c r="H15036" s="4" t="s">
        <v>11</v>
      </c>
      <c r="I15036" s="4" t="s">
        <v>7</v>
      </c>
    </row>
    <row r="15037" spans="1:8">
      <c r="A15037" t="n">
        <v>117955</v>
      </c>
      <c r="B15037" s="61" t="n">
        <v>45</v>
      </c>
      <c r="C15037" s="7" t="n">
        <v>4</v>
      </c>
      <c r="D15037" s="7" t="n">
        <v>3</v>
      </c>
      <c r="E15037" s="7" t="n">
        <v>6.5</v>
      </c>
      <c r="F15037" s="7" t="n">
        <v>283.880004882813</v>
      </c>
      <c r="G15037" s="7" t="n">
        <v>0</v>
      </c>
      <c r="H15037" s="7" t="n">
        <v>0</v>
      </c>
      <c r="I15037" s="7" t="n">
        <v>1</v>
      </c>
    </row>
    <row r="15038" spans="1:8">
      <c r="A15038" t="s">
        <v>4</v>
      </c>
      <c r="B15038" s="4" t="s">
        <v>5</v>
      </c>
      <c r="C15038" s="4" t="s">
        <v>7</v>
      </c>
      <c r="D15038" s="4" t="s">
        <v>7</v>
      </c>
      <c r="E15038" s="4" t="s">
        <v>15</v>
      </c>
      <c r="F15038" s="4" t="s">
        <v>11</v>
      </c>
    </row>
    <row r="15039" spans="1:8">
      <c r="A15039" t="n">
        <v>117973</v>
      </c>
      <c r="B15039" s="61" t="n">
        <v>45</v>
      </c>
      <c r="C15039" s="7" t="n">
        <v>5</v>
      </c>
      <c r="D15039" s="7" t="n">
        <v>3</v>
      </c>
      <c r="E15039" s="7" t="n">
        <v>4.40000009536743</v>
      </c>
      <c r="F15039" s="7" t="n">
        <v>0</v>
      </c>
    </row>
    <row r="15040" spans="1:8">
      <c r="A15040" t="s">
        <v>4</v>
      </c>
      <c r="B15040" s="4" t="s">
        <v>5</v>
      </c>
      <c r="C15040" s="4" t="s">
        <v>7</v>
      </c>
      <c r="D15040" s="4" t="s">
        <v>7</v>
      </c>
      <c r="E15040" s="4" t="s">
        <v>15</v>
      </c>
      <c r="F15040" s="4" t="s">
        <v>11</v>
      </c>
    </row>
    <row r="15041" spans="1:9">
      <c r="A15041" t="n">
        <v>117982</v>
      </c>
      <c r="B15041" s="61" t="n">
        <v>45</v>
      </c>
      <c r="C15041" s="7" t="n">
        <v>11</v>
      </c>
      <c r="D15041" s="7" t="n">
        <v>3</v>
      </c>
      <c r="E15041" s="7" t="n">
        <v>32.7000007629395</v>
      </c>
      <c r="F15041" s="7" t="n">
        <v>0</v>
      </c>
    </row>
    <row r="15042" spans="1:9">
      <c r="A15042" t="s">
        <v>4</v>
      </c>
      <c r="B15042" s="4" t="s">
        <v>5</v>
      </c>
      <c r="C15042" s="4" t="s">
        <v>11</v>
      </c>
      <c r="D15042" s="4" t="s">
        <v>17</v>
      </c>
    </row>
    <row r="15043" spans="1:9">
      <c r="A15043" t="n">
        <v>117991</v>
      </c>
      <c r="B15043" s="67" t="n">
        <v>44</v>
      </c>
      <c r="C15043" s="7" t="n">
        <v>9</v>
      </c>
      <c r="D15043" s="7" t="n">
        <v>128</v>
      </c>
    </row>
    <row r="15044" spans="1:9">
      <c r="A15044" t="s">
        <v>4</v>
      </c>
      <c r="B15044" s="4" t="s">
        <v>5</v>
      </c>
      <c r="C15044" s="4" t="s">
        <v>11</v>
      </c>
      <c r="D15044" s="4" t="s">
        <v>17</v>
      </c>
    </row>
    <row r="15045" spans="1:9">
      <c r="A15045" t="n">
        <v>117998</v>
      </c>
      <c r="B15045" s="67" t="n">
        <v>44</v>
      </c>
      <c r="C15045" s="7" t="n">
        <v>9</v>
      </c>
      <c r="D15045" s="7" t="n">
        <v>32</v>
      </c>
    </row>
    <row r="15046" spans="1:9">
      <c r="A15046" t="s">
        <v>4</v>
      </c>
      <c r="B15046" s="4" t="s">
        <v>5</v>
      </c>
      <c r="C15046" s="4" t="s">
        <v>11</v>
      </c>
      <c r="D15046" s="4" t="s">
        <v>11</v>
      </c>
      <c r="E15046" s="4" t="s">
        <v>15</v>
      </c>
      <c r="F15046" s="4" t="s">
        <v>15</v>
      </c>
      <c r="G15046" s="4" t="s">
        <v>15</v>
      </c>
      <c r="H15046" s="4" t="s">
        <v>15</v>
      </c>
      <c r="I15046" s="4" t="s">
        <v>7</v>
      </c>
      <c r="J15046" s="4" t="s">
        <v>11</v>
      </c>
    </row>
    <row r="15047" spans="1:9">
      <c r="A15047" t="n">
        <v>118005</v>
      </c>
      <c r="B15047" s="44" t="n">
        <v>55</v>
      </c>
      <c r="C15047" s="7" t="n">
        <v>9</v>
      </c>
      <c r="D15047" s="7" t="n">
        <v>65533</v>
      </c>
      <c r="E15047" s="7" t="n">
        <v>-29.1200008392334</v>
      </c>
      <c r="F15047" s="7" t="n">
        <v>0</v>
      </c>
      <c r="G15047" s="7" t="n">
        <v>-57</v>
      </c>
      <c r="H15047" s="7" t="n">
        <v>1.20000004768372</v>
      </c>
      <c r="I15047" s="7" t="n">
        <v>1</v>
      </c>
      <c r="J15047" s="7" t="n">
        <v>0</v>
      </c>
    </row>
    <row r="15048" spans="1:9">
      <c r="A15048" t="s">
        <v>4</v>
      </c>
      <c r="B15048" s="4" t="s">
        <v>5</v>
      </c>
      <c r="C15048" s="4" t="s">
        <v>7</v>
      </c>
      <c r="D15048" s="4" t="s">
        <v>7</v>
      </c>
      <c r="E15048" s="4" t="s">
        <v>15</v>
      </c>
      <c r="F15048" s="4" t="s">
        <v>15</v>
      </c>
      <c r="G15048" s="4" t="s">
        <v>15</v>
      </c>
      <c r="H15048" s="4" t="s">
        <v>11</v>
      </c>
    </row>
    <row r="15049" spans="1:9">
      <c r="A15049" t="n">
        <v>118029</v>
      </c>
      <c r="B15049" s="61" t="n">
        <v>45</v>
      </c>
      <c r="C15049" s="7" t="n">
        <v>2</v>
      </c>
      <c r="D15049" s="7" t="n">
        <v>3</v>
      </c>
      <c r="E15049" s="7" t="n">
        <v>-27.3600006103516</v>
      </c>
      <c r="F15049" s="7" t="n">
        <v>1.26999998092651</v>
      </c>
      <c r="G15049" s="7" t="n">
        <v>-56.9099998474121</v>
      </c>
      <c r="H15049" s="7" t="n">
        <v>4000</v>
      </c>
    </row>
    <row r="15050" spans="1:9">
      <c r="A15050" t="s">
        <v>4</v>
      </c>
      <c r="B15050" s="4" t="s">
        <v>5</v>
      </c>
      <c r="C15050" s="4" t="s">
        <v>7</v>
      </c>
      <c r="D15050" s="4" t="s">
        <v>7</v>
      </c>
      <c r="E15050" s="4" t="s">
        <v>15</v>
      </c>
      <c r="F15050" s="4" t="s">
        <v>15</v>
      </c>
      <c r="G15050" s="4" t="s">
        <v>15</v>
      </c>
      <c r="H15050" s="4" t="s">
        <v>11</v>
      </c>
      <c r="I15050" s="4" t="s">
        <v>7</v>
      </c>
    </row>
    <row r="15051" spans="1:9">
      <c r="A15051" t="n">
        <v>118046</v>
      </c>
      <c r="B15051" s="61" t="n">
        <v>45</v>
      </c>
      <c r="C15051" s="7" t="n">
        <v>4</v>
      </c>
      <c r="D15051" s="7" t="n">
        <v>3</v>
      </c>
      <c r="E15051" s="7" t="n">
        <v>7.67000007629395</v>
      </c>
      <c r="F15051" s="7" t="n">
        <v>-69.0800018310547</v>
      </c>
      <c r="G15051" s="7" t="n">
        <v>0</v>
      </c>
      <c r="H15051" s="7" t="n">
        <v>4000</v>
      </c>
      <c r="I15051" s="7" t="n">
        <v>1</v>
      </c>
    </row>
    <row r="15052" spans="1:9">
      <c r="A15052" t="s">
        <v>4</v>
      </c>
      <c r="B15052" s="4" t="s">
        <v>5</v>
      </c>
      <c r="C15052" s="4" t="s">
        <v>7</v>
      </c>
      <c r="D15052" s="4" t="s">
        <v>7</v>
      </c>
      <c r="E15052" s="4" t="s">
        <v>15</v>
      </c>
      <c r="F15052" s="4" t="s">
        <v>11</v>
      </c>
    </row>
    <row r="15053" spans="1:9">
      <c r="A15053" t="n">
        <v>118064</v>
      </c>
      <c r="B15053" s="61" t="n">
        <v>45</v>
      </c>
      <c r="C15053" s="7" t="n">
        <v>5</v>
      </c>
      <c r="D15053" s="7" t="n">
        <v>3</v>
      </c>
      <c r="E15053" s="7" t="n">
        <v>2.09999990463257</v>
      </c>
      <c r="F15053" s="7" t="n">
        <v>4000</v>
      </c>
    </row>
    <row r="15054" spans="1:9">
      <c r="A15054" t="s">
        <v>4</v>
      </c>
      <c r="B15054" s="4" t="s">
        <v>5</v>
      </c>
      <c r="C15054" s="4" t="s">
        <v>7</v>
      </c>
      <c r="D15054" s="4" t="s">
        <v>7</v>
      </c>
      <c r="E15054" s="4" t="s">
        <v>15</v>
      </c>
      <c r="F15054" s="4" t="s">
        <v>11</v>
      </c>
    </row>
    <row r="15055" spans="1:9">
      <c r="A15055" t="n">
        <v>118073</v>
      </c>
      <c r="B15055" s="61" t="n">
        <v>45</v>
      </c>
      <c r="C15055" s="7" t="n">
        <v>11</v>
      </c>
      <c r="D15055" s="7" t="n">
        <v>3</v>
      </c>
      <c r="E15055" s="7" t="n">
        <v>32.7000007629395</v>
      </c>
      <c r="F15055" s="7" t="n">
        <v>4000</v>
      </c>
    </row>
    <row r="15056" spans="1:9">
      <c r="A15056" t="s">
        <v>4</v>
      </c>
      <c r="B15056" s="4" t="s">
        <v>5</v>
      </c>
      <c r="C15056" s="4" t="s">
        <v>11</v>
      </c>
    </row>
    <row r="15057" spans="1:10">
      <c r="A15057" t="n">
        <v>118082</v>
      </c>
      <c r="B15057" s="26" t="n">
        <v>16</v>
      </c>
      <c r="C15057" s="7" t="n">
        <v>2500</v>
      </c>
    </row>
    <row r="15058" spans="1:10">
      <c r="A15058" t="s">
        <v>4</v>
      </c>
      <c r="B15058" s="4" t="s">
        <v>5</v>
      </c>
      <c r="C15058" s="4" t="s">
        <v>7</v>
      </c>
      <c r="D15058" s="4" t="s">
        <v>11</v>
      </c>
      <c r="E15058" s="4" t="s">
        <v>15</v>
      </c>
    </row>
    <row r="15059" spans="1:10">
      <c r="A15059" t="n">
        <v>118085</v>
      </c>
      <c r="B15059" s="28" t="n">
        <v>58</v>
      </c>
      <c r="C15059" s="7" t="n">
        <v>0</v>
      </c>
      <c r="D15059" s="7" t="n">
        <v>1000</v>
      </c>
      <c r="E15059" s="7" t="n">
        <v>1</v>
      </c>
    </row>
    <row r="15060" spans="1:10">
      <c r="A15060" t="s">
        <v>4</v>
      </c>
      <c r="B15060" s="4" t="s">
        <v>5</v>
      </c>
      <c r="C15060" s="4" t="s">
        <v>7</v>
      </c>
      <c r="D15060" s="4" t="s">
        <v>11</v>
      </c>
    </row>
    <row r="15061" spans="1:10">
      <c r="A15061" t="n">
        <v>118093</v>
      </c>
      <c r="B15061" s="28" t="n">
        <v>58</v>
      </c>
      <c r="C15061" s="7" t="n">
        <v>255</v>
      </c>
      <c r="D15061" s="7" t="n">
        <v>0</v>
      </c>
    </row>
    <row r="15062" spans="1:10">
      <c r="A15062" t="s">
        <v>4</v>
      </c>
      <c r="B15062" s="4" t="s">
        <v>5</v>
      </c>
      <c r="C15062" s="4" t="s">
        <v>7</v>
      </c>
    </row>
    <row r="15063" spans="1:10">
      <c r="A15063" t="n">
        <v>118097</v>
      </c>
      <c r="B15063" s="61" t="n">
        <v>45</v>
      </c>
      <c r="C15063" s="7" t="n">
        <v>0</v>
      </c>
    </row>
    <row r="15064" spans="1:10">
      <c r="A15064" t="s">
        <v>4</v>
      </c>
      <c r="B15064" s="4" t="s">
        <v>5</v>
      </c>
      <c r="C15064" s="4" t="s">
        <v>7</v>
      </c>
      <c r="D15064" s="4" t="s">
        <v>7</v>
      </c>
      <c r="E15064" s="4" t="s">
        <v>15</v>
      </c>
      <c r="F15064" s="4" t="s">
        <v>15</v>
      </c>
      <c r="G15064" s="4" t="s">
        <v>15</v>
      </c>
      <c r="H15064" s="4" t="s">
        <v>11</v>
      </c>
    </row>
    <row r="15065" spans="1:10">
      <c r="A15065" t="n">
        <v>118099</v>
      </c>
      <c r="B15065" s="61" t="n">
        <v>45</v>
      </c>
      <c r="C15065" s="7" t="n">
        <v>2</v>
      </c>
      <c r="D15065" s="7" t="n">
        <v>3</v>
      </c>
      <c r="E15065" s="7" t="n">
        <v>-32.3400001525879</v>
      </c>
      <c r="F15065" s="7" t="n">
        <v>1.23000001907349</v>
      </c>
      <c r="G15065" s="7" t="n">
        <v>-56.9300003051758</v>
      </c>
      <c r="H15065" s="7" t="n">
        <v>0</v>
      </c>
    </row>
    <row r="15066" spans="1:10">
      <c r="A15066" t="s">
        <v>4</v>
      </c>
      <c r="B15066" s="4" t="s">
        <v>5</v>
      </c>
      <c r="C15066" s="4" t="s">
        <v>7</v>
      </c>
      <c r="D15066" s="4" t="s">
        <v>7</v>
      </c>
      <c r="E15066" s="4" t="s">
        <v>15</v>
      </c>
      <c r="F15066" s="4" t="s">
        <v>15</v>
      </c>
      <c r="G15066" s="4" t="s">
        <v>15</v>
      </c>
      <c r="H15066" s="4" t="s">
        <v>11</v>
      </c>
      <c r="I15066" s="4" t="s">
        <v>7</v>
      </c>
    </row>
    <row r="15067" spans="1:10">
      <c r="A15067" t="n">
        <v>118116</v>
      </c>
      <c r="B15067" s="61" t="n">
        <v>45</v>
      </c>
      <c r="C15067" s="7" t="n">
        <v>4</v>
      </c>
      <c r="D15067" s="7" t="n">
        <v>3</v>
      </c>
      <c r="E15067" s="7" t="n">
        <v>13.6999998092651</v>
      </c>
      <c r="F15067" s="7" t="n">
        <v>249.289993286133</v>
      </c>
      <c r="G15067" s="7" t="n">
        <v>0</v>
      </c>
      <c r="H15067" s="7" t="n">
        <v>0</v>
      </c>
      <c r="I15067" s="7" t="n">
        <v>0</v>
      </c>
    </row>
    <row r="15068" spans="1:10">
      <c r="A15068" t="s">
        <v>4</v>
      </c>
      <c r="B15068" s="4" t="s">
        <v>5</v>
      </c>
      <c r="C15068" s="4" t="s">
        <v>7</v>
      </c>
      <c r="D15068" s="4" t="s">
        <v>7</v>
      </c>
      <c r="E15068" s="4" t="s">
        <v>15</v>
      </c>
      <c r="F15068" s="4" t="s">
        <v>11</v>
      </c>
    </row>
    <row r="15069" spans="1:10">
      <c r="A15069" t="n">
        <v>118134</v>
      </c>
      <c r="B15069" s="61" t="n">
        <v>45</v>
      </c>
      <c r="C15069" s="7" t="n">
        <v>5</v>
      </c>
      <c r="D15069" s="7" t="n">
        <v>3</v>
      </c>
      <c r="E15069" s="7" t="n">
        <v>2</v>
      </c>
      <c r="F15069" s="7" t="n">
        <v>0</v>
      </c>
    </row>
    <row r="15070" spans="1:10">
      <c r="A15070" t="s">
        <v>4</v>
      </c>
      <c r="B15070" s="4" t="s">
        <v>5</v>
      </c>
      <c r="C15070" s="4" t="s">
        <v>7</v>
      </c>
      <c r="D15070" s="4" t="s">
        <v>7</v>
      </c>
      <c r="E15070" s="4" t="s">
        <v>15</v>
      </c>
      <c r="F15070" s="4" t="s">
        <v>11</v>
      </c>
    </row>
    <row r="15071" spans="1:10">
      <c r="A15071" t="n">
        <v>118143</v>
      </c>
      <c r="B15071" s="61" t="n">
        <v>45</v>
      </c>
      <c r="C15071" s="7" t="n">
        <v>11</v>
      </c>
      <c r="D15071" s="7" t="n">
        <v>3</v>
      </c>
      <c r="E15071" s="7" t="n">
        <v>22.3999996185303</v>
      </c>
      <c r="F15071" s="7" t="n">
        <v>0</v>
      </c>
    </row>
    <row r="15072" spans="1:10">
      <c r="A15072" t="s">
        <v>4</v>
      </c>
      <c r="B15072" s="4" t="s">
        <v>5</v>
      </c>
      <c r="C15072" s="4" t="s">
        <v>8</v>
      </c>
      <c r="D15072" s="4" t="s">
        <v>8</v>
      </c>
    </row>
    <row r="15073" spans="1:9">
      <c r="A15073" t="n">
        <v>118152</v>
      </c>
      <c r="B15073" s="69" t="n">
        <v>70</v>
      </c>
      <c r="C15073" s="7" t="s">
        <v>27</v>
      </c>
      <c r="D15073" s="7" t="s">
        <v>419</v>
      </c>
    </row>
    <row r="15074" spans="1:9">
      <c r="A15074" t="s">
        <v>4</v>
      </c>
      <c r="B15074" s="4" t="s">
        <v>5</v>
      </c>
      <c r="C15074" s="4" t="s">
        <v>11</v>
      </c>
      <c r="D15074" s="4" t="s">
        <v>7</v>
      </c>
    </row>
    <row r="15075" spans="1:9">
      <c r="A15075" t="n">
        <v>118165</v>
      </c>
      <c r="B15075" s="45" t="n">
        <v>56</v>
      </c>
      <c r="C15075" s="7" t="n">
        <v>9</v>
      </c>
      <c r="D15075" s="7" t="n">
        <v>1</v>
      </c>
    </row>
    <row r="15076" spans="1:9">
      <c r="A15076" t="s">
        <v>4</v>
      </c>
      <c r="B15076" s="4" t="s">
        <v>5</v>
      </c>
      <c r="C15076" s="4" t="s">
        <v>11</v>
      </c>
      <c r="D15076" s="4" t="s">
        <v>15</v>
      </c>
      <c r="E15076" s="4" t="s">
        <v>15</v>
      </c>
      <c r="F15076" s="4" t="s">
        <v>15</v>
      </c>
      <c r="G15076" s="4" t="s">
        <v>15</v>
      </c>
    </row>
    <row r="15077" spans="1:9">
      <c r="A15077" t="n">
        <v>118169</v>
      </c>
      <c r="B15077" s="37" t="n">
        <v>46</v>
      </c>
      <c r="C15077" s="7" t="n">
        <v>9</v>
      </c>
      <c r="D15077" s="7" t="n">
        <v>-32</v>
      </c>
      <c r="E15077" s="7" t="n">
        <v>0</v>
      </c>
      <c r="F15077" s="7" t="n">
        <v>-57</v>
      </c>
      <c r="G15077" s="7" t="n">
        <v>270</v>
      </c>
    </row>
    <row r="15078" spans="1:9">
      <c r="A15078" t="s">
        <v>4</v>
      </c>
      <c r="B15078" s="4" t="s">
        <v>5</v>
      </c>
      <c r="C15078" s="4" t="s">
        <v>11</v>
      </c>
    </row>
    <row r="15079" spans="1:9">
      <c r="A15079" t="n">
        <v>118188</v>
      </c>
      <c r="B15079" s="26" t="n">
        <v>16</v>
      </c>
      <c r="C15079" s="7" t="n">
        <v>0</v>
      </c>
    </row>
    <row r="15080" spans="1:9">
      <c r="A15080" t="s">
        <v>4</v>
      </c>
      <c r="B15080" s="4" t="s">
        <v>5</v>
      </c>
      <c r="C15080" s="4" t="s">
        <v>11</v>
      </c>
      <c r="D15080" s="4" t="s">
        <v>11</v>
      </c>
      <c r="E15080" s="4" t="s">
        <v>11</v>
      </c>
    </row>
    <row r="15081" spans="1:9">
      <c r="A15081" t="n">
        <v>118191</v>
      </c>
      <c r="B15081" s="42" t="n">
        <v>61</v>
      </c>
      <c r="C15081" s="7" t="n">
        <v>0</v>
      </c>
      <c r="D15081" s="7" t="n">
        <v>9</v>
      </c>
      <c r="E15081" s="7" t="n">
        <v>0</v>
      </c>
    </row>
    <row r="15082" spans="1:9">
      <c r="A15082" t="s">
        <v>4</v>
      </c>
      <c r="B15082" s="4" t="s">
        <v>5</v>
      </c>
      <c r="C15082" s="4" t="s">
        <v>11</v>
      </c>
      <c r="D15082" s="4" t="s">
        <v>11</v>
      </c>
      <c r="E15082" s="4" t="s">
        <v>11</v>
      </c>
    </row>
    <row r="15083" spans="1:9">
      <c r="A15083" t="n">
        <v>118198</v>
      </c>
      <c r="B15083" s="42" t="n">
        <v>61</v>
      </c>
      <c r="C15083" s="7" t="n">
        <v>9</v>
      </c>
      <c r="D15083" s="7" t="n">
        <v>0</v>
      </c>
      <c r="E15083" s="7" t="n">
        <v>0</v>
      </c>
    </row>
    <row r="15084" spans="1:9">
      <c r="A15084" t="s">
        <v>4</v>
      </c>
      <c r="B15084" s="4" t="s">
        <v>5</v>
      </c>
      <c r="C15084" s="4" t="s">
        <v>7</v>
      </c>
      <c r="D15084" s="4" t="s">
        <v>11</v>
      </c>
      <c r="E15084" s="4" t="s">
        <v>15</v>
      </c>
    </row>
    <row r="15085" spans="1:9">
      <c r="A15085" t="n">
        <v>118205</v>
      </c>
      <c r="B15085" s="28" t="n">
        <v>58</v>
      </c>
      <c r="C15085" s="7" t="n">
        <v>100</v>
      </c>
      <c r="D15085" s="7" t="n">
        <v>1000</v>
      </c>
      <c r="E15085" s="7" t="n">
        <v>1</v>
      </c>
    </row>
    <row r="15086" spans="1:9">
      <c r="A15086" t="s">
        <v>4</v>
      </c>
      <c r="B15086" s="4" t="s">
        <v>5</v>
      </c>
      <c r="C15086" s="4" t="s">
        <v>7</v>
      </c>
      <c r="D15086" s="4" t="s">
        <v>11</v>
      </c>
    </row>
    <row r="15087" spans="1:9">
      <c r="A15087" t="n">
        <v>118213</v>
      </c>
      <c r="B15087" s="28" t="n">
        <v>58</v>
      </c>
      <c r="C15087" s="7" t="n">
        <v>255</v>
      </c>
      <c r="D15087" s="7" t="n">
        <v>0</v>
      </c>
    </row>
    <row r="15088" spans="1:9">
      <c r="A15088" t="s">
        <v>4</v>
      </c>
      <c r="B15088" s="4" t="s">
        <v>5</v>
      </c>
      <c r="C15088" s="4" t="s">
        <v>7</v>
      </c>
      <c r="D15088" s="4" t="s">
        <v>11</v>
      </c>
      <c r="E15088" s="4" t="s">
        <v>11</v>
      </c>
      <c r="F15088" s="4" t="s">
        <v>7</v>
      </c>
    </row>
    <row r="15089" spans="1:7">
      <c r="A15089" t="n">
        <v>118217</v>
      </c>
      <c r="B15089" s="22" t="n">
        <v>25</v>
      </c>
      <c r="C15089" s="7" t="n">
        <v>1</v>
      </c>
      <c r="D15089" s="7" t="n">
        <v>60</v>
      </c>
      <c r="E15089" s="7" t="n">
        <v>500</v>
      </c>
      <c r="F15089" s="7" t="n">
        <v>2</v>
      </c>
    </row>
    <row r="15090" spans="1:7">
      <c r="A15090" t="s">
        <v>4</v>
      </c>
      <c r="B15090" s="4" t="s">
        <v>5</v>
      </c>
      <c r="C15090" s="4" t="s">
        <v>7</v>
      </c>
      <c r="D15090" s="4" t="s">
        <v>11</v>
      </c>
      <c r="E15090" s="4" t="s">
        <v>8</v>
      </c>
    </row>
    <row r="15091" spans="1:7">
      <c r="A15091" t="n">
        <v>118224</v>
      </c>
      <c r="B15091" s="30" t="n">
        <v>51</v>
      </c>
      <c r="C15091" s="7" t="n">
        <v>4</v>
      </c>
      <c r="D15091" s="7" t="n">
        <v>0</v>
      </c>
      <c r="E15091" s="7" t="s">
        <v>420</v>
      </c>
    </row>
    <row r="15092" spans="1:7">
      <c r="A15092" t="s">
        <v>4</v>
      </c>
      <c r="B15092" s="4" t="s">
        <v>5</v>
      </c>
      <c r="C15092" s="4" t="s">
        <v>11</v>
      </c>
    </row>
    <row r="15093" spans="1:7">
      <c r="A15093" t="n">
        <v>118238</v>
      </c>
      <c r="B15093" s="26" t="n">
        <v>16</v>
      </c>
      <c r="C15093" s="7" t="n">
        <v>0</v>
      </c>
    </row>
    <row r="15094" spans="1:7">
      <c r="A15094" t="s">
        <v>4</v>
      </c>
      <c r="B15094" s="4" t="s">
        <v>5</v>
      </c>
      <c r="C15094" s="4" t="s">
        <v>11</v>
      </c>
      <c r="D15094" s="4" t="s">
        <v>7</v>
      </c>
      <c r="E15094" s="4" t="s">
        <v>17</v>
      </c>
      <c r="F15094" s="4" t="s">
        <v>42</v>
      </c>
      <c r="G15094" s="4" t="s">
        <v>7</v>
      </c>
      <c r="H15094" s="4" t="s">
        <v>7</v>
      </c>
      <c r="I15094" s="4" t="s">
        <v>7</v>
      </c>
      <c r="J15094" s="4" t="s">
        <v>17</v>
      </c>
      <c r="K15094" s="4" t="s">
        <v>42</v>
      </c>
      <c r="L15094" s="4" t="s">
        <v>7</v>
      </c>
      <c r="M15094" s="4" t="s">
        <v>7</v>
      </c>
    </row>
    <row r="15095" spans="1:7">
      <c r="A15095" t="n">
        <v>118241</v>
      </c>
      <c r="B15095" s="31" t="n">
        <v>26</v>
      </c>
      <c r="C15095" s="7" t="n">
        <v>0</v>
      </c>
      <c r="D15095" s="7" t="n">
        <v>17</v>
      </c>
      <c r="E15095" s="7" t="n">
        <v>65050</v>
      </c>
      <c r="F15095" s="7" t="s">
        <v>536</v>
      </c>
      <c r="G15095" s="7" t="n">
        <v>2</v>
      </c>
      <c r="H15095" s="7" t="n">
        <v>3</v>
      </c>
      <c r="I15095" s="7" t="n">
        <v>17</v>
      </c>
      <c r="J15095" s="7" t="n">
        <v>65051</v>
      </c>
      <c r="K15095" s="7" t="s">
        <v>537</v>
      </c>
      <c r="L15095" s="7" t="n">
        <v>2</v>
      </c>
      <c r="M15095" s="7" t="n">
        <v>0</v>
      </c>
    </row>
    <row r="15096" spans="1:7">
      <c r="A15096" t="s">
        <v>4</v>
      </c>
      <c r="B15096" s="4" t="s">
        <v>5</v>
      </c>
    </row>
    <row r="15097" spans="1:7">
      <c r="A15097" t="n">
        <v>118353</v>
      </c>
      <c r="B15097" s="24" t="n">
        <v>28</v>
      </c>
    </row>
    <row r="15098" spans="1:7">
      <c r="A15098" t="s">
        <v>4</v>
      </c>
      <c r="B15098" s="4" t="s">
        <v>5</v>
      </c>
      <c r="C15098" s="4" t="s">
        <v>7</v>
      </c>
      <c r="D15098" s="4" t="s">
        <v>11</v>
      </c>
      <c r="E15098" s="4" t="s">
        <v>11</v>
      </c>
      <c r="F15098" s="4" t="s">
        <v>7</v>
      </c>
    </row>
    <row r="15099" spans="1:7">
      <c r="A15099" t="n">
        <v>118354</v>
      </c>
      <c r="B15099" s="22" t="n">
        <v>25</v>
      </c>
      <c r="C15099" s="7" t="n">
        <v>1</v>
      </c>
      <c r="D15099" s="7" t="n">
        <v>65535</v>
      </c>
      <c r="E15099" s="7" t="n">
        <v>65535</v>
      </c>
      <c r="F15099" s="7" t="n">
        <v>0</v>
      </c>
    </row>
    <row r="15100" spans="1:7">
      <c r="A15100" t="s">
        <v>4</v>
      </c>
      <c r="B15100" s="4" t="s">
        <v>5</v>
      </c>
      <c r="C15100" s="4" t="s">
        <v>7</v>
      </c>
      <c r="D15100" s="4" t="s">
        <v>11</v>
      </c>
      <c r="E15100" s="4" t="s">
        <v>8</v>
      </c>
    </row>
    <row r="15101" spans="1:7">
      <c r="A15101" t="n">
        <v>118361</v>
      </c>
      <c r="B15101" s="30" t="n">
        <v>51</v>
      </c>
      <c r="C15101" s="7" t="n">
        <v>4</v>
      </c>
      <c r="D15101" s="7" t="n">
        <v>9</v>
      </c>
      <c r="E15101" s="7" t="s">
        <v>294</v>
      </c>
    </row>
    <row r="15102" spans="1:7">
      <c r="A15102" t="s">
        <v>4</v>
      </c>
      <c r="B15102" s="4" t="s">
        <v>5</v>
      </c>
      <c r="C15102" s="4" t="s">
        <v>11</v>
      </c>
    </row>
    <row r="15103" spans="1:7">
      <c r="A15103" t="n">
        <v>118375</v>
      </c>
      <c r="B15103" s="26" t="n">
        <v>16</v>
      </c>
      <c r="C15103" s="7" t="n">
        <v>0</v>
      </c>
    </row>
    <row r="15104" spans="1:7">
      <c r="A15104" t="s">
        <v>4</v>
      </c>
      <c r="B15104" s="4" t="s">
        <v>5</v>
      </c>
      <c r="C15104" s="4" t="s">
        <v>11</v>
      </c>
      <c r="D15104" s="4" t="s">
        <v>7</v>
      </c>
      <c r="E15104" s="4" t="s">
        <v>17</v>
      </c>
      <c r="F15104" s="4" t="s">
        <v>42</v>
      </c>
      <c r="G15104" s="4" t="s">
        <v>7</v>
      </c>
      <c r="H15104" s="4" t="s">
        <v>7</v>
      </c>
    </row>
    <row r="15105" spans="1:13">
      <c r="A15105" t="n">
        <v>118378</v>
      </c>
      <c r="B15105" s="31" t="n">
        <v>26</v>
      </c>
      <c r="C15105" s="7" t="n">
        <v>9</v>
      </c>
      <c r="D15105" s="7" t="n">
        <v>17</v>
      </c>
      <c r="E15105" s="7" t="n">
        <v>5442</v>
      </c>
      <c r="F15105" s="7" t="s">
        <v>538</v>
      </c>
      <c r="G15105" s="7" t="n">
        <v>2</v>
      </c>
      <c r="H15105" s="7" t="n">
        <v>0</v>
      </c>
    </row>
    <row r="15106" spans="1:13">
      <c r="A15106" t="s">
        <v>4</v>
      </c>
      <c r="B15106" s="4" t="s">
        <v>5</v>
      </c>
    </row>
    <row r="15107" spans="1:13">
      <c r="A15107" t="n">
        <v>118395</v>
      </c>
      <c r="B15107" s="24" t="n">
        <v>28</v>
      </c>
    </row>
    <row r="15108" spans="1:13">
      <c r="A15108" t="s">
        <v>4</v>
      </c>
      <c r="B15108" s="4" t="s">
        <v>5</v>
      </c>
      <c r="C15108" s="4" t="s">
        <v>11</v>
      </c>
    </row>
    <row r="15109" spans="1:13">
      <c r="A15109" t="n">
        <v>118396</v>
      </c>
      <c r="B15109" s="26" t="n">
        <v>16</v>
      </c>
      <c r="C15109" s="7" t="n">
        <v>500</v>
      </c>
    </row>
    <row r="15110" spans="1:13">
      <c r="A15110" t="s">
        <v>4</v>
      </c>
      <c r="B15110" s="4" t="s">
        <v>5</v>
      </c>
      <c r="C15110" s="4" t="s">
        <v>7</v>
      </c>
      <c r="D15110" s="4" t="s">
        <v>15</v>
      </c>
      <c r="E15110" s="4" t="s">
        <v>15</v>
      </c>
      <c r="F15110" s="4" t="s">
        <v>15</v>
      </c>
    </row>
    <row r="15111" spans="1:13">
      <c r="A15111" t="n">
        <v>118399</v>
      </c>
      <c r="B15111" s="61" t="n">
        <v>45</v>
      </c>
      <c r="C15111" s="7" t="n">
        <v>9</v>
      </c>
      <c r="D15111" s="7" t="n">
        <v>0.0500000007450581</v>
      </c>
      <c r="E15111" s="7" t="n">
        <v>0.0500000007450581</v>
      </c>
      <c r="F15111" s="7" t="n">
        <v>0.200000002980232</v>
      </c>
    </row>
    <row r="15112" spans="1:13">
      <c r="A15112" t="s">
        <v>4</v>
      </c>
      <c r="B15112" s="4" t="s">
        <v>5</v>
      </c>
      <c r="C15112" s="4" t="s">
        <v>7</v>
      </c>
      <c r="D15112" s="4" t="s">
        <v>7</v>
      </c>
      <c r="E15112" s="4" t="s">
        <v>7</v>
      </c>
      <c r="F15112" s="4" t="s">
        <v>7</v>
      </c>
    </row>
    <row r="15113" spans="1:13">
      <c r="A15113" t="n">
        <v>118413</v>
      </c>
      <c r="B15113" s="13" t="n">
        <v>14</v>
      </c>
      <c r="C15113" s="7" t="n">
        <v>0</v>
      </c>
      <c r="D15113" s="7" t="n">
        <v>1</v>
      </c>
      <c r="E15113" s="7" t="n">
        <v>0</v>
      </c>
      <c r="F15113" s="7" t="n">
        <v>0</v>
      </c>
    </row>
    <row r="15114" spans="1:13">
      <c r="A15114" t="s">
        <v>4</v>
      </c>
      <c r="B15114" s="4" t="s">
        <v>5</v>
      </c>
      <c r="C15114" s="4" t="s">
        <v>7</v>
      </c>
      <c r="D15114" s="4" t="s">
        <v>11</v>
      </c>
      <c r="E15114" s="4" t="s">
        <v>8</v>
      </c>
    </row>
    <row r="15115" spans="1:13">
      <c r="A15115" t="n">
        <v>118418</v>
      </c>
      <c r="B15115" s="30" t="n">
        <v>51</v>
      </c>
      <c r="C15115" s="7" t="n">
        <v>4</v>
      </c>
      <c r="D15115" s="7" t="n">
        <v>9</v>
      </c>
      <c r="E15115" s="7" t="s">
        <v>539</v>
      </c>
    </row>
    <row r="15116" spans="1:13">
      <c r="A15116" t="s">
        <v>4</v>
      </c>
      <c r="B15116" s="4" t="s">
        <v>5</v>
      </c>
      <c r="C15116" s="4" t="s">
        <v>11</v>
      </c>
    </row>
    <row r="15117" spans="1:13">
      <c r="A15117" t="n">
        <v>118432</v>
      </c>
      <c r="B15117" s="26" t="n">
        <v>16</v>
      </c>
      <c r="C15117" s="7" t="n">
        <v>0</v>
      </c>
    </row>
    <row r="15118" spans="1:13">
      <c r="A15118" t="s">
        <v>4</v>
      </c>
      <c r="B15118" s="4" t="s">
        <v>5</v>
      </c>
      <c r="C15118" s="4" t="s">
        <v>11</v>
      </c>
      <c r="D15118" s="4" t="s">
        <v>7</v>
      </c>
      <c r="E15118" s="4" t="s">
        <v>17</v>
      </c>
      <c r="F15118" s="4" t="s">
        <v>42</v>
      </c>
      <c r="G15118" s="4" t="s">
        <v>7</v>
      </c>
      <c r="H15118" s="4" t="s">
        <v>7</v>
      </c>
      <c r="I15118" s="4" t="s">
        <v>7</v>
      </c>
    </row>
    <row r="15119" spans="1:13">
      <c r="A15119" t="n">
        <v>118435</v>
      </c>
      <c r="B15119" s="31" t="n">
        <v>26</v>
      </c>
      <c r="C15119" s="7" t="n">
        <v>9</v>
      </c>
      <c r="D15119" s="7" t="n">
        <v>17</v>
      </c>
      <c r="E15119" s="7" t="n">
        <v>5443</v>
      </c>
      <c r="F15119" s="7" t="s">
        <v>540</v>
      </c>
      <c r="G15119" s="7" t="n">
        <v>8</v>
      </c>
      <c r="H15119" s="7" t="n">
        <v>2</v>
      </c>
      <c r="I15119" s="7" t="n">
        <v>0</v>
      </c>
    </row>
    <row r="15120" spans="1:13">
      <c r="A15120" t="s">
        <v>4</v>
      </c>
      <c r="B15120" s="4" t="s">
        <v>5</v>
      </c>
      <c r="C15120" s="4" t="s">
        <v>7</v>
      </c>
      <c r="D15120" s="4" t="s">
        <v>7</v>
      </c>
      <c r="E15120" s="4" t="s">
        <v>15</v>
      </c>
      <c r="F15120" s="4" t="s">
        <v>15</v>
      </c>
      <c r="G15120" s="4" t="s">
        <v>15</v>
      </c>
      <c r="H15120" s="4" t="s">
        <v>11</v>
      </c>
    </row>
    <row r="15121" spans="1:9">
      <c r="A15121" t="n">
        <v>118464</v>
      </c>
      <c r="B15121" s="61" t="n">
        <v>45</v>
      </c>
      <c r="C15121" s="7" t="n">
        <v>2</v>
      </c>
      <c r="D15121" s="7" t="n">
        <v>3</v>
      </c>
      <c r="E15121" s="7" t="n">
        <v>-33.1500015258789</v>
      </c>
      <c r="F15121" s="7" t="n">
        <v>1.0900000333786</v>
      </c>
      <c r="G15121" s="7" t="n">
        <v>-57.1199989318848</v>
      </c>
      <c r="H15121" s="7" t="n">
        <v>2000</v>
      </c>
    </row>
    <row r="15122" spans="1:9">
      <c r="A15122" t="s">
        <v>4</v>
      </c>
      <c r="B15122" s="4" t="s">
        <v>5</v>
      </c>
      <c r="C15122" s="4" t="s">
        <v>7</v>
      </c>
      <c r="D15122" s="4" t="s">
        <v>7</v>
      </c>
      <c r="E15122" s="4" t="s">
        <v>15</v>
      </c>
      <c r="F15122" s="4" t="s">
        <v>15</v>
      </c>
      <c r="G15122" s="4" t="s">
        <v>15</v>
      </c>
      <c r="H15122" s="4" t="s">
        <v>11</v>
      </c>
      <c r="I15122" s="4" t="s">
        <v>7</v>
      </c>
    </row>
    <row r="15123" spans="1:9">
      <c r="A15123" t="n">
        <v>118481</v>
      </c>
      <c r="B15123" s="61" t="n">
        <v>45</v>
      </c>
      <c r="C15123" s="7" t="n">
        <v>4</v>
      </c>
      <c r="D15123" s="7" t="n">
        <v>3</v>
      </c>
      <c r="E15123" s="7" t="n">
        <v>9.63000011444092</v>
      </c>
      <c r="F15123" s="7" t="n">
        <v>216.410003662109</v>
      </c>
      <c r="G15123" s="7" t="n">
        <v>0</v>
      </c>
      <c r="H15123" s="7" t="n">
        <v>2000</v>
      </c>
      <c r="I15123" s="7" t="n">
        <v>0</v>
      </c>
    </row>
    <row r="15124" spans="1:9">
      <c r="A15124" t="s">
        <v>4</v>
      </c>
      <c r="B15124" s="4" t="s">
        <v>5</v>
      </c>
      <c r="C15124" s="4" t="s">
        <v>7</v>
      </c>
      <c r="D15124" s="4" t="s">
        <v>7</v>
      </c>
      <c r="E15124" s="4" t="s">
        <v>15</v>
      </c>
      <c r="F15124" s="4" t="s">
        <v>11</v>
      </c>
    </row>
    <row r="15125" spans="1:9">
      <c r="A15125" t="n">
        <v>118499</v>
      </c>
      <c r="B15125" s="61" t="n">
        <v>45</v>
      </c>
      <c r="C15125" s="7" t="n">
        <v>5</v>
      </c>
      <c r="D15125" s="7" t="n">
        <v>3</v>
      </c>
      <c r="E15125" s="7" t="n">
        <v>1.5</v>
      </c>
      <c r="F15125" s="7" t="n">
        <v>2000</v>
      </c>
    </row>
    <row r="15126" spans="1:9">
      <c r="A15126" t="s">
        <v>4</v>
      </c>
      <c r="B15126" s="4" t="s">
        <v>5</v>
      </c>
      <c r="C15126" s="4" t="s">
        <v>7</v>
      </c>
      <c r="D15126" s="4" t="s">
        <v>7</v>
      </c>
      <c r="E15126" s="4" t="s">
        <v>15</v>
      </c>
      <c r="F15126" s="4" t="s">
        <v>11</v>
      </c>
    </row>
    <row r="15127" spans="1:9">
      <c r="A15127" t="n">
        <v>118508</v>
      </c>
      <c r="B15127" s="61" t="n">
        <v>45</v>
      </c>
      <c r="C15127" s="7" t="n">
        <v>11</v>
      </c>
      <c r="D15127" s="7" t="n">
        <v>3</v>
      </c>
      <c r="E15127" s="7" t="n">
        <v>23</v>
      </c>
      <c r="F15127" s="7" t="n">
        <v>2000</v>
      </c>
    </row>
    <row r="15128" spans="1:9">
      <c r="A15128" t="s">
        <v>4</v>
      </c>
      <c r="B15128" s="4" t="s">
        <v>5</v>
      </c>
      <c r="C15128" s="4" t="s">
        <v>11</v>
      </c>
      <c r="D15128" s="4" t="s">
        <v>7</v>
      </c>
      <c r="E15128" s="4" t="s">
        <v>8</v>
      </c>
      <c r="F15128" s="4" t="s">
        <v>15</v>
      </c>
      <c r="G15128" s="4" t="s">
        <v>15</v>
      </c>
      <c r="H15128" s="4" t="s">
        <v>15</v>
      </c>
    </row>
    <row r="15129" spans="1:9">
      <c r="A15129" t="n">
        <v>118517</v>
      </c>
      <c r="B15129" s="40" t="n">
        <v>48</v>
      </c>
      <c r="C15129" s="7" t="n">
        <v>0</v>
      </c>
      <c r="D15129" s="7" t="n">
        <v>0</v>
      </c>
      <c r="E15129" s="7" t="s">
        <v>212</v>
      </c>
      <c r="F15129" s="7" t="n">
        <v>-1</v>
      </c>
      <c r="G15129" s="7" t="n">
        <v>1</v>
      </c>
      <c r="H15129" s="7" t="n">
        <v>0</v>
      </c>
    </row>
    <row r="15130" spans="1:9">
      <c r="A15130" t="s">
        <v>4</v>
      </c>
      <c r="B15130" s="4" t="s">
        <v>5</v>
      </c>
      <c r="C15130" s="4" t="s">
        <v>11</v>
      </c>
      <c r="D15130" s="4" t="s">
        <v>7</v>
      </c>
      <c r="E15130" s="4" t="s">
        <v>8</v>
      </c>
      <c r="F15130" s="4" t="s">
        <v>15</v>
      </c>
      <c r="G15130" s="4" t="s">
        <v>15</v>
      </c>
      <c r="H15130" s="4" t="s">
        <v>15</v>
      </c>
    </row>
    <row r="15131" spans="1:9">
      <c r="A15131" t="n">
        <v>118543</v>
      </c>
      <c r="B15131" s="40" t="n">
        <v>48</v>
      </c>
      <c r="C15131" s="7" t="n">
        <v>9</v>
      </c>
      <c r="D15131" s="7" t="n">
        <v>0</v>
      </c>
      <c r="E15131" s="7" t="s">
        <v>212</v>
      </c>
      <c r="F15131" s="7" t="n">
        <v>-1</v>
      </c>
      <c r="G15131" s="7" t="n">
        <v>1</v>
      </c>
      <c r="H15131" s="7" t="n">
        <v>0</v>
      </c>
    </row>
    <row r="15132" spans="1:9">
      <c r="A15132" t="s">
        <v>4</v>
      </c>
      <c r="B15132" s="4" t="s">
        <v>5</v>
      </c>
      <c r="C15132" s="4" t="s">
        <v>11</v>
      </c>
    </row>
    <row r="15133" spans="1:9">
      <c r="A15133" t="n">
        <v>118569</v>
      </c>
      <c r="B15133" s="26" t="n">
        <v>16</v>
      </c>
      <c r="C15133" s="7" t="n">
        <v>400</v>
      </c>
    </row>
    <row r="15134" spans="1:9">
      <c r="A15134" t="s">
        <v>4</v>
      </c>
      <c r="B15134" s="4" t="s">
        <v>5</v>
      </c>
      <c r="C15134" s="4" t="s">
        <v>7</v>
      </c>
      <c r="D15134" s="4" t="s">
        <v>11</v>
      </c>
      <c r="E15134" s="4" t="s">
        <v>15</v>
      </c>
      <c r="F15134" s="4" t="s">
        <v>11</v>
      </c>
      <c r="G15134" s="4" t="s">
        <v>17</v>
      </c>
      <c r="H15134" s="4" t="s">
        <v>17</v>
      </c>
      <c r="I15134" s="4" t="s">
        <v>11</v>
      </c>
      <c r="J15134" s="4" t="s">
        <v>11</v>
      </c>
      <c r="K15134" s="4" t="s">
        <v>17</v>
      </c>
      <c r="L15134" s="4" t="s">
        <v>17</v>
      </c>
      <c r="M15134" s="4" t="s">
        <v>17</v>
      </c>
      <c r="N15134" s="4" t="s">
        <v>17</v>
      </c>
      <c r="O15134" s="4" t="s">
        <v>8</v>
      </c>
    </row>
    <row r="15135" spans="1:9">
      <c r="A15135" t="n">
        <v>118572</v>
      </c>
      <c r="B15135" s="34" t="n">
        <v>50</v>
      </c>
      <c r="C15135" s="7" t="n">
        <v>0</v>
      </c>
      <c r="D15135" s="7" t="n">
        <v>2003</v>
      </c>
      <c r="E15135" s="7" t="n">
        <v>1</v>
      </c>
      <c r="F15135" s="7" t="n">
        <v>0</v>
      </c>
      <c r="G15135" s="7" t="n">
        <v>0</v>
      </c>
      <c r="H15135" s="7" t="n">
        <v>0</v>
      </c>
      <c r="I15135" s="7" t="n">
        <v>0</v>
      </c>
      <c r="J15135" s="7" t="n">
        <v>65533</v>
      </c>
      <c r="K15135" s="7" t="n">
        <v>0</v>
      </c>
      <c r="L15135" s="7" t="n">
        <v>0</v>
      </c>
      <c r="M15135" s="7" t="n">
        <v>0</v>
      </c>
      <c r="N15135" s="7" t="n">
        <v>0</v>
      </c>
      <c r="O15135" s="7" t="s">
        <v>18</v>
      </c>
    </row>
    <row r="15136" spans="1:9">
      <c r="A15136" t="s">
        <v>4</v>
      </c>
      <c r="B15136" s="4" t="s">
        <v>5</v>
      </c>
      <c r="C15136" s="4" t="s">
        <v>11</v>
      </c>
    </row>
    <row r="15137" spans="1:15">
      <c r="A15137" t="n">
        <v>118611</v>
      </c>
      <c r="B15137" s="26" t="n">
        <v>16</v>
      </c>
      <c r="C15137" s="7" t="n">
        <v>600</v>
      </c>
    </row>
    <row r="15138" spans="1:15">
      <c r="A15138" t="s">
        <v>4</v>
      </c>
      <c r="B15138" s="4" t="s">
        <v>5</v>
      </c>
      <c r="C15138" s="4" t="s">
        <v>11</v>
      </c>
      <c r="D15138" s="4" t="s">
        <v>7</v>
      </c>
    </row>
    <row r="15139" spans="1:15">
      <c r="A15139" t="n">
        <v>118614</v>
      </c>
      <c r="B15139" s="33" t="n">
        <v>89</v>
      </c>
      <c r="C15139" s="7" t="n">
        <v>9</v>
      </c>
      <c r="D15139" s="7" t="n">
        <v>0</v>
      </c>
    </row>
    <row r="15140" spans="1:15">
      <c r="A15140" t="s">
        <v>4</v>
      </c>
      <c r="B15140" s="4" t="s">
        <v>5</v>
      </c>
      <c r="C15140" s="4" t="s">
        <v>7</v>
      </c>
      <c r="D15140" s="4" t="s">
        <v>11</v>
      </c>
      <c r="E15140" s="4" t="s">
        <v>8</v>
      </c>
      <c r="F15140" s="4" t="s">
        <v>8</v>
      </c>
      <c r="G15140" s="4" t="s">
        <v>8</v>
      </c>
      <c r="H15140" s="4" t="s">
        <v>8</v>
      </c>
    </row>
    <row r="15141" spans="1:15">
      <c r="A15141" t="n">
        <v>118618</v>
      </c>
      <c r="B15141" s="30" t="n">
        <v>51</v>
      </c>
      <c r="C15141" s="7" t="n">
        <v>3</v>
      </c>
      <c r="D15141" s="7" t="n">
        <v>9</v>
      </c>
      <c r="E15141" s="7" t="s">
        <v>455</v>
      </c>
      <c r="F15141" s="7" t="s">
        <v>541</v>
      </c>
      <c r="G15141" s="7" t="s">
        <v>61</v>
      </c>
      <c r="H15141" s="7" t="s">
        <v>62</v>
      </c>
    </row>
    <row r="15142" spans="1:15">
      <c r="A15142" t="s">
        <v>4</v>
      </c>
      <c r="B15142" s="4" t="s">
        <v>5</v>
      </c>
      <c r="C15142" s="4" t="s">
        <v>11</v>
      </c>
    </row>
    <row r="15143" spans="1:15">
      <c r="A15143" t="n">
        <v>118631</v>
      </c>
      <c r="B15143" s="26" t="n">
        <v>16</v>
      </c>
      <c r="C15143" s="7" t="n">
        <v>500</v>
      </c>
    </row>
    <row r="15144" spans="1:15">
      <c r="A15144" t="s">
        <v>4</v>
      </c>
      <c r="B15144" s="4" t="s">
        <v>5</v>
      </c>
      <c r="C15144" s="4" t="s">
        <v>7</v>
      </c>
      <c r="D15144" s="4" t="s">
        <v>11</v>
      </c>
      <c r="E15144" s="4" t="s">
        <v>11</v>
      </c>
      <c r="F15144" s="4" t="s">
        <v>7</v>
      </c>
    </row>
    <row r="15145" spans="1:15">
      <c r="A15145" t="n">
        <v>118634</v>
      </c>
      <c r="B15145" s="22" t="n">
        <v>25</v>
      </c>
      <c r="C15145" s="7" t="n">
        <v>1</v>
      </c>
      <c r="D15145" s="7" t="n">
        <v>160</v>
      </c>
      <c r="E15145" s="7" t="n">
        <v>350</v>
      </c>
      <c r="F15145" s="7" t="n">
        <v>2</v>
      </c>
    </row>
    <row r="15146" spans="1:15">
      <c r="A15146" t="s">
        <v>4</v>
      </c>
      <c r="B15146" s="4" t="s">
        <v>5</v>
      </c>
      <c r="C15146" s="4" t="s">
        <v>7</v>
      </c>
      <c r="D15146" s="4" t="s">
        <v>11</v>
      </c>
      <c r="E15146" s="4" t="s">
        <v>8</v>
      </c>
    </row>
    <row r="15147" spans="1:15">
      <c r="A15147" t="n">
        <v>118641</v>
      </c>
      <c r="B15147" s="30" t="n">
        <v>51</v>
      </c>
      <c r="C15147" s="7" t="n">
        <v>4</v>
      </c>
      <c r="D15147" s="7" t="n">
        <v>0</v>
      </c>
      <c r="E15147" s="7" t="s">
        <v>542</v>
      </c>
    </row>
    <row r="15148" spans="1:15">
      <c r="A15148" t="s">
        <v>4</v>
      </c>
      <c r="B15148" s="4" t="s">
        <v>5</v>
      </c>
      <c r="C15148" s="4" t="s">
        <v>11</v>
      </c>
    </row>
    <row r="15149" spans="1:15">
      <c r="A15149" t="n">
        <v>118656</v>
      </c>
      <c r="B15149" s="26" t="n">
        <v>16</v>
      </c>
      <c r="C15149" s="7" t="n">
        <v>0</v>
      </c>
    </row>
    <row r="15150" spans="1:15">
      <c r="A15150" t="s">
        <v>4</v>
      </c>
      <c r="B15150" s="4" t="s">
        <v>5</v>
      </c>
      <c r="C15150" s="4" t="s">
        <v>11</v>
      </c>
      <c r="D15150" s="4" t="s">
        <v>7</v>
      </c>
      <c r="E15150" s="4" t="s">
        <v>17</v>
      </c>
      <c r="F15150" s="4" t="s">
        <v>42</v>
      </c>
      <c r="G15150" s="4" t="s">
        <v>7</v>
      </c>
      <c r="H15150" s="4" t="s">
        <v>7</v>
      </c>
      <c r="I15150" s="4" t="s">
        <v>7</v>
      </c>
    </row>
    <row r="15151" spans="1:15">
      <c r="A15151" t="n">
        <v>118659</v>
      </c>
      <c r="B15151" s="31" t="n">
        <v>26</v>
      </c>
      <c r="C15151" s="7" t="n">
        <v>0</v>
      </c>
      <c r="D15151" s="7" t="n">
        <v>17</v>
      </c>
      <c r="E15151" s="7" t="n">
        <v>65052</v>
      </c>
      <c r="F15151" s="7" t="s">
        <v>543</v>
      </c>
      <c r="G15151" s="7" t="n">
        <v>8</v>
      </c>
      <c r="H15151" s="7" t="n">
        <v>2</v>
      </c>
      <c r="I15151" s="7" t="n">
        <v>0</v>
      </c>
    </row>
    <row r="15152" spans="1:15">
      <c r="A15152" t="s">
        <v>4</v>
      </c>
      <c r="B15152" s="4" t="s">
        <v>5</v>
      </c>
      <c r="C15152" s="4" t="s">
        <v>11</v>
      </c>
    </row>
    <row r="15153" spans="1:9">
      <c r="A15153" t="n">
        <v>118682</v>
      </c>
      <c r="B15153" s="26" t="n">
        <v>16</v>
      </c>
      <c r="C15153" s="7" t="n">
        <v>1500</v>
      </c>
    </row>
    <row r="15154" spans="1:9">
      <c r="A15154" t="s">
        <v>4</v>
      </c>
      <c r="B15154" s="4" t="s">
        <v>5</v>
      </c>
      <c r="C15154" s="4" t="s">
        <v>11</v>
      </c>
      <c r="D15154" s="4" t="s">
        <v>7</v>
      </c>
    </row>
    <row r="15155" spans="1:9">
      <c r="A15155" t="n">
        <v>118685</v>
      </c>
      <c r="B15155" s="33" t="n">
        <v>89</v>
      </c>
      <c r="C15155" s="7" t="n">
        <v>0</v>
      </c>
      <c r="D15155" s="7" t="n">
        <v>0</v>
      </c>
    </row>
    <row r="15156" spans="1:9">
      <c r="A15156" t="s">
        <v>4</v>
      </c>
      <c r="B15156" s="4" t="s">
        <v>5</v>
      </c>
      <c r="C15156" s="4" t="s">
        <v>11</v>
      </c>
      <c r="D15156" s="4" t="s">
        <v>7</v>
      </c>
    </row>
    <row r="15157" spans="1:9">
      <c r="A15157" t="n">
        <v>118689</v>
      </c>
      <c r="B15157" s="33" t="n">
        <v>89</v>
      </c>
      <c r="C15157" s="7" t="n">
        <v>65533</v>
      </c>
      <c r="D15157" s="7" t="n">
        <v>1</v>
      </c>
    </row>
    <row r="15158" spans="1:9">
      <c r="A15158" t="s">
        <v>4</v>
      </c>
      <c r="B15158" s="4" t="s">
        <v>5</v>
      </c>
      <c r="C15158" s="4" t="s">
        <v>7</v>
      </c>
      <c r="D15158" s="4" t="s">
        <v>11</v>
      </c>
      <c r="E15158" s="4" t="s">
        <v>11</v>
      </c>
      <c r="F15158" s="4" t="s">
        <v>7</v>
      </c>
    </row>
    <row r="15159" spans="1:9">
      <c r="A15159" t="n">
        <v>118693</v>
      </c>
      <c r="B15159" s="22" t="n">
        <v>25</v>
      </c>
      <c r="C15159" s="7" t="n">
        <v>1</v>
      </c>
      <c r="D15159" s="7" t="n">
        <v>65535</v>
      </c>
      <c r="E15159" s="7" t="n">
        <v>65535</v>
      </c>
      <c r="F15159" s="7" t="n">
        <v>0</v>
      </c>
    </row>
    <row r="15160" spans="1:9">
      <c r="A15160" t="s">
        <v>4</v>
      </c>
      <c r="B15160" s="4" t="s">
        <v>5</v>
      </c>
      <c r="C15160" s="4" t="s">
        <v>17</v>
      </c>
    </row>
    <row r="15161" spans="1:9">
      <c r="A15161" t="n">
        <v>118700</v>
      </c>
      <c r="B15161" s="32" t="n">
        <v>15</v>
      </c>
      <c r="C15161" s="7" t="n">
        <v>256</v>
      </c>
    </row>
    <row r="15162" spans="1:9">
      <c r="A15162" t="s">
        <v>4</v>
      </c>
      <c r="B15162" s="4" t="s">
        <v>5</v>
      </c>
      <c r="C15162" s="4" t="s">
        <v>7</v>
      </c>
      <c r="D15162" s="4" t="s">
        <v>11</v>
      </c>
      <c r="E15162" s="4" t="s">
        <v>15</v>
      </c>
    </row>
    <row r="15163" spans="1:9">
      <c r="A15163" t="n">
        <v>118705</v>
      </c>
      <c r="B15163" s="28" t="n">
        <v>58</v>
      </c>
      <c r="C15163" s="7" t="n">
        <v>101</v>
      </c>
      <c r="D15163" s="7" t="n">
        <v>500</v>
      </c>
      <c r="E15163" s="7" t="n">
        <v>1</v>
      </c>
    </row>
    <row r="15164" spans="1:9">
      <c r="A15164" t="s">
        <v>4</v>
      </c>
      <c r="B15164" s="4" t="s">
        <v>5</v>
      </c>
      <c r="C15164" s="4" t="s">
        <v>7</v>
      </c>
      <c r="D15164" s="4" t="s">
        <v>11</v>
      </c>
    </row>
    <row r="15165" spans="1:9">
      <c r="A15165" t="n">
        <v>118713</v>
      </c>
      <c r="B15165" s="28" t="n">
        <v>58</v>
      </c>
      <c r="C15165" s="7" t="n">
        <v>254</v>
      </c>
      <c r="D15165" s="7" t="n">
        <v>0</v>
      </c>
    </row>
    <row r="15166" spans="1:9">
      <c r="A15166" t="s">
        <v>4</v>
      </c>
      <c r="B15166" s="4" t="s">
        <v>5</v>
      </c>
      <c r="C15166" s="4" t="s">
        <v>7</v>
      </c>
      <c r="D15166" s="4" t="s">
        <v>11</v>
      </c>
      <c r="E15166" s="4" t="s">
        <v>8</v>
      </c>
      <c r="F15166" s="4" t="s">
        <v>8</v>
      </c>
      <c r="G15166" s="4" t="s">
        <v>8</v>
      </c>
      <c r="H15166" s="4" t="s">
        <v>8</v>
      </c>
    </row>
    <row r="15167" spans="1:9">
      <c r="A15167" t="n">
        <v>118717</v>
      </c>
      <c r="B15167" s="30" t="n">
        <v>51</v>
      </c>
      <c r="C15167" s="7" t="n">
        <v>3</v>
      </c>
      <c r="D15167" s="7" t="n">
        <v>9</v>
      </c>
      <c r="E15167" s="7" t="s">
        <v>287</v>
      </c>
      <c r="F15167" s="7" t="s">
        <v>62</v>
      </c>
      <c r="G15167" s="7" t="s">
        <v>61</v>
      </c>
      <c r="H15167" s="7" t="s">
        <v>62</v>
      </c>
    </row>
    <row r="15168" spans="1:9">
      <c r="A15168" t="s">
        <v>4</v>
      </c>
      <c r="B15168" s="4" t="s">
        <v>5</v>
      </c>
      <c r="C15168" s="4" t="s">
        <v>7</v>
      </c>
      <c r="D15168" s="4" t="s">
        <v>7</v>
      </c>
      <c r="E15168" s="4" t="s">
        <v>15</v>
      </c>
      <c r="F15168" s="4" t="s">
        <v>15</v>
      </c>
      <c r="G15168" s="4" t="s">
        <v>15</v>
      </c>
      <c r="H15168" s="4" t="s">
        <v>11</v>
      </c>
    </row>
    <row r="15169" spans="1:8">
      <c r="A15169" t="n">
        <v>118730</v>
      </c>
      <c r="B15169" s="61" t="n">
        <v>45</v>
      </c>
      <c r="C15169" s="7" t="n">
        <v>2</v>
      </c>
      <c r="D15169" s="7" t="n">
        <v>3</v>
      </c>
      <c r="E15169" s="7" t="n">
        <v>-32.9900016784668</v>
      </c>
      <c r="F15169" s="7" t="n">
        <v>1.25999999046326</v>
      </c>
      <c r="G15169" s="7" t="n">
        <v>-57.0200004577637</v>
      </c>
      <c r="H15169" s="7" t="n">
        <v>0</v>
      </c>
    </row>
    <row r="15170" spans="1:8">
      <c r="A15170" t="s">
        <v>4</v>
      </c>
      <c r="B15170" s="4" t="s">
        <v>5</v>
      </c>
      <c r="C15170" s="4" t="s">
        <v>7</v>
      </c>
      <c r="D15170" s="4" t="s">
        <v>7</v>
      </c>
      <c r="E15170" s="4" t="s">
        <v>15</v>
      </c>
      <c r="F15170" s="4" t="s">
        <v>15</v>
      </c>
      <c r="G15170" s="4" t="s">
        <v>15</v>
      </c>
      <c r="H15170" s="4" t="s">
        <v>11</v>
      </c>
      <c r="I15170" s="4" t="s">
        <v>7</v>
      </c>
    </row>
    <row r="15171" spans="1:8">
      <c r="A15171" t="n">
        <v>118747</v>
      </c>
      <c r="B15171" s="61" t="n">
        <v>45</v>
      </c>
      <c r="C15171" s="7" t="n">
        <v>4</v>
      </c>
      <c r="D15171" s="7" t="n">
        <v>3</v>
      </c>
      <c r="E15171" s="7" t="n">
        <v>356.829986572266</v>
      </c>
      <c r="F15171" s="7" t="n">
        <v>142.330001831055</v>
      </c>
      <c r="G15171" s="7" t="n">
        <v>0</v>
      </c>
      <c r="H15171" s="7" t="n">
        <v>0</v>
      </c>
      <c r="I15171" s="7" t="n">
        <v>0</v>
      </c>
    </row>
    <row r="15172" spans="1:8">
      <c r="A15172" t="s">
        <v>4</v>
      </c>
      <c r="B15172" s="4" t="s">
        <v>5</v>
      </c>
      <c r="C15172" s="4" t="s">
        <v>7</v>
      </c>
      <c r="D15172" s="4" t="s">
        <v>7</v>
      </c>
      <c r="E15172" s="4" t="s">
        <v>15</v>
      </c>
      <c r="F15172" s="4" t="s">
        <v>11</v>
      </c>
    </row>
    <row r="15173" spans="1:8">
      <c r="A15173" t="n">
        <v>118765</v>
      </c>
      <c r="B15173" s="61" t="n">
        <v>45</v>
      </c>
      <c r="C15173" s="7" t="n">
        <v>5</v>
      </c>
      <c r="D15173" s="7" t="n">
        <v>3</v>
      </c>
      <c r="E15173" s="7" t="n">
        <v>2</v>
      </c>
      <c r="F15173" s="7" t="n">
        <v>0</v>
      </c>
    </row>
    <row r="15174" spans="1:8">
      <c r="A15174" t="s">
        <v>4</v>
      </c>
      <c r="B15174" s="4" t="s">
        <v>5</v>
      </c>
      <c r="C15174" s="4" t="s">
        <v>7</v>
      </c>
      <c r="D15174" s="4" t="s">
        <v>7</v>
      </c>
      <c r="E15174" s="4" t="s">
        <v>15</v>
      </c>
      <c r="F15174" s="4" t="s">
        <v>11</v>
      </c>
    </row>
    <row r="15175" spans="1:8">
      <c r="A15175" t="n">
        <v>118774</v>
      </c>
      <c r="B15175" s="61" t="n">
        <v>45</v>
      </c>
      <c r="C15175" s="7" t="n">
        <v>11</v>
      </c>
      <c r="D15175" s="7" t="n">
        <v>3</v>
      </c>
      <c r="E15175" s="7" t="n">
        <v>23</v>
      </c>
      <c r="F15175" s="7" t="n">
        <v>0</v>
      </c>
    </row>
    <row r="15176" spans="1:8">
      <c r="A15176" t="s">
        <v>4</v>
      </c>
      <c r="B15176" s="4" t="s">
        <v>5</v>
      </c>
      <c r="C15176" s="4" t="s">
        <v>7</v>
      </c>
      <c r="D15176" s="4" t="s">
        <v>11</v>
      </c>
    </row>
    <row r="15177" spans="1:8">
      <c r="A15177" t="n">
        <v>118783</v>
      </c>
      <c r="B15177" s="28" t="n">
        <v>58</v>
      </c>
      <c r="C15177" s="7" t="n">
        <v>255</v>
      </c>
      <c r="D15177" s="7" t="n">
        <v>0</v>
      </c>
    </row>
    <row r="15178" spans="1:8">
      <c r="A15178" t="s">
        <v>4</v>
      </c>
      <c r="B15178" s="4" t="s">
        <v>5</v>
      </c>
      <c r="C15178" s="4" t="s">
        <v>11</v>
      </c>
    </row>
    <row r="15179" spans="1:8">
      <c r="A15179" t="n">
        <v>118787</v>
      </c>
      <c r="B15179" s="26" t="n">
        <v>16</v>
      </c>
      <c r="C15179" s="7" t="n">
        <v>500</v>
      </c>
    </row>
    <row r="15180" spans="1:8">
      <c r="A15180" t="s">
        <v>4</v>
      </c>
      <c r="B15180" s="4" t="s">
        <v>5</v>
      </c>
      <c r="C15180" s="4" t="s">
        <v>7</v>
      </c>
      <c r="D15180" s="4" t="s">
        <v>11</v>
      </c>
      <c r="E15180" s="4" t="s">
        <v>8</v>
      </c>
    </row>
    <row r="15181" spans="1:8">
      <c r="A15181" t="n">
        <v>118790</v>
      </c>
      <c r="B15181" s="30" t="n">
        <v>51</v>
      </c>
      <c r="C15181" s="7" t="n">
        <v>4</v>
      </c>
      <c r="D15181" s="7" t="n">
        <v>0</v>
      </c>
      <c r="E15181" s="7" t="s">
        <v>292</v>
      </c>
    </row>
    <row r="15182" spans="1:8">
      <c r="A15182" t="s">
        <v>4</v>
      </c>
      <c r="B15182" s="4" t="s">
        <v>5</v>
      </c>
      <c r="C15182" s="4" t="s">
        <v>11</v>
      </c>
    </row>
    <row r="15183" spans="1:8">
      <c r="A15183" t="n">
        <v>118804</v>
      </c>
      <c r="B15183" s="26" t="n">
        <v>16</v>
      </c>
      <c r="C15183" s="7" t="n">
        <v>0</v>
      </c>
    </row>
    <row r="15184" spans="1:8">
      <c r="A15184" t="s">
        <v>4</v>
      </c>
      <c r="B15184" s="4" t="s">
        <v>5</v>
      </c>
      <c r="C15184" s="4" t="s">
        <v>11</v>
      </c>
      <c r="D15184" s="4" t="s">
        <v>7</v>
      </c>
      <c r="E15184" s="4" t="s">
        <v>17</v>
      </c>
      <c r="F15184" s="4" t="s">
        <v>42</v>
      </c>
      <c r="G15184" s="4" t="s">
        <v>7</v>
      </c>
      <c r="H15184" s="4" t="s">
        <v>7</v>
      </c>
    </row>
    <row r="15185" spans="1:9">
      <c r="A15185" t="n">
        <v>118807</v>
      </c>
      <c r="B15185" s="31" t="n">
        <v>26</v>
      </c>
      <c r="C15185" s="7" t="n">
        <v>0</v>
      </c>
      <c r="D15185" s="7" t="n">
        <v>17</v>
      </c>
      <c r="E15185" s="7" t="n">
        <v>65053</v>
      </c>
      <c r="F15185" s="7" t="s">
        <v>544</v>
      </c>
      <c r="G15185" s="7" t="n">
        <v>2</v>
      </c>
      <c r="H15185" s="7" t="n">
        <v>0</v>
      </c>
    </row>
    <row r="15186" spans="1:9">
      <c r="A15186" t="s">
        <v>4</v>
      </c>
      <c r="B15186" s="4" t="s">
        <v>5</v>
      </c>
    </row>
    <row r="15187" spans="1:9">
      <c r="A15187" t="n">
        <v>118847</v>
      </c>
      <c r="B15187" s="24" t="n">
        <v>28</v>
      </c>
    </row>
    <row r="15188" spans="1:9">
      <c r="A15188" t="s">
        <v>4</v>
      </c>
      <c r="B15188" s="4" t="s">
        <v>5</v>
      </c>
      <c r="C15188" s="4" t="s">
        <v>11</v>
      </c>
      <c r="D15188" s="4" t="s">
        <v>7</v>
      </c>
    </row>
    <row r="15189" spans="1:9">
      <c r="A15189" t="n">
        <v>118848</v>
      </c>
      <c r="B15189" s="33" t="n">
        <v>89</v>
      </c>
      <c r="C15189" s="7" t="n">
        <v>65533</v>
      </c>
      <c r="D15189" s="7" t="n">
        <v>1</v>
      </c>
    </row>
    <row r="15190" spans="1:9">
      <c r="A15190" t="s">
        <v>4</v>
      </c>
      <c r="B15190" s="4" t="s">
        <v>5</v>
      </c>
      <c r="C15190" s="4" t="s">
        <v>7</v>
      </c>
      <c r="D15190" s="4" t="s">
        <v>11</v>
      </c>
      <c r="E15190" s="4" t="s">
        <v>11</v>
      </c>
      <c r="F15190" s="4" t="s">
        <v>7</v>
      </c>
    </row>
    <row r="15191" spans="1:9">
      <c r="A15191" t="n">
        <v>118852</v>
      </c>
      <c r="B15191" s="22" t="n">
        <v>25</v>
      </c>
      <c r="C15191" s="7" t="n">
        <v>1</v>
      </c>
      <c r="D15191" s="7" t="n">
        <v>220</v>
      </c>
      <c r="E15191" s="7" t="n">
        <v>450</v>
      </c>
      <c r="F15191" s="7" t="n">
        <v>0</v>
      </c>
    </row>
    <row r="15192" spans="1:9">
      <c r="A15192" t="s">
        <v>4</v>
      </c>
      <c r="B15192" s="4" t="s">
        <v>5</v>
      </c>
      <c r="C15192" s="4" t="s">
        <v>7</v>
      </c>
      <c r="D15192" s="4" t="s">
        <v>11</v>
      </c>
      <c r="E15192" s="4" t="s">
        <v>8</v>
      </c>
    </row>
    <row r="15193" spans="1:9">
      <c r="A15193" t="n">
        <v>118859</v>
      </c>
      <c r="B15193" s="30" t="n">
        <v>51</v>
      </c>
      <c r="C15193" s="7" t="n">
        <v>4</v>
      </c>
      <c r="D15193" s="7" t="n">
        <v>9</v>
      </c>
      <c r="E15193" s="7" t="s">
        <v>545</v>
      </c>
    </row>
    <row r="15194" spans="1:9">
      <c r="A15194" t="s">
        <v>4</v>
      </c>
      <c r="B15194" s="4" t="s">
        <v>5</v>
      </c>
      <c r="C15194" s="4" t="s">
        <v>11</v>
      </c>
    </row>
    <row r="15195" spans="1:9">
      <c r="A15195" t="n">
        <v>118873</v>
      </c>
      <c r="B15195" s="26" t="n">
        <v>16</v>
      </c>
      <c r="C15195" s="7" t="n">
        <v>0</v>
      </c>
    </row>
    <row r="15196" spans="1:9">
      <c r="A15196" t="s">
        <v>4</v>
      </c>
      <c r="B15196" s="4" t="s">
        <v>5</v>
      </c>
      <c r="C15196" s="4" t="s">
        <v>11</v>
      </c>
      <c r="D15196" s="4" t="s">
        <v>7</v>
      </c>
      <c r="E15196" s="4" t="s">
        <v>17</v>
      </c>
      <c r="F15196" s="4" t="s">
        <v>42</v>
      </c>
      <c r="G15196" s="4" t="s">
        <v>7</v>
      </c>
      <c r="H15196" s="4" t="s">
        <v>7</v>
      </c>
      <c r="I15196" s="4" t="s">
        <v>7</v>
      </c>
      <c r="J15196" s="4" t="s">
        <v>17</v>
      </c>
      <c r="K15196" s="4" t="s">
        <v>42</v>
      </c>
      <c r="L15196" s="4" t="s">
        <v>7</v>
      </c>
      <c r="M15196" s="4" t="s">
        <v>7</v>
      </c>
    </row>
    <row r="15197" spans="1:9">
      <c r="A15197" t="n">
        <v>118876</v>
      </c>
      <c r="B15197" s="31" t="n">
        <v>26</v>
      </c>
      <c r="C15197" s="7" t="n">
        <v>9</v>
      </c>
      <c r="D15197" s="7" t="n">
        <v>17</v>
      </c>
      <c r="E15197" s="7" t="n">
        <v>5444</v>
      </c>
      <c r="F15197" s="7" t="s">
        <v>546</v>
      </c>
      <c r="G15197" s="7" t="n">
        <v>2</v>
      </c>
      <c r="H15197" s="7" t="n">
        <v>3</v>
      </c>
      <c r="I15197" s="7" t="n">
        <v>17</v>
      </c>
      <c r="J15197" s="7" t="n">
        <v>5445</v>
      </c>
      <c r="K15197" s="7" t="s">
        <v>547</v>
      </c>
      <c r="L15197" s="7" t="n">
        <v>2</v>
      </c>
      <c r="M15197" s="7" t="n">
        <v>0</v>
      </c>
    </row>
    <row r="15198" spans="1:9">
      <c r="A15198" t="s">
        <v>4</v>
      </c>
      <c r="B15198" s="4" t="s">
        <v>5</v>
      </c>
    </row>
    <row r="15199" spans="1:9">
      <c r="A15199" t="n">
        <v>118964</v>
      </c>
      <c r="B15199" s="24" t="n">
        <v>28</v>
      </c>
    </row>
    <row r="15200" spans="1:9">
      <c r="A15200" t="s">
        <v>4</v>
      </c>
      <c r="B15200" s="4" t="s">
        <v>5</v>
      </c>
      <c r="C15200" s="4" t="s">
        <v>11</v>
      </c>
      <c r="D15200" s="4" t="s">
        <v>7</v>
      </c>
    </row>
    <row r="15201" spans="1:13">
      <c r="A15201" t="n">
        <v>118965</v>
      </c>
      <c r="B15201" s="33" t="n">
        <v>89</v>
      </c>
      <c r="C15201" s="7" t="n">
        <v>65533</v>
      </c>
      <c r="D15201" s="7" t="n">
        <v>1</v>
      </c>
    </row>
    <row r="15202" spans="1:13">
      <c r="A15202" t="s">
        <v>4</v>
      </c>
      <c r="B15202" s="4" t="s">
        <v>5</v>
      </c>
      <c r="C15202" s="4" t="s">
        <v>7</v>
      </c>
      <c r="D15202" s="4" t="s">
        <v>11</v>
      </c>
      <c r="E15202" s="4" t="s">
        <v>11</v>
      </c>
      <c r="F15202" s="4" t="s">
        <v>7</v>
      </c>
    </row>
    <row r="15203" spans="1:13">
      <c r="A15203" t="n">
        <v>118969</v>
      </c>
      <c r="B15203" s="22" t="n">
        <v>25</v>
      </c>
      <c r="C15203" s="7" t="n">
        <v>1</v>
      </c>
      <c r="D15203" s="7" t="n">
        <v>65535</v>
      </c>
      <c r="E15203" s="7" t="n">
        <v>65535</v>
      </c>
      <c r="F15203" s="7" t="n">
        <v>0</v>
      </c>
    </row>
    <row r="15204" spans="1:13">
      <c r="A15204" t="s">
        <v>4</v>
      </c>
      <c r="B15204" s="4" t="s">
        <v>5</v>
      </c>
      <c r="C15204" s="4" t="s">
        <v>7</v>
      </c>
      <c r="D15204" s="4" t="s">
        <v>11</v>
      </c>
      <c r="E15204" s="4" t="s">
        <v>8</v>
      </c>
    </row>
    <row r="15205" spans="1:13">
      <c r="A15205" t="n">
        <v>118976</v>
      </c>
      <c r="B15205" s="30" t="n">
        <v>51</v>
      </c>
      <c r="C15205" s="7" t="n">
        <v>4</v>
      </c>
      <c r="D15205" s="7" t="n">
        <v>0</v>
      </c>
      <c r="E15205" s="7" t="s">
        <v>334</v>
      </c>
    </row>
    <row r="15206" spans="1:13">
      <c r="A15206" t="s">
        <v>4</v>
      </c>
      <c r="B15206" s="4" t="s">
        <v>5</v>
      </c>
      <c r="C15206" s="4" t="s">
        <v>11</v>
      </c>
    </row>
    <row r="15207" spans="1:13">
      <c r="A15207" t="n">
        <v>118989</v>
      </c>
      <c r="B15207" s="26" t="n">
        <v>16</v>
      </c>
      <c r="C15207" s="7" t="n">
        <v>0</v>
      </c>
    </row>
    <row r="15208" spans="1:13">
      <c r="A15208" t="s">
        <v>4</v>
      </c>
      <c r="B15208" s="4" t="s">
        <v>5</v>
      </c>
      <c r="C15208" s="4" t="s">
        <v>11</v>
      </c>
      <c r="D15208" s="4" t="s">
        <v>7</v>
      </c>
      <c r="E15208" s="4" t="s">
        <v>17</v>
      </c>
      <c r="F15208" s="4" t="s">
        <v>42</v>
      </c>
      <c r="G15208" s="4" t="s">
        <v>7</v>
      </c>
      <c r="H15208" s="4" t="s">
        <v>7</v>
      </c>
    </row>
    <row r="15209" spans="1:13">
      <c r="A15209" t="n">
        <v>118992</v>
      </c>
      <c r="B15209" s="31" t="n">
        <v>26</v>
      </c>
      <c r="C15209" s="7" t="n">
        <v>0</v>
      </c>
      <c r="D15209" s="7" t="n">
        <v>17</v>
      </c>
      <c r="E15209" s="7" t="n">
        <v>65054</v>
      </c>
      <c r="F15209" s="7" t="s">
        <v>548</v>
      </c>
      <c r="G15209" s="7" t="n">
        <v>2</v>
      </c>
      <c r="H15209" s="7" t="n">
        <v>0</v>
      </c>
    </row>
    <row r="15210" spans="1:13">
      <c r="A15210" t="s">
        <v>4</v>
      </c>
      <c r="B15210" s="4" t="s">
        <v>5</v>
      </c>
    </row>
    <row r="15211" spans="1:13">
      <c r="A15211" t="n">
        <v>119011</v>
      </c>
      <c r="B15211" s="24" t="n">
        <v>28</v>
      </c>
    </row>
    <row r="15212" spans="1:13">
      <c r="A15212" t="s">
        <v>4</v>
      </c>
      <c r="B15212" s="4" t="s">
        <v>5</v>
      </c>
      <c r="C15212" s="4" t="s">
        <v>11</v>
      </c>
      <c r="D15212" s="4" t="s">
        <v>7</v>
      </c>
    </row>
    <row r="15213" spans="1:13">
      <c r="A15213" t="n">
        <v>119012</v>
      </c>
      <c r="B15213" s="33" t="n">
        <v>89</v>
      </c>
      <c r="C15213" s="7" t="n">
        <v>65533</v>
      </c>
      <c r="D15213" s="7" t="n">
        <v>1</v>
      </c>
    </row>
    <row r="15214" spans="1:13">
      <c r="A15214" t="s">
        <v>4</v>
      </c>
      <c r="B15214" s="4" t="s">
        <v>5</v>
      </c>
      <c r="C15214" s="4" t="s">
        <v>7</v>
      </c>
      <c r="D15214" s="4" t="s">
        <v>11</v>
      </c>
      <c r="E15214" s="4" t="s">
        <v>8</v>
      </c>
      <c r="F15214" s="4" t="s">
        <v>8</v>
      </c>
      <c r="G15214" s="4" t="s">
        <v>8</v>
      </c>
      <c r="H15214" s="4" t="s">
        <v>8</v>
      </c>
    </row>
    <row r="15215" spans="1:13">
      <c r="A15215" t="n">
        <v>119016</v>
      </c>
      <c r="B15215" s="30" t="n">
        <v>51</v>
      </c>
      <c r="C15215" s="7" t="n">
        <v>3</v>
      </c>
      <c r="D15215" s="7" t="n">
        <v>0</v>
      </c>
      <c r="E15215" s="7" t="s">
        <v>450</v>
      </c>
      <c r="F15215" s="7" t="s">
        <v>287</v>
      </c>
      <c r="G15215" s="7" t="s">
        <v>61</v>
      </c>
      <c r="H15215" s="7" t="s">
        <v>62</v>
      </c>
    </row>
    <row r="15216" spans="1:13">
      <c r="A15216" t="s">
        <v>4</v>
      </c>
      <c r="B15216" s="4" t="s">
        <v>5</v>
      </c>
      <c r="C15216" s="4" t="s">
        <v>11</v>
      </c>
      <c r="D15216" s="4" t="s">
        <v>7</v>
      </c>
      <c r="E15216" s="4" t="s">
        <v>8</v>
      </c>
      <c r="F15216" s="4" t="s">
        <v>15</v>
      </c>
      <c r="G15216" s="4" t="s">
        <v>15</v>
      </c>
      <c r="H15216" s="4" t="s">
        <v>15</v>
      </c>
    </row>
    <row r="15217" spans="1:8">
      <c r="A15217" t="n">
        <v>119029</v>
      </c>
      <c r="B15217" s="40" t="n">
        <v>48</v>
      </c>
      <c r="C15217" s="7" t="n">
        <v>0</v>
      </c>
      <c r="D15217" s="7" t="n">
        <v>0</v>
      </c>
      <c r="E15217" s="7" t="s">
        <v>213</v>
      </c>
      <c r="F15217" s="7" t="n">
        <v>-1</v>
      </c>
      <c r="G15217" s="7" t="n">
        <v>1</v>
      </c>
      <c r="H15217" s="7" t="n">
        <v>0</v>
      </c>
    </row>
    <row r="15218" spans="1:8">
      <c r="A15218" t="s">
        <v>4</v>
      </c>
      <c r="B15218" s="4" t="s">
        <v>5</v>
      </c>
      <c r="C15218" s="4" t="s">
        <v>11</v>
      </c>
      <c r="D15218" s="4" t="s">
        <v>7</v>
      </c>
      <c r="E15218" s="4" t="s">
        <v>8</v>
      </c>
      <c r="F15218" s="4" t="s">
        <v>15</v>
      </c>
      <c r="G15218" s="4" t="s">
        <v>15</v>
      </c>
      <c r="H15218" s="4" t="s">
        <v>15</v>
      </c>
    </row>
    <row r="15219" spans="1:8">
      <c r="A15219" t="n">
        <v>119055</v>
      </c>
      <c r="B15219" s="40" t="n">
        <v>48</v>
      </c>
      <c r="C15219" s="7" t="n">
        <v>9</v>
      </c>
      <c r="D15219" s="7" t="n">
        <v>0</v>
      </c>
      <c r="E15219" s="7" t="s">
        <v>213</v>
      </c>
      <c r="F15219" s="7" t="n">
        <v>-1</v>
      </c>
      <c r="G15219" s="7" t="n">
        <v>1</v>
      </c>
      <c r="H15219" s="7" t="n">
        <v>0</v>
      </c>
    </row>
    <row r="15220" spans="1:8">
      <c r="A15220" t="s">
        <v>4</v>
      </c>
      <c r="B15220" s="4" t="s">
        <v>5</v>
      </c>
      <c r="C15220" s="4" t="s">
        <v>11</v>
      </c>
    </row>
    <row r="15221" spans="1:8">
      <c r="A15221" t="n">
        <v>119081</v>
      </c>
      <c r="B15221" s="26" t="n">
        <v>16</v>
      </c>
      <c r="C15221" s="7" t="n">
        <v>500</v>
      </c>
    </row>
    <row r="15222" spans="1:8">
      <c r="A15222" t="s">
        <v>4</v>
      </c>
      <c r="B15222" s="4" t="s">
        <v>5</v>
      </c>
      <c r="C15222" s="4" t="s">
        <v>7</v>
      </c>
      <c r="D15222" s="4" t="s">
        <v>11</v>
      </c>
      <c r="E15222" s="4" t="s">
        <v>15</v>
      </c>
      <c r="F15222" s="4" t="s">
        <v>11</v>
      </c>
      <c r="G15222" s="4" t="s">
        <v>17</v>
      </c>
      <c r="H15222" s="4" t="s">
        <v>17</v>
      </c>
      <c r="I15222" s="4" t="s">
        <v>11</v>
      </c>
      <c r="J15222" s="4" t="s">
        <v>11</v>
      </c>
      <c r="K15222" s="4" t="s">
        <v>17</v>
      </c>
      <c r="L15222" s="4" t="s">
        <v>17</v>
      </c>
      <c r="M15222" s="4" t="s">
        <v>17</v>
      </c>
      <c r="N15222" s="4" t="s">
        <v>17</v>
      </c>
      <c r="O15222" s="4" t="s">
        <v>8</v>
      </c>
    </row>
    <row r="15223" spans="1:8">
      <c r="A15223" t="n">
        <v>119084</v>
      </c>
      <c r="B15223" s="34" t="n">
        <v>50</v>
      </c>
      <c r="C15223" s="7" t="n">
        <v>0</v>
      </c>
      <c r="D15223" s="7" t="n">
        <v>2004</v>
      </c>
      <c r="E15223" s="7" t="n">
        <v>0.400000005960464</v>
      </c>
      <c r="F15223" s="7" t="n">
        <v>300</v>
      </c>
      <c r="G15223" s="7" t="n">
        <v>0</v>
      </c>
      <c r="H15223" s="7" t="n">
        <v>1065353216</v>
      </c>
      <c r="I15223" s="7" t="n">
        <v>0</v>
      </c>
      <c r="J15223" s="7" t="n">
        <v>65533</v>
      </c>
      <c r="K15223" s="7" t="n">
        <v>0</v>
      </c>
      <c r="L15223" s="7" t="n">
        <v>0</v>
      </c>
      <c r="M15223" s="7" t="n">
        <v>0</v>
      </c>
      <c r="N15223" s="7" t="n">
        <v>0</v>
      </c>
      <c r="O15223" s="7" t="s">
        <v>18</v>
      </c>
    </row>
    <row r="15224" spans="1:8">
      <c r="A15224" t="s">
        <v>4</v>
      </c>
      <c r="B15224" s="4" t="s">
        <v>5</v>
      </c>
      <c r="C15224" s="4" t="s">
        <v>11</v>
      </c>
    </row>
    <row r="15225" spans="1:8">
      <c r="A15225" t="n">
        <v>119123</v>
      </c>
      <c r="B15225" s="26" t="n">
        <v>16</v>
      </c>
      <c r="C15225" s="7" t="n">
        <v>500</v>
      </c>
    </row>
    <row r="15226" spans="1:8">
      <c r="A15226" t="s">
        <v>4</v>
      </c>
      <c r="B15226" s="4" t="s">
        <v>5</v>
      </c>
      <c r="C15226" s="4" t="s">
        <v>7</v>
      </c>
      <c r="D15226" s="4" t="s">
        <v>11</v>
      </c>
      <c r="E15226" s="4" t="s">
        <v>8</v>
      </c>
    </row>
    <row r="15227" spans="1:8">
      <c r="A15227" t="n">
        <v>119126</v>
      </c>
      <c r="B15227" s="30" t="n">
        <v>51</v>
      </c>
      <c r="C15227" s="7" t="n">
        <v>4</v>
      </c>
      <c r="D15227" s="7" t="n">
        <v>0</v>
      </c>
      <c r="E15227" s="7" t="s">
        <v>433</v>
      </c>
    </row>
    <row r="15228" spans="1:8">
      <c r="A15228" t="s">
        <v>4</v>
      </c>
      <c r="B15228" s="4" t="s">
        <v>5</v>
      </c>
      <c r="C15228" s="4" t="s">
        <v>11</v>
      </c>
    </row>
    <row r="15229" spans="1:8">
      <c r="A15229" t="n">
        <v>119140</v>
      </c>
      <c r="B15229" s="26" t="n">
        <v>16</v>
      </c>
      <c r="C15229" s="7" t="n">
        <v>0</v>
      </c>
    </row>
    <row r="15230" spans="1:8">
      <c r="A15230" t="s">
        <v>4</v>
      </c>
      <c r="B15230" s="4" t="s">
        <v>5</v>
      </c>
      <c r="C15230" s="4" t="s">
        <v>11</v>
      </c>
      <c r="D15230" s="4" t="s">
        <v>7</v>
      </c>
      <c r="E15230" s="4" t="s">
        <v>17</v>
      </c>
      <c r="F15230" s="4" t="s">
        <v>42</v>
      </c>
      <c r="G15230" s="4" t="s">
        <v>7</v>
      </c>
      <c r="H15230" s="4" t="s">
        <v>7</v>
      </c>
      <c r="I15230" s="4" t="s">
        <v>7</v>
      </c>
      <c r="J15230" s="4" t="s">
        <v>17</v>
      </c>
      <c r="K15230" s="4" t="s">
        <v>42</v>
      </c>
      <c r="L15230" s="4" t="s">
        <v>7</v>
      </c>
      <c r="M15230" s="4" t="s">
        <v>7</v>
      </c>
    </row>
    <row r="15231" spans="1:8">
      <c r="A15231" t="n">
        <v>119143</v>
      </c>
      <c r="B15231" s="31" t="n">
        <v>26</v>
      </c>
      <c r="C15231" s="7" t="n">
        <v>0</v>
      </c>
      <c r="D15231" s="7" t="n">
        <v>17</v>
      </c>
      <c r="E15231" s="7" t="n">
        <v>65055</v>
      </c>
      <c r="F15231" s="7" t="s">
        <v>549</v>
      </c>
      <c r="G15231" s="7" t="n">
        <v>2</v>
      </c>
      <c r="H15231" s="7" t="n">
        <v>3</v>
      </c>
      <c r="I15231" s="7" t="n">
        <v>17</v>
      </c>
      <c r="J15231" s="7" t="n">
        <v>65056</v>
      </c>
      <c r="K15231" s="7" t="s">
        <v>550</v>
      </c>
      <c r="L15231" s="7" t="n">
        <v>2</v>
      </c>
      <c r="M15231" s="7" t="n">
        <v>0</v>
      </c>
    </row>
    <row r="15232" spans="1:8">
      <c r="A15232" t="s">
        <v>4</v>
      </c>
      <c r="B15232" s="4" t="s">
        <v>5</v>
      </c>
    </row>
    <row r="15233" spans="1:15">
      <c r="A15233" t="n">
        <v>119278</v>
      </c>
      <c r="B15233" s="24" t="n">
        <v>28</v>
      </c>
    </row>
    <row r="15234" spans="1:15">
      <c r="A15234" t="s">
        <v>4</v>
      </c>
      <c r="B15234" s="4" t="s">
        <v>5</v>
      </c>
      <c r="C15234" s="4" t="s">
        <v>11</v>
      </c>
    </row>
    <row r="15235" spans="1:15">
      <c r="A15235" t="n">
        <v>119279</v>
      </c>
      <c r="B15235" s="26" t="n">
        <v>16</v>
      </c>
      <c r="C15235" s="7" t="n">
        <v>300</v>
      </c>
    </row>
    <row r="15236" spans="1:15">
      <c r="A15236" t="s">
        <v>4</v>
      </c>
      <c r="B15236" s="4" t="s">
        <v>5</v>
      </c>
      <c r="C15236" s="4" t="s">
        <v>7</v>
      </c>
      <c r="D15236" s="4" t="s">
        <v>15</v>
      </c>
      <c r="E15236" s="4" t="s">
        <v>15</v>
      </c>
      <c r="F15236" s="4" t="s">
        <v>15</v>
      </c>
    </row>
    <row r="15237" spans="1:15">
      <c r="A15237" t="n">
        <v>119282</v>
      </c>
      <c r="B15237" s="61" t="n">
        <v>45</v>
      </c>
      <c r="C15237" s="7" t="n">
        <v>9</v>
      </c>
      <c r="D15237" s="7" t="n">
        <v>0.0500000007450581</v>
      </c>
      <c r="E15237" s="7" t="n">
        <v>0.0500000007450581</v>
      </c>
      <c r="F15237" s="7" t="n">
        <v>0.200000002980232</v>
      </c>
    </row>
    <row r="15238" spans="1:15">
      <c r="A15238" t="s">
        <v>4</v>
      </c>
      <c r="B15238" s="4" t="s">
        <v>5</v>
      </c>
      <c r="C15238" s="4" t="s">
        <v>7</v>
      </c>
      <c r="D15238" s="4" t="s">
        <v>11</v>
      </c>
      <c r="E15238" s="4" t="s">
        <v>11</v>
      </c>
      <c r="F15238" s="4" t="s">
        <v>7</v>
      </c>
    </row>
    <row r="15239" spans="1:15">
      <c r="A15239" t="n">
        <v>119296</v>
      </c>
      <c r="B15239" s="22" t="n">
        <v>25</v>
      </c>
      <c r="C15239" s="7" t="n">
        <v>1</v>
      </c>
      <c r="D15239" s="7" t="n">
        <v>220</v>
      </c>
      <c r="E15239" s="7" t="n">
        <v>450</v>
      </c>
      <c r="F15239" s="7" t="n">
        <v>0</v>
      </c>
    </row>
    <row r="15240" spans="1:15">
      <c r="A15240" t="s">
        <v>4</v>
      </c>
      <c r="B15240" s="4" t="s">
        <v>5</v>
      </c>
      <c r="C15240" s="4" t="s">
        <v>7</v>
      </c>
      <c r="D15240" s="4" t="s">
        <v>11</v>
      </c>
      <c r="E15240" s="4" t="s">
        <v>8</v>
      </c>
    </row>
    <row r="15241" spans="1:15">
      <c r="A15241" t="n">
        <v>119303</v>
      </c>
      <c r="B15241" s="30" t="n">
        <v>51</v>
      </c>
      <c r="C15241" s="7" t="n">
        <v>4</v>
      </c>
      <c r="D15241" s="7" t="n">
        <v>9</v>
      </c>
      <c r="E15241" s="7" t="s">
        <v>267</v>
      </c>
    </row>
    <row r="15242" spans="1:15">
      <c r="A15242" t="s">
        <v>4</v>
      </c>
      <c r="B15242" s="4" t="s">
        <v>5</v>
      </c>
      <c r="C15242" s="4" t="s">
        <v>11</v>
      </c>
    </row>
    <row r="15243" spans="1:15">
      <c r="A15243" t="n">
        <v>119317</v>
      </c>
      <c r="B15243" s="26" t="n">
        <v>16</v>
      </c>
      <c r="C15243" s="7" t="n">
        <v>0</v>
      </c>
    </row>
    <row r="15244" spans="1:15">
      <c r="A15244" t="s">
        <v>4</v>
      </c>
      <c r="B15244" s="4" t="s">
        <v>5</v>
      </c>
      <c r="C15244" s="4" t="s">
        <v>11</v>
      </c>
      <c r="D15244" s="4" t="s">
        <v>7</v>
      </c>
      <c r="E15244" s="4" t="s">
        <v>17</v>
      </c>
      <c r="F15244" s="4" t="s">
        <v>42</v>
      </c>
      <c r="G15244" s="4" t="s">
        <v>7</v>
      </c>
      <c r="H15244" s="4" t="s">
        <v>7</v>
      </c>
    </row>
    <row r="15245" spans="1:15">
      <c r="A15245" t="n">
        <v>119320</v>
      </c>
      <c r="B15245" s="31" t="n">
        <v>26</v>
      </c>
      <c r="C15245" s="7" t="n">
        <v>9</v>
      </c>
      <c r="D15245" s="7" t="n">
        <v>17</v>
      </c>
      <c r="E15245" s="7" t="n">
        <v>5446</v>
      </c>
      <c r="F15245" s="7" t="s">
        <v>551</v>
      </c>
      <c r="G15245" s="7" t="n">
        <v>2</v>
      </c>
      <c r="H15245" s="7" t="n">
        <v>0</v>
      </c>
    </row>
    <row r="15246" spans="1:15">
      <c r="A15246" t="s">
        <v>4</v>
      </c>
      <c r="B15246" s="4" t="s">
        <v>5</v>
      </c>
    </row>
    <row r="15247" spans="1:15">
      <c r="A15247" t="n">
        <v>119345</v>
      </c>
      <c r="B15247" s="24" t="n">
        <v>28</v>
      </c>
    </row>
    <row r="15248" spans="1:15">
      <c r="A15248" t="s">
        <v>4</v>
      </c>
      <c r="B15248" s="4" t="s">
        <v>5</v>
      </c>
      <c r="C15248" s="4" t="s">
        <v>11</v>
      </c>
      <c r="D15248" s="4" t="s">
        <v>7</v>
      </c>
    </row>
    <row r="15249" spans="1:8">
      <c r="A15249" t="n">
        <v>119346</v>
      </c>
      <c r="B15249" s="33" t="n">
        <v>89</v>
      </c>
      <c r="C15249" s="7" t="n">
        <v>65533</v>
      </c>
      <c r="D15249" s="7" t="n">
        <v>1</v>
      </c>
    </row>
    <row r="15250" spans="1:8">
      <c r="A15250" t="s">
        <v>4</v>
      </c>
      <c r="B15250" s="4" t="s">
        <v>5</v>
      </c>
      <c r="C15250" s="4" t="s">
        <v>7</v>
      </c>
      <c r="D15250" s="4" t="s">
        <v>11</v>
      </c>
      <c r="E15250" s="4" t="s">
        <v>11</v>
      </c>
      <c r="F15250" s="4" t="s">
        <v>7</v>
      </c>
    </row>
    <row r="15251" spans="1:8">
      <c r="A15251" t="n">
        <v>119350</v>
      </c>
      <c r="B15251" s="22" t="n">
        <v>25</v>
      </c>
      <c r="C15251" s="7" t="n">
        <v>1</v>
      </c>
      <c r="D15251" s="7" t="n">
        <v>65535</v>
      </c>
      <c r="E15251" s="7" t="n">
        <v>65535</v>
      </c>
      <c r="F15251" s="7" t="n">
        <v>0</v>
      </c>
    </row>
    <row r="15252" spans="1:8">
      <c r="A15252" t="s">
        <v>4</v>
      </c>
      <c r="B15252" s="4" t="s">
        <v>5</v>
      </c>
      <c r="C15252" s="4" t="s">
        <v>7</v>
      </c>
      <c r="D15252" s="4" t="s">
        <v>11</v>
      </c>
      <c r="E15252" s="4" t="s">
        <v>8</v>
      </c>
    </row>
    <row r="15253" spans="1:8">
      <c r="A15253" t="n">
        <v>119357</v>
      </c>
      <c r="B15253" s="30" t="n">
        <v>51</v>
      </c>
      <c r="C15253" s="7" t="n">
        <v>4</v>
      </c>
      <c r="D15253" s="7" t="n">
        <v>0</v>
      </c>
      <c r="E15253" s="7" t="s">
        <v>334</v>
      </c>
    </row>
    <row r="15254" spans="1:8">
      <c r="A15254" t="s">
        <v>4</v>
      </c>
      <c r="B15254" s="4" t="s">
        <v>5</v>
      </c>
      <c r="C15254" s="4" t="s">
        <v>11</v>
      </c>
    </row>
    <row r="15255" spans="1:8">
      <c r="A15255" t="n">
        <v>119370</v>
      </c>
      <c r="B15255" s="26" t="n">
        <v>16</v>
      </c>
      <c r="C15255" s="7" t="n">
        <v>0</v>
      </c>
    </row>
    <row r="15256" spans="1:8">
      <c r="A15256" t="s">
        <v>4</v>
      </c>
      <c r="B15256" s="4" t="s">
        <v>5</v>
      </c>
      <c r="C15256" s="4" t="s">
        <v>11</v>
      </c>
      <c r="D15256" s="4" t="s">
        <v>7</v>
      </c>
      <c r="E15256" s="4" t="s">
        <v>17</v>
      </c>
      <c r="F15256" s="4" t="s">
        <v>42</v>
      </c>
      <c r="G15256" s="4" t="s">
        <v>7</v>
      </c>
      <c r="H15256" s="4" t="s">
        <v>7</v>
      </c>
    </row>
    <row r="15257" spans="1:8">
      <c r="A15257" t="n">
        <v>119373</v>
      </c>
      <c r="B15257" s="31" t="n">
        <v>26</v>
      </c>
      <c r="C15257" s="7" t="n">
        <v>0</v>
      </c>
      <c r="D15257" s="7" t="n">
        <v>17</v>
      </c>
      <c r="E15257" s="7" t="n">
        <v>65057</v>
      </c>
      <c r="F15257" s="7" t="s">
        <v>552</v>
      </c>
      <c r="G15257" s="7" t="n">
        <v>2</v>
      </c>
      <c r="H15257" s="7" t="n">
        <v>0</v>
      </c>
    </row>
    <row r="15258" spans="1:8">
      <c r="A15258" t="s">
        <v>4</v>
      </c>
      <c r="B15258" s="4" t="s">
        <v>5</v>
      </c>
    </row>
    <row r="15259" spans="1:8">
      <c r="A15259" t="n">
        <v>119464</v>
      </c>
      <c r="B15259" s="24" t="n">
        <v>28</v>
      </c>
    </row>
    <row r="15260" spans="1:8">
      <c r="A15260" t="s">
        <v>4</v>
      </c>
      <c r="B15260" s="4" t="s">
        <v>5</v>
      </c>
      <c r="C15260" s="4" t="s">
        <v>7</v>
      </c>
      <c r="D15260" s="4" t="s">
        <v>7</v>
      </c>
      <c r="E15260" s="4" t="s">
        <v>15</v>
      </c>
      <c r="F15260" s="4" t="s">
        <v>11</v>
      </c>
    </row>
    <row r="15261" spans="1:8">
      <c r="A15261" t="n">
        <v>119465</v>
      </c>
      <c r="B15261" s="61" t="n">
        <v>45</v>
      </c>
      <c r="C15261" s="7" t="n">
        <v>5</v>
      </c>
      <c r="D15261" s="7" t="n">
        <v>3</v>
      </c>
      <c r="E15261" s="7" t="n">
        <v>2.90000009536743</v>
      </c>
      <c r="F15261" s="7" t="n">
        <v>5000</v>
      </c>
    </row>
    <row r="15262" spans="1:8">
      <c r="A15262" t="s">
        <v>4</v>
      </c>
      <c r="B15262" s="4" t="s">
        <v>5</v>
      </c>
      <c r="C15262" s="4" t="s">
        <v>11</v>
      </c>
    </row>
    <row r="15263" spans="1:8">
      <c r="A15263" t="n">
        <v>119474</v>
      </c>
      <c r="B15263" s="26" t="n">
        <v>16</v>
      </c>
      <c r="C15263" s="7" t="n">
        <v>2000</v>
      </c>
    </row>
    <row r="15264" spans="1:8">
      <c r="A15264" t="s">
        <v>4</v>
      </c>
      <c r="B15264" s="4" t="s">
        <v>5</v>
      </c>
      <c r="C15264" s="4" t="s">
        <v>7</v>
      </c>
      <c r="D15264" s="4" t="s">
        <v>11</v>
      </c>
      <c r="E15264" s="4" t="s">
        <v>7</v>
      </c>
    </row>
    <row r="15265" spans="1:8">
      <c r="A15265" t="n">
        <v>119477</v>
      </c>
      <c r="B15265" s="15" t="n">
        <v>49</v>
      </c>
      <c r="C15265" s="7" t="n">
        <v>1</v>
      </c>
      <c r="D15265" s="7" t="n">
        <v>4000</v>
      </c>
      <c r="E15265" s="7" t="n">
        <v>0</v>
      </c>
    </row>
    <row r="15266" spans="1:8">
      <c r="A15266" t="s">
        <v>4</v>
      </c>
      <c r="B15266" s="4" t="s">
        <v>5</v>
      </c>
      <c r="C15266" s="4" t="s">
        <v>7</v>
      </c>
      <c r="D15266" s="4" t="s">
        <v>11</v>
      </c>
      <c r="E15266" s="4" t="s">
        <v>15</v>
      </c>
    </row>
    <row r="15267" spans="1:8">
      <c r="A15267" t="n">
        <v>119482</v>
      </c>
      <c r="B15267" s="28" t="n">
        <v>58</v>
      </c>
      <c r="C15267" s="7" t="n">
        <v>0</v>
      </c>
      <c r="D15267" s="7" t="n">
        <v>2000</v>
      </c>
      <c r="E15267" s="7" t="n">
        <v>1</v>
      </c>
    </row>
    <row r="15268" spans="1:8">
      <c r="A15268" t="s">
        <v>4</v>
      </c>
      <c r="B15268" s="4" t="s">
        <v>5</v>
      </c>
      <c r="C15268" s="4" t="s">
        <v>7</v>
      </c>
      <c r="D15268" s="4" t="s">
        <v>11</v>
      </c>
    </row>
    <row r="15269" spans="1:8">
      <c r="A15269" t="n">
        <v>119490</v>
      </c>
      <c r="B15269" s="28" t="n">
        <v>58</v>
      </c>
      <c r="C15269" s="7" t="n">
        <v>255</v>
      </c>
      <c r="D15269" s="7" t="n">
        <v>0</v>
      </c>
    </row>
    <row r="15270" spans="1:8">
      <c r="A15270" t="s">
        <v>4</v>
      </c>
      <c r="B15270" s="4" t="s">
        <v>5</v>
      </c>
      <c r="C15270" s="4" t="s">
        <v>11</v>
      </c>
      <c r="D15270" s="4" t="s">
        <v>11</v>
      </c>
      <c r="E15270" s="4" t="s">
        <v>11</v>
      </c>
    </row>
    <row r="15271" spans="1:8">
      <c r="A15271" t="n">
        <v>119494</v>
      </c>
      <c r="B15271" s="42" t="n">
        <v>61</v>
      </c>
      <c r="C15271" s="7" t="n">
        <v>9</v>
      </c>
      <c r="D15271" s="7" t="n">
        <v>65533</v>
      </c>
      <c r="E15271" s="7" t="n">
        <v>0</v>
      </c>
    </row>
    <row r="15272" spans="1:8">
      <c r="A15272" t="s">
        <v>4</v>
      </c>
      <c r="B15272" s="4" t="s">
        <v>5</v>
      </c>
      <c r="C15272" s="4" t="s">
        <v>11</v>
      </c>
      <c r="D15272" s="4" t="s">
        <v>17</v>
      </c>
    </row>
    <row r="15273" spans="1:8">
      <c r="A15273" t="n">
        <v>119501</v>
      </c>
      <c r="B15273" s="41" t="n">
        <v>43</v>
      </c>
      <c r="C15273" s="7" t="n">
        <v>9</v>
      </c>
      <c r="D15273" s="7" t="n">
        <v>128</v>
      </c>
    </row>
    <row r="15274" spans="1:8">
      <c r="A15274" t="s">
        <v>4</v>
      </c>
      <c r="B15274" s="4" t="s">
        <v>5</v>
      </c>
      <c r="C15274" s="4" t="s">
        <v>11</v>
      </c>
      <c r="D15274" s="4" t="s">
        <v>17</v>
      </c>
    </row>
    <row r="15275" spans="1:8">
      <c r="A15275" t="n">
        <v>119508</v>
      </c>
      <c r="B15275" s="41" t="n">
        <v>43</v>
      </c>
      <c r="C15275" s="7" t="n">
        <v>9</v>
      </c>
      <c r="D15275" s="7" t="n">
        <v>32</v>
      </c>
    </row>
    <row r="15276" spans="1:8">
      <c r="A15276" t="s">
        <v>4</v>
      </c>
      <c r="B15276" s="4" t="s">
        <v>5</v>
      </c>
      <c r="C15276" s="4" t="s">
        <v>7</v>
      </c>
    </row>
    <row r="15277" spans="1:8">
      <c r="A15277" t="n">
        <v>119515</v>
      </c>
      <c r="B15277" s="61" t="n">
        <v>45</v>
      </c>
      <c r="C15277" s="7" t="n">
        <v>0</v>
      </c>
    </row>
    <row r="15278" spans="1:8">
      <c r="A15278" t="s">
        <v>4</v>
      </c>
      <c r="B15278" s="4" t="s">
        <v>5</v>
      </c>
      <c r="C15278" s="4" t="s">
        <v>11</v>
      </c>
    </row>
    <row r="15279" spans="1:8">
      <c r="A15279" t="n">
        <v>119517</v>
      </c>
      <c r="B15279" s="26" t="n">
        <v>16</v>
      </c>
      <c r="C15279" s="7" t="n">
        <v>2000</v>
      </c>
    </row>
    <row r="15280" spans="1:8">
      <c r="A15280" t="s">
        <v>4</v>
      </c>
      <c r="B15280" s="4" t="s">
        <v>5</v>
      </c>
      <c r="C15280" s="4" t="s">
        <v>7</v>
      </c>
      <c r="D15280" s="4" t="s">
        <v>11</v>
      </c>
      <c r="E15280" s="4" t="s">
        <v>11</v>
      </c>
      <c r="F15280" s="4" t="s">
        <v>11</v>
      </c>
      <c r="G15280" s="4" t="s">
        <v>11</v>
      </c>
      <c r="H15280" s="4" t="s">
        <v>7</v>
      </c>
    </row>
    <row r="15281" spans="1:8">
      <c r="A15281" t="n">
        <v>119520</v>
      </c>
      <c r="B15281" s="22" t="n">
        <v>25</v>
      </c>
      <c r="C15281" s="7" t="n">
        <v>5</v>
      </c>
      <c r="D15281" s="7" t="n">
        <v>65535</v>
      </c>
      <c r="E15281" s="7" t="n">
        <v>500</v>
      </c>
      <c r="F15281" s="7" t="n">
        <v>800</v>
      </c>
      <c r="G15281" s="7" t="n">
        <v>140</v>
      </c>
      <c r="H15281" s="7" t="n">
        <v>0</v>
      </c>
    </row>
    <row r="15282" spans="1:8">
      <c r="A15282" t="s">
        <v>4</v>
      </c>
      <c r="B15282" s="4" t="s">
        <v>5</v>
      </c>
      <c r="C15282" s="4" t="s">
        <v>11</v>
      </c>
      <c r="D15282" s="4" t="s">
        <v>7</v>
      </c>
      <c r="E15282" s="4" t="s">
        <v>42</v>
      </c>
      <c r="F15282" s="4" t="s">
        <v>7</v>
      </c>
      <c r="G15282" s="4" t="s">
        <v>7</v>
      </c>
    </row>
    <row r="15283" spans="1:8">
      <c r="A15283" t="n">
        <v>119531</v>
      </c>
      <c r="B15283" s="23" t="n">
        <v>24</v>
      </c>
      <c r="C15283" s="7" t="n">
        <v>65533</v>
      </c>
      <c r="D15283" s="7" t="n">
        <v>11</v>
      </c>
      <c r="E15283" s="7" t="s">
        <v>553</v>
      </c>
      <c r="F15283" s="7" t="n">
        <v>2</v>
      </c>
      <c r="G15283" s="7" t="n">
        <v>0</v>
      </c>
    </row>
    <row r="15284" spans="1:8">
      <c r="A15284" t="s">
        <v>4</v>
      </c>
      <c r="B15284" s="4" t="s">
        <v>5</v>
      </c>
    </row>
    <row r="15285" spans="1:8">
      <c r="A15285" t="n">
        <v>119621</v>
      </c>
      <c r="B15285" s="24" t="n">
        <v>28</v>
      </c>
    </row>
    <row r="15286" spans="1:8">
      <c r="A15286" t="s">
        <v>4</v>
      </c>
      <c r="B15286" s="4" t="s">
        <v>5</v>
      </c>
      <c r="C15286" s="4" t="s">
        <v>11</v>
      </c>
      <c r="D15286" s="4" t="s">
        <v>7</v>
      </c>
      <c r="E15286" s="4" t="s">
        <v>42</v>
      </c>
      <c r="F15286" s="4" t="s">
        <v>7</v>
      </c>
      <c r="G15286" s="4" t="s">
        <v>7</v>
      </c>
    </row>
    <row r="15287" spans="1:8">
      <c r="A15287" t="n">
        <v>119622</v>
      </c>
      <c r="B15287" s="23" t="n">
        <v>24</v>
      </c>
      <c r="C15287" s="7" t="n">
        <v>65533</v>
      </c>
      <c r="D15287" s="7" t="n">
        <v>11</v>
      </c>
      <c r="E15287" s="7" t="s">
        <v>554</v>
      </c>
      <c r="F15287" s="7" t="n">
        <v>2</v>
      </c>
      <c r="G15287" s="7" t="n">
        <v>0</v>
      </c>
    </row>
    <row r="15288" spans="1:8">
      <c r="A15288" t="s">
        <v>4</v>
      </c>
      <c r="B15288" s="4" t="s">
        <v>5</v>
      </c>
    </row>
    <row r="15289" spans="1:8">
      <c r="A15289" t="n">
        <v>119715</v>
      </c>
      <c r="B15289" s="24" t="n">
        <v>28</v>
      </c>
    </row>
    <row r="15290" spans="1:8">
      <c r="A15290" t="s">
        <v>4</v>
      </c>
      <c r="B15290" s="4" t="s">
        <v>5</v>
      </c>
      <c r="C15290" s="4" t="s">
        <v>7</v>
      </c>
    </row>
    <row r="15291" spans="1:8">
      <c r="A15291" t="n">
        <v>119716</v>
      </c>
      <c r="B15291" s="25" t="n">
        <v>27</v>
      </c>
      <c r="C15291" s="7" t="n">
        <v>0</v>
      </c>
    </row>
    <row r="15292" spans="1:8">
      <c r="A15292" t="s">
        <v>4</v>
      </c>
      <c r="B15292" s="4" t="s">
        <v>5</v>
      </c>
      <c r="C15292" s="4" t="s">
        <v>7</v>
      </c>
    </row>
    <row r="15293" spans="1:8">
      <c r="A15293" t="n">
        <v>119718</v>
      </c>
      <c r="B15293" s="25" t="n">
        <v>27</v>
      </c>
      <c r="C15293" s="7" t="n">
        <v>1</v>
      </c>
    </row>
    <row r="15294" spans="1:8">
      <c r="A15294" t="s">
        <v>4</v>
      </c>
      <c r="B15294" s="4" t="s">
        <v>5</v>
      </c>
      <c r="C15294" s="4" t="s">
        <v>7</v>
      </c>
      <c r="D15294" s="4" t="s">
        <v>11</v>
      </c>
      <c r="E15294" s="4" t="s">
        <v>11</v>
      </c>
      <c r="F15294" s="4" t="s">
        <v>11</v>
      </c>
      <c r="G15294" s="4" t="s">
        <v>11</v>
      </c>
      <c r="H15294" s="4" t="s">
        <v>7</v>
      </c>
    </row>
    <row r="15295" spans="1:8">
      <c r="A15295" t="n">
        <v>119720</v>
      </c>
      <c r="B15295" s="22" t="n">
        <v>25</v>
      </c>
      <c r="C15295" s="7" t="n">
        <v>5</v>
      </c>
      <c r="D15295" s="7" t="n">
        <v>65535</v>
      </c>
      <c r="E15295" s="7" t="n">
        <v>65535</v>
      </c>
      <c r="F15295" s="7" t="n">
        <v>65535</v>
      </c>
      <c r="G15295" s="7" t="n">
        <v>65535</v>
      </c>
      <c r="H15295" s="7" t="n">
        <v>0</v>
      </c>
    </row>
    <row r="15296" spans="1:8">
      <c r="A15296" t="s">
        <v>4</v>
      </c>
      <c r="B15296" s="4" t="s">
        <v>5</v>
      </c>
      <c r="C15296" s="4" t="s">
        <v>7</v>
      </c>
      <c r="D15296" s="4" t="s">
        <v>7</v>
      </c>
    </row>
    <row r="15297" spans="1:8">
      <c r="A15297" t="n">
        <v>119731</v>
      </c>
      <c r="B15297" s="15" t="n">
        <v>49</v>
      </c>
      <c r="C15297" s="7" t="n">
        <v>2</v>
      </c>
      <c r="D15297" s="7" t="n">
        <v>0</v>
      </c>
    </row>
    <row r="15298" spans="1:8">
      <c r="A15298" t="s">
        <v>4</v>
      </c>
      <c r="B15298" s="4" t="s">
        <v>5</v>
      </c>
      <c r="C15298" s="4" t="s">
        <v>11</v>
      </c>
      <c r="D15298" s="4" t="s">
        <v>11</v>
      </c>
      <c r="E15298" s="4" t="s">
        <v>11</v>
      </c>
    </row>
    <row r="15299" spans="1:8">
      <c r="A15299" t="n">
        <v>119734</v>
      </c>
      <c r="B15299" s="42" t="n">
        <v>61</v>
      </c>
      <c r="C15299" s="7" t="n">
        <v>0</v>
      </c>
      <c r="D15299" s="7" t="n">
        <v>65533</v>
      </c>
      <c r="E15299" s="7" t="n">
        <v>0</v>
      </c>
    </row>
    <row r="15300" spans="1:8">
      <c r="A15300" t="s">
        <v>4</v>
      </c>
      <c r="B15300" s="4" t="s">
        <v>5</v>
      </c>
      <c r="C15300" s="4" t="s">
        <v>11</v>
      </c>
      <c r="D15300" s="4" t="s">
        <v>7</v>
      </c>
      <c r="E15300" s="4" t="s">
        <v>8</v>
      </c>
      <c r="F15300" s="4" t="s">
        <v>15</v>
      </c>
      <c r="G15300" s="4" t="s">
        <v>15</v>
      </c>
      <c r="H15300" s="4" t="s">
        <v>15</v>
      </c>
    </row>
    <row r="15301" spans="1:8">
      <c r="A15301" t="n">
        <v>119741</v>
      </c>
      <c r="B15301" s="40" t="n">
        <v>48</v>
      </c>
      <c r="C15301" s="7" t="n">
        <v>0</v>
      </c>
      <c r="D15301" s="7" t="n">
        <v>0</v>
      </c>
      <c r="E15301" s="7" t="s">
        <v>135</v>
      </c>
      <c r="F15301" s="7" t="n">
        <v>-1</v>
      </c>
      <c r="G15301" s="7" t="n">
        <v>1</v>
      </c>
      <c r="H15301" s="7" t="n">
        <v>0</v>
      </c>
    </row>
    <row r="15302" spans="1:8">
      <c r="A15302" t="s">
        <v>4</v>
      </c>
      <c r="B15302" s="4" t="s">
        <v>5</v>
      </c>
      <c r="C15302" s="4" t="s">
        <v>11</v>
      </c>
      <c r="D15302" s="4" t="s">
        <v>15</v>
      </c>
      <c r="E15302" s="4" t="s">
        <v>15</v>
      </c>
      <c r="F15302" s="4" t="s">
        <v>15</v>
      </c>
      <c r="G15302" s="4" t="s">
        <v>15</v>
      </c>
    </row>
    <row r="15303" spans="1:8">
      <c r="A15303" t="n">
        <v>119765</v>
      </c>
      <c r="B15303" s="37" t="n">
        <v>46</v>
      </c>
      <c r="C15303" s="7" t="n">
        <v>0</v>
      </c>
      <c r="D15303" s="7" t="n">
        <v>-30.0400009155273</v>
      </c>
      <c r="E15303" s="7" t="n">
        <v>0</v>
      </c>
      <c r="F15303" s="7" t="n">
        <v>-56.8899993896484</v>
      </c>
      <c r="G15303" s="7" t="n">
        <v>90</v>
      </c>
    </row>
    <row r="15304" spans="1:8">
      <c r="A15304" t="s">
        <v>4</v>
      </c>
      <c r="B15304" s="4" t="s">
        <v>5</v>
      </c>
      <c r="C15304" s="4" t="s">
        <v>7</v>
      </c>
    </row>
    <row r="15305" spans="1:8">
      <c r="A15305" t="n">
        <v>119784</v>
      </c>
      <c r="B15305" s="61" t="n">
        <v>45</v>
      </c>
      <c r="C15305" s="7" t="n">
        <v>0</v>
      </c>
    </row>
    <row r="15306" spans="1:8">
      <c r="A15306" t="s">
        <v>4</v>
      </c>
      <c r="B15306" s="4" t="s">
        <v>5</v>
      </c>
      <c r="C15306" s="4" t="s">
        <v>11</v>
      </c>
    </row>
    <row r="15307" spans="1:8">
      <c r="A15307" t="n">
        <v>119786</v>
      </c>
      <c r="B15307" s="26" t="n">
        <v>16</v>
      </c>
      <c r="C15307" s="7" t="n">
        <v>500</v>
      </c>
    </row>
    <row r="15308" spans="1:8">
      <c r="A15308" t="s">
        <v>4</v>
      </c>
      <c r="B15308" s="4" t="s">
        <v>5</v>
      </c>
      <c r="C15308" s="4" t="s">
        <v>7</v>
      </c>
      <c r="D15308" s="4" t="s">
        <v>11</v>
      </c>
      <c r="E15308" s="4" t="s">
        <v>7</v>
      </c>
    </row>
    <row r="15309" spans="1:8">
      <c r="A15309" t="n">
        <v>119789</v>
      </c>
      <c r="B15309" s="38" t="n">
        <v>36</v>
      </c>
      <c r="C15309" s="7" t="n">
        <v>9</v>
      </c>
      <c r="D15309" s="7" t="n">
        <v>0</v>
      </c>
      <c r="E15309" s="7" t="n">
        <v>0</v>
      </c>
    </row>
    <row r="15310" spans="1:8">
      <c r="A15310" t="s">
        <v>4</v>
      </c>
      <c r="B15310" s="4" t="s">
        <v>5</v>
      </c>
      <c r="C15310" s="4" t="s">
        <v>7</v>
      </c>
      <c r="D15310" s="4" t="s">
        <v>11</v>
      </c>
      <c r="E15310" s="4" t="s">
        <v>7</v>
      </c>
    </row>
    <row r="15311" spans="1:8">
      <c r="A15311" t="n">
        <v>119794</v>
      </c>
      <c r="B15311" s="38" t="n">
        <v>36</v>
      </c>
      <c r="C15311" s="7" t="n">
        <v>9</v>
      </c>
      <c r="D15311" s="7" t="n">
        <v>9</v>
      </c>
      <c r="E15311" s="7" t="n">
        <v>0</v>
      </c>
    </row>
    <row r="15312" spans="1:8">
      <c r="A15312" t="s">
        <v>4</v>
      </c>
      <c r="B15312" s="4" t="s">
        <v>5</v>
      </c>
      <c r="C15312" s="4" t="s">
        <v>7</v>
      </c>
      <c r="D15312" s="4" t="s">
        <v>8</v>
      </c>
    </row>
    <row r="15313" spans="1:8">
      <c r="A15313" t="n">
        <v>119799</v>
      </c>
      <c r="B15313" s="6" t="n">
        <v>2</v>
      </c>
      <c r="C15313" s="7" t="n">
        <v>10</v>
      </c>
      <c r="D15313" s="7" t="s">
        <v>608</v>
      </c>
    </row>
    <row r="15314" spans="1:8">
      <c r="A15314" t="s">
        <v>4</v>
      </c>
      <c r="B15314" s="4" t="s">
        <v>5</v>
      </c>
    </row>
    <row r="15315" spans="1:8">
      <c r="A15315" t="n">
        <v>119820</v>
      </c>
      <c r="B15315" s="5" t="n">
        <v>1</v>
      </c>
    </row>
    <row r="15316" spans="1:8" s="3" customFormat="1" customHeight="0">
      <c r="A15316" s="3" t="s">
        <v>2</v>
      </c>
      <c r="B15316" s="3" t="s">
        <v>617</v>
      </c>
    </row>
    <row r="15317" spans="1:8">
      <c r="A15317" t="s">
        <v>4</v>
      </c>
      <c r="B15317" s="4" t="s">
        <v>5</v>
      </c>
      <c r="C15317" s="4" t="s">
        <v>7</v>
      </c>
      <c r="D15317" s="4" t="s">
        <v>7</v>
      </c>
      <c r="E15317" s="4" t="s">
        <v>7</v>
      </c>
      <c r="F15317" s="4" t="s">
        <v>7</v>
      </c>
    </row>
    <row r="15318" spans="1:8">
      <c r="A15318" t="n">
        <v>119824</v>
      </c>
      <c r="B15318" s="13" t="n">
        <v>14</v>
      </c>
      <c r="C15318" s="7" t="n">
        <v>2</v>
      </c>
      <c r="D15318" s="7" t="n">
        <v>0</v>
      </c>
      <c r="E15318" s="7" t="n">
        <v>0</v>
      </c>
      <c r="F15318" s="7" t="n">
        <v>0</v>
      </c>
    </row>
    <row r="15319" spans="1:8">
      <c r="A15319" t="s">
        <v>4</v>
      </c>
      <c r="B15319" s="4" t="s">
        <v>5</v>
      </c>
      <c r="C15319" s="4" t="s">
        <v>7</v>
      </c>
      <c r="D15319" s="10" t="s">
        <v>10</v>
      </c>
      <c r="E15319" s="4" t="s">
        <v>5</v>
      </c>
      <c r="F15319" s="4" t="s">
        <v>7</v>
      </c>
      <c r="G15319" s="4" t="s">
        <v>11</v>
      </c>
      <c r="H15319" s="10" t="s">
        <v>12</v>
      </c>
      <c r="I15319" s="4" t="s">
        <v>7</v>
      </c>
      <c r="J15319" s="4" t="s">
        <v>17</v>
      </c>
      <c r="K15319" s="4" t="s">
        <v>7</v>
      </c>
      <c r="L15319" s="4" t="s">
        <v>7</v>
      </c>
      <c r="M15319" s="10" t="s">
        <v>10</v>
      </c>
      <c r="N15319" s="4" t="s">
        <v>5</v>
      </c>
      <c r="O15319" s="4" t="s">
        <v>7</v>
      </c>
      <c r="P15319" s="4" t="s">
        <v>11</v>
      </c>
      <c r="Q15319" s="10" t="s">
        <v>12</v>
      </c>
      <c r="R15319" s="4" t="s">
        <v>7</v>
      </c>
      <c r="S15319" s="4" t="s">
        <v>17</v>
      </c>
      <c r="T15319" s="4" t="s">
        <v>7</v>
      </c>
      <c r="U15319" s="4" t="s">
        <v>7</v>
      </c>
      <c r="V15319" s="4" t="s">
        <v>7</v>
      </c>
      <c r="W15319" s="4" t="s">
        <v>13</v>
      </c>
    </row>
    <row r="15320" spans="1:8">
      <c r="A15320" t="n">
        <v>119829</v>
      </c>
      <c r="B15320" s="9" t="n">
        <v>5</v>
      </c>
      <c r="C15320" s="7" t="n">
        <v>28</v>
      </c>
      <c r="D15320" s="10" t="s">
        <v>3</v>
      </c>
      <c r="E15320" s="8" t="n">
        <v>162</v>
      </c>
      <c r="F15320" s="7" t="n">
        <v>3</v>
      </c>
      <c r="G15320" s="7" t="n">
        <v>36893</v>
      </c>
      <c r="H15320" s="10" t="s">
        <v>3</v>
      </c>
      <c r="I15320" s="7" t="n">
        <v>0</v>
      </c>
      <c r="J15320" s="7" t="n">
        <v>1</v>
      </c>
      <c r="K15320" s="7" t="n">
        <v>2</v>
      </c>
      <c r="L15320" s="7" t="n">
        <v>28</v>
      </c>
      <c r="M15320" s="10" t="s">
        <v>3</v>
      </c>
      <c r="N15320" s="8" t="n">
        <v>162</v>
      </c>
      <c r="O15320" s="7" t="n">
        <v>3</v>
      </c>
      <c r="P15320" s="7" t="n">
        <v>36893</v>
      </c>
      <c r="Q15320" s="10" t="s">
        <v>3</v>
      </c>
      <c r="R15320" s="7" t="n">
        <v>0</v>
      </c>
      <c r="S15320" s="7" t="n">
        <v>2</v>
      </c>
      <c r="T15320" s="7" t="n">
        <v>2</v>
      </c>
      <c r="U15320" s="7" t="n">
        <v>11</v>
      </c>
      <c r="V15320" s="7" t="n">
        <v>1</v>
      </c>
      <c r="W15320" s="11" t="n">
        <f t="normal" ca="1">A15324</f>
        <v>0</v>
      </c>
    </row>
    <row r="15321" spans="1:8">
      <c r="A15321" t="s">
        <v>4</v>
      </c>
      <c r="B15321" s="4" t="s">
        <v>5</v>
      </c>
      <c r="C15321" s="4" t="s">
        <v>7</v>
      </c>
      <c r="D15321" s="4" t="s">
        <v>11</v>
      </c>
      <c r="E15321" s="4" t="s">
        <v>15</v>
      </c>
    </row>
    <row r="15322" spans="1:8">
      <c r="A15322" t="n">
        <v>119858</v>
      </c>
      <c r="B15322" s="28" t="n">
        <v>58</v>
      </c>
      <c r="C15322" s="7" t="n">
        <v>0</v>
      </c>
      <c r="D15322" s="7" t="n">
        <v>0</v>
      </c>
      <c r="E15322" s="7" t="n">
        <v>1</v>
      </c>
    </row>
    <row r="15323" spans="1:8">
      <c r="A15323" t="s">
        <v>4</v>
      </c>
      <c r="B15323" s="4" t="s">
        <v>5</v>
      </c>
      <c r="C15323" s="4" t="s">
        <v>7</v>
      </c>
      <c r="D15323" s="10" t="s">
        <v>10</v>
      </c>
      <c r="E15323" s="4" t="s">
        <v>5</v>
      </c>
      <c r="F15323" s="4" t="s">
        <v>7</v>
      </c>
      <c r="G15323" s="4" t="s">
        <v>11</v>
      </c>
      <c r="H15323" s="10" t="s">
        <v>12</v>
      </c>
      <c r="I15323" s="4" t="s">
        <v>7</v>
      </c>
      <c r="J15323" s="4" t="s">
        <v>17</v>
      </c>
      <c r="K15323" s="4" t="s">
        <v>7</v>
      </c>
      <c r="L15323" s="4" t="s">
        <v>7</v>
      </c>
      <c r="M15323" s="10" t="s">
        <v>10</v>
      </c>
      <c r="N15323" s="4" t="s">
        <v>5</v>
      </c>
      <c r="O15323" s="4" t="s">
        <v>7</v>
      </c>
      <c r="P15323" s="4" t="s">
        <v>11</v>
      </c>
      <c r="Q15323" s="10" t="s">
        <v>12</v>
      </c>
      <c r="R15323" s="4" t="s">
        <v>7</v>
      </c>
      <c r="S15323" s="4" t="s">
        <v>17</v>
      </c>
      <c r="T15323" s="4" t="s">
        <v>7</v>
      </c>
      <c r="U15323" s="4" t="s">
        <v>7</v>
      </c>
      <c r="V15323" s="4" t="s">
        <v>7</v>
      </c>
      <c r="W15323" s="4" t="s">
        <v>13</v>
      </c>
    </row>
    <row r="15324" spans="1:8">
      <c r="A15324" t="n">
        <v>119866</v>
      </c>
      <c r="B15324" s="9" t="n">
        <v>5</v>
      </c>
      <c r="C15324" s="7" t="n">
        <v>28</v>
      </c>
      <c r="D15324" s="10" t="s">
        <v>3</v>
      </c>
      <c r="E15324" s="8" t="n">
        <v>162</v>
      </c>
      <c r="F15324" s="7" t="n">
        <v>3</v>
      </c>
      <c r="G15324" s="7" t="n">
        <v>36893</v>
      </c>
      <c r="H15324" s="10" t="s">
        <v>3</v>
      </c>
      <c r="I15324" s="7" t="n">
        <v>0</v>
      </c>
      <c r="J15324" s="7" t="n">
        <v>1</v>
      </c>
      <c r="K15324" s="7" t="n">
        <v>3</v>
      </c>
      <c r="L15324" s="7" t="n">
        <v>28</v>
      </c>
      <c r="M15324" s="10" t="s">
        <v>3</v>
      </c>
      <c r="N15324" s="8" t="n">
        <v>162</v>
      </c>
      <c r="O15324" s="7" t="n">
        <v>3</v>
      </c>
      <c r="P15324" s="7" t="n">
        <v>36893</v>
      </c>
      <c r="Q15324" s="10" t="s">
        <v>3</v>
      </c>
      <c r="R15324" s="7" t="n">
        <v>0</v>
      </c>
      <c r="S15324" s="7" t="n">
        <v>2</v>
      </c>
      <c r="T15324" s="7" t="n">
        <v>3</v>
      </c>
      <c r="U15324" s="7" t="n">
        <v>9</v>
      </c>
      <c r="V15324" s="7" t="n">
        <v>1</v>
      </c>
      <c r="W15324" s="11" t="n">
        <f t="normal" ca="1">A15334</f>
        <v>0</v>
      </c>
    </row>
    <row r="15325" spans="1:8">
      <c r="A15325" t="s">
        <v>4</v>
      </c>
      <c r="B15325" s="4" t="s">
        <v>5</v>
      </c>
      <c r="C15325" s="4" t="s">
        <v>7</v>
      </c>
      <c r="D15325" s="10" t="s">
        <v>10</v>
      </c>
      <c r="E15325" s="4" t="s">
        <v>5</v>
      </c>
      <c r="F15325" s="4" t="s">
        <v>11</v>
      </c>
      <c r="G15325" s="4" t="s">
        <v>7</v>
      </c>
      <c r="H15325" s="4" t="s">
        <v>7</v>
      </c>
      <c r="I15325" s="4" t="s">
        <v>8</v>
      </c>
      <c r="J15325" s="10" t="s">
        <v>12</v>
      </c>
      <c r="K15325" s="4" t="s">
        <v>7</v>
      </c>
      <c r="L15325" s="4" t="s">
        <v>7</v>
      </c>
      <c r="M15325" s="10" t="s">
        <v>10</v>
      </c>
      <c r="N15325" s="4" t="s">
        <v>5</v>
      </c>
      <c r="O15325" s="4" t="s">
        <v>7</v>
      </c>
      <c r="P15325" s="10" t="s">
        <v>12</v>
      </c>
      <c r="Q15325" s="4" t="s">
        <v>7</v>
      </c>
      <c r="R15325" s="4" t="s">
        <v>17</v>
      </c>
      <c r="S15325" s="4" t="s">
        <v>7</v>
      </c>
      <c r="T15325" s="4" t="s">
        <v>7</v>
      </c>
      <c r="U15325" s="4" t="s">
        <v>7</v>
      </c>
      <c r="V15325" s="10" t="s">
        <v>10</v>
      </c>
      <c r="W15325" s="4" t="s">
        <v>5</v>
      </c>
      <c r="X15325" s="4" t="s">
        <v>7</v>
      </c>
      <c r="Y15325" s="10" t="s">
        <v>12</v>
      </c>
      <c r="Z15325" s="4" t="s">
        <v>7</v>
      </c>
      <c r="AA15325" s="4" t="s">
        <v>17</v>
      </c>
      <c r="AB15325" s="4" t="s">
        <v>7</v>
      </c>
      <c r="AC15325" s="4" t="s">
        <v>7</v>
      </c>
      <c r="AD15325" s="4" t="s">
        <v>7</v>
      </c>
      <c r="AE15325" s="4" t="s">
        <v>13</v>
      </c>
    </row>
    <row r="15326" spans="1:8">
      <c r="A15326" t="n">
        <v>119895</v>
      </c>
      <c r="B15326" s="9" t="n">
        <v>5</v>
      </c>
      <c r="C15326" s="7" t="n">
        <v>28</v>
      </c>
      <c r="D15326" s="10" t="s">
        <v>3</v>
      </c>
      <c r="E15326" s="39" t="n">
        <v>47</v>
      </c>
      <c r="F15326" s="7" t="n">
        <v>61456</v>
      </c>
      <c r="G15326" s="7" t="n">
        <v>2</v>
      </c>
      <c r="H15326" s="7" t="n">
        <v>0</v>
      </c>
      <c r="I15326" s="7" t="s">
        <v>134</v>
      </c>
      <c r="J15326" s="10" t="s">
        <v>3</v>
      </c>
      <c r="K15326" s="7" t="n">
        <v>8</v>
      </c>
      <c r="L15326" s="7" t="n">
        <v>28</v>
      </c>
      <c r="M15326" s="10" t="s">
        <v>3</v>
      </c>
      <c r="N15326" s="53" t="n">
        <v>74</v>
      </c>
      <c r="O15326" s="7" t="n">
        <v>65</v>
      </c>
      <c r="P15326" s="10" t="s">
        <v>3</v>
      </c>
      <c r="Q15326" s="7" t="n">
        <v>0</v>
      </c>
      <c r="R15326" s="7" t="n">
        <v>1</v>
      </c>
      <c r="S15326" s="7" t="n">
        <v>3</v>
      </c>
      <c r="T15326" s="7" t="n">
        <v>9</v>
      </c>
      <c r="U15326" s="7" t="n">
        <v>28</v>
      </c>
      <c r="V15326" s="10" t="s">
        <v>3</v>
      </c>
      <c r="W15326" s="53" t="n">
        <v>74</v>
      </c>
      <c r="X15326" s="7" t="n">
        <v>65</v>
      </c>
      <c r="Y15326" s="10" t="s">
        <v>3</v>
      </c>
      <c r="Z15326" s="7" t="n">
        <v>0</v>
      </c>
      <c r="AA15326" s="7" t="n">
        <v>2</v>
      </c>
      <c r="AB15326" s="7" t="n">
        <v>3</v>
      </c>
      <c r="AC15326" s="7" t="n">
        <v>9</v>
      </c>
      <c r="AD15326" s="7" t="n">
        <v>1</v>
      </c>
      <c r="AE15326" s="11" t="n">
        <f t="normal" ca="1">A15330</f>
        <v>0</v>
      </c>
    </row>
    <row r="15327" spans="1:8">
      <c r="A15327" t="s">
        <v>4</v>
      </c>
      <c r="B15327" s="4" t="s">
        <v>5</v>
      </c>
      <c r="C15327" s="4" t="s">
        <v>11</v>
      </c>
      <c r="D15327" s="4" t="s">
        <v>7</v>
      </c>
      <c r="E15327" s="4" t="s">
        <v>7</v>
      </c>
      <c r="F15327" s="4" t="s">
        <v>8</v>
      </c>
    </row>
    <row r="15328" spans="1:8">
      <c r="A15328" t="n">
        <v>119943</v>
      </c>
      <c r="B15328" s="39" t="n">
        <v>47</v>
      </c>
      <c r="C15328" s="7" t="n">
        <v>61456</v>
      </c>
      <c r="D15328" s="7" t="n">
        <v>0</v>
      </c>
      <c r="E15328" s="7" t="n">
        <v>0</v>
      </c>
      <c r="F15328" s="7" t="s">
        <v>135</v>
      </c>
    </row>
    <row r="15329" spans="1:31">
      <c r="A15329" t="s">
        <v>4</v>
      </c>
      <c r="B15329" s="4" t="s">
        <v>5</v>
      </c>
      <c r="C15329" s="4" t="s">
        <v>7</v>
      </c>
      <c r="D15329" s="4" t="s">
        <v>11</v>
      </c>
      <c r="E15329" s="4" t="s">
        <v>15</v>
      </c>
    </row>
    <row r="15330" spans="1:31">
      <c r="A15330" t="n">
        <v>119956</v>
      </c>
      <c r="B15330" s="28" t="n">
        <v>58</v>
      </c>
      <c r="C15330" s="7" t="n">
        <v>0</v>
      </c>
      <c r="D15330" s="7" t="n">
        <v>300</v>
      </c>
      <c r="E15330" s="7" t="n">
        <v>1</v>
      </c>
    </row>
    <row r="15331" spans="1:31">
      <c r="A15331" t="s">
        <v>4</v>
      </c>
      <c r="B15331" s="4" t="s">
        <v>5</v>
      </c>
      <c r="C15331" s="4" t="s">
        <v>7</v>
      </c>
      <c r="D15331" s="4" t="s">
        <v>11</v>
      </c>
    </row>
    <row r="15332" spans="1:31">
      <c r="A15332" t="n">
        <v>119964</v>
      </c>
      <c r="B15332" s="28" t="n">
        <v>58</v>
      </c>
      <c r="C15332" s="7" t="n">
        <v>255</v>
      </c>
      <c r="D15332" s="7" t="n">
        <v>0</v>
      </c>
    </row>
    <row r="15333" spans="1:31">
      <c r="A15333" t="s">
        <v>4</v>
      </c>
      <c r="B15333" s="4" t="s">
        <v>5</v>
      </c>
      <c r="C15333" s="4" t="s">
        <v>7</v>
      </c>
      <c r="D15333" s="4" t="s">
        <v>7</v>
      </c>
      <c r="E15333" s="4" t="s">
        <v>7</v>
      </c>
      <c r="F15333" s="4" t="s">
        <v>7</v>
      </c>
    </row>
    <row r="15334" spans="1:31">
      <c r="A15334" t="n">
        <v>119968</v>
      </c>
      <c r="B15334" s="13" t="n">
        <v>14</v>
      </c>
      <c r="C15334" s="7" t="n">
        <v>0</v>
      </c>
      <c r="D15334" s="7" t="n">
        <v>0</v>
      </c>
      <c r="E15334" s="7" t="n">
        <v>0</v>
      </c>
      <c r="F15334" s="7" t="n">
        <v>64</v>
      </c>
    </row>
    <row r="15335" spans="1:31">
      <c r="A15335" t="s">
        <v>4</v>
      </c>
      <c r="B15335" s="4" t="s">
        <v>5</v>
      </c>
      <c r="C15335" s="4" t="s">
        <v>7</v>
      </c>
      <c r="D15335" s="4" t="s">
        <v>11</v>
      </c>
    </row>
    <row r="15336" spans="1:31">
      <c r="A15336" t="n">
        <v>119973</v>
      </c>
      <c r="B15336" s="21" t="n">
        <v>22</v>
      </c>
      <c r="C15336" s="7" t="n">
        <v>0</v>
      </c>
      <c r="D15336" s="7" t="n">
        <v>36893</v>
      </c>
    </row>
    <row r="15337" spans="1:31">
      <c r="A15337" t="s">
        <v>4</v>
      </c>
      <c r="B15337" s="4" t="s">
        <v>5</v>
      </c>
      <c r="C15337" s="4" t="s">
        <v>7</v>
      </c>
      <c r="D15337" s="4" t="s">
        <v>11</v>
      </c>
    </row>
    <row r="15338" spans="1:31">
      <c r="A15338" t="n">
        <v>119977</v>
      </c>
      <c r="B15338" s="28" t="n">
        <v>58</v>
      </c>
      <c r="C15338" s="7" t="n">
        <v>5</v>
      </c>
      <c r="D15338" s="7" t="n">
        <v>300</v>
      </c>
    </row>
    <row r="15339" spans="1:31">
      <c r="A15339" t="s">
        <v>4</v>
      </c>
      <c r="B15339" s="4" t="s">
        <v>5</v>
      </c>
      <c r="C15339" s="4" t="s">
        <v>15</v>
      </c>
      <c r="D15339" s="4" t="s">
        <v>11</v>
      </c>
    </row>
    <row r="15340" spans="1:31">
      <c r="A15340" t="n">
        <v>119981</v>
      </c>
      <c r="B15340" s="29" t="n">
        <v>103</v>
      </c>
      <c r="C15340" s="7" t="n">
        <v>0</v>
      </c>
      <c r="D15340" s="7" t="n">
        <v>300</v>
      </c>
    </row>
    <row r="15341" spans="1:31">
      <c r="A15341" t="s">
        <v>4</v>
      </c>
      <c r="B15341" s="4" t="s">
        <v>5</v>
      </c>
      <c r="C15341" s="4" t="s">
        <v>7</v>
      </c>
    </row>
    <row r="15342" spans="1:31">
      <c r="A15342" t="n">
        <v>119988</v>
      </c>
      <c r="B15342" s="54" t="n">
        <v>64</v>
      </c>
      <c r="C15342" s="7" t="n">
        <v>7</v>
      </c>
    </row>
    <row r="15343" spans="1:31">
      <c r="A15343" t="s">
        <v>4</v>
      </c>
      <c r="B15343" s="4" t="s">
        <v>5</v>
      </c>
      <c r="C15343" s="4" t="s">
        <v>7</v>
      </c>
      <c r="D15343" s="4" t="s">
        <v>11</v>
      </c>
    </row>
    <row r="15344" spans="1:31">
      <c r="A15344" t="n">
        <v>119990</v>
      </c>
      <c r="B15344" s="55" t="n">
        <v>72</v>
      </c>
      <c r="C15344" s="7" t="n">
        <v>5</v>
      </c>
      <c r="D15344" s="7" t="n">
        <v>0</v>
      </c>
    </row>
    <row r="15345" spans="1:6">
      <c r="A15345" t="s">
        <v>4</v>
      </c>
      <c r="B15345" s="4" t="s">
        <v>5</v>
      </c>
      <c r="C15345" s="4" t="s">
        <v>7</v>
      </c>
      <c r="D15345" s="10" t="s">
        <v>10</v>
      </c>
      <c r="E15345" s="4" t="s">
        <v>5</v>
      </c>
      <c r="F15345" s="4" t="s">
        <v>7</v>
      </c>
      <c r="G15345" s="4" t="s">
        <v>11</v>
      </c>
      <c r="H15345" s="10" t="s">
        <v>12</v>
      </c>
      <c r="I15345" s="4" t="s">
        <v>7</v>
      </c>
      <c r="J15345" s="4" t="s">
        <v>17</v>
      </c>
      <c r="K15345" s="4" t="s">
        <v>7</v>
      </c>
      <c r="L15345" s="4" t="s">
        <v>7</v>
      </c>
      <c r="M15345" s="4" t="s">
        <v>13</v>
      </c>
    </row>
    <row r="15346" spans="1:6">
      <c r="A15346" t="n">
        <v>119994</v>
      </c>
      <c r="B15346" s="9" t="n">
        <v>5</v>
      </c>
      <c r="C15346" s="7" t="n">
        <v>28</v>
      </c>
      <c r="D15346" s="10" t="s">
        <v>3</v>
      </c>
      <c r="E15346" s="8" t="n">
        <v>162</v>
      </c>
      <c r="F15346" s="7" t="n">
        <v>4</v>
      </c>
      <c r="G15346" s="7" t="n">
        <v>36893</v>
      </c>
      <c r="H15346" s="10" t="s">
        <v>3</v>
      </c>
      <c r="I15346" s="7" t="n">
        <v>0</v>
      </c>
      <c r="J15346" s="7" t="n">
        <v>1</v>
      </c>
      <c r="K15346" s="7" t="n">
        <v>2</v>
      </c>
      <c r="L15346" s="7" t="n">
        <v>1</v>
      </c>
      <c r="M15346" s="11" t="n">
        <f t="normal" ca="1">A15352</f>
        <v>0</v>
      </c>
    </row>
    <row r="15347" spans="1:6">
      <c r="A15347" t="s">
        <v>4</v>
      </c>
      <c r="B15347" s="4" t="s">
        <v>5</v>
      </c>
      <c r="C15347" s="4" t="s">
        <v>7</v>
      </c>
      <c r="D15347" s="4" t="s">
        <v>8</v>
      </c>
    </row>
    <row r="15348" spans="1:6">
      <c r="A15348" t="n">
        <v>120011</v>
      </c>
      <c r="B15348" s="6" t="n">
        <v>2</v>
      </c>
      <c r="C15348" s="7" t="n">
        <v>10</v>
      </c>
      <c r="D15348" s="7" t="s">
        <v>136</v>
      </c>
    </row>
    <row r="15349" spans="1:6">
      <c r="A15349" t="s">
        <v>4</v>
      </c>
      <c r="B15349" s="4" t="s">
        <v>5</v>
      </c>
      <c r="C15349" s="4" t="s">
        <v>11</v>
      </c>
    </row>
    <row r="15350" spans="1:6">
      <c r="A15350" t="n">
        <v>120028</v>
      </c>
      <c r="B15350" s="26" t="n">
        <v>16</v>
      </c>
      <c r="C15350" s="7" t="n">
        <v>0</v>
      </c>
    </row>
    <row r="15351" spans="1:6">
      <c r="A15351" t="s">
        <v>4</v>
      </c>
      <c r="B15351" s="4" t="s">
        <v>5</v>
      </c>
      <c r="C15351" s="4" t="s">
        <v>7</v>
      </c>
    </row>
    <row r="15352" spans="1:6">
      <c r="A15352" t="n">
        <v>120031</v>
      </c>
      <c r="B15352" s="56" t="n">
        <v>116</v>
      </c>
      <c r="C15352" s="7" t="n">
        <v>0</v>
      </c>
    </row>
    <row r="15353" spans="1:6">
      <c r="A15353" t="s">
        <v>4</v>
      </c>
      <c r="B15353" s="4" t="s">
        <v>5</v>
      </c>
      <c r="C15353" s="4" t="s">
        <v>7</v>
      </c>
      <c r="D15353" s="4" t="s">
        <v>11</v>
      </c>
    </row>
    <row r="15354" spans="1:6">
      <c r="A15354" t="n">
        <v>120033</v>
      </c>
      <c r="B15354" s="56" t="n">
        <v>116</v>
      </c>
      <c r="C15354" s="7" t="n">
        <v>2</v>
      </c>
      <c r="D15354" s="7" t="n">
        <v>1</v>
      </c>
    </row>
    <row r="15355" spans="1:6">
      <c r="A15355" t="s">
        <v>4</v>
      </c>
      <c r="B15355" s="4" t="s">
        <v>5</v>
      </c>
      <c r="C15355" s="4" t="s">
        <v>7</v>
      </c>
      <c r="D15355" s="4" t="s">
        <v>17</v>
      </c>
    </row>
    <row r="15356" spans="1:6">
      <c r="A15356" t="n">
        <v>120037</v>
      </c>
      <c r="B15356" s="56" t="n">
        <v>116</v>
      </c>
      <c r="C15356" s="7" t="n">
        <v>5</v>
      </c>
      <c r="D15356" s="7" t="n">
        <v>1101004800</v>
      </c>
    </row>
    <row r="15357" spans="1:6">
      <c r="A15357" t="s">
        <v>4</v>
      </c>
      <c r="B15357" s="4" t="s">
        <v>5</v>
      </c>
      <c r="C15357" s="4" t="s">
        <v>7</v>
      </c>
      <c r="D15357" s="4" t="s">
        <v>11</v>
      </c>
    </row>
    <row r="15358" spans="1:6">
      <c r="A15358" t="n">
        <v>120043</v>
      </c>
      <c r="B15358" s="56" t="n">
        <v>116</v>
      </c>
      <c r="C15358" s="7" t="n">
        <v>6</v>
      </c>
      <c r="D15358" s="7" t="n">
        <v>1</v>
      </c>
    </row>
    <row r="15359" spans="1:6">
      <c r="A15359" t="s">
        <v>4</v>
      </c>
      <c r="B15359" s="4" t="s">
        <v>5</v>
      </c>
      <c r="C15359" s="4" t="s">
        <v>7</v>
      </c>
      <c r="D15359" s="4" t="s">
        <v>11</v>
      </c>
      <c r="E15359" s="4" t="s">
        <v>11</v>
      </c>
      <c r="F15359" s="4" t="s">
        <v>11</v>
      </c>
      <c r="G15359" s="4" t="s">
        <v>11</v>
      </c>
      <c r="H15359" s="4" t="s">
        <v>11</v>
      </c>
      <c r="I15359" s="4" t="s">
        <v>11</v>
      </c>
      <c r="J15359" s="4" t="s">
        <v>11</v>
      </c>
      <c r="K15359" s="4" t="s">
        <v>11</v>
      </c>
      <c r="L15359" s="4" t="s">
        <v>11</v>
      </c>
      <c r="M15359" s="4" t="s">
        <v>11</v>
      </c>
      <c r="N15359" s="4" t="s">
        <v>17</v>
      </c>
      <c r="O15359" s="4" t="s">
        <v>17</v>
      </c>
      <c r="P15359" s="4" t="s">
        <v>17</v>
      </c>
      <c r="Q15359" s="4" t="s">
        <v>17</v>
      </c>
      <c r="R15359" s="4" t="s">
        <v>7</v>
      </c>
      <c r="S15359" s="4" t="s">
        <v>8</v>
      </c>
    </row>
    <row r="15360" spans="1:6">
      <c r="A15360" t="n">
        <v>120047</v>
      </c>
      <c r="B15360" s="57" t="n">
        <v>75</v>
      </c>
      <c r="C15360" s="7" t="n">
        <v>5</v>
      </c>
      <c r="D15360" s="7" t="n">
        <v>484</v>
      </c>
      <c r="E15360" s="7" t="n">
        <v>328</v>
      </c>
      <c r="F15360" s="7" t="n">
        <v>996</v>
      </c>
      <c r="G15360" s="7" t="n">
        <v>392</v>
      </c>
      <c r="H15360" s="7" t="n">
        <v>0</v>
      </c>
      <c r="I15360" s="7" t="n">
        <v>0</v>
      </c>
      <c r="J15360" s="7" t="n">
        <v>0</v>
      </c>
      <c r="K15360" s="7" t="n">
        <v>256</v>
      </c>
      <c r="L15360" s="7" t="n">
        <v>512</v>
      </c>
      <c r="M15360" s="7" t="n">
        <v>320</v>
      </c>
      <c r="N15360" s="7" t="n">
        <v>1065353216</v>
      </c>
      <c r="O15360" s="7" t="n">
        <v>1065353216</v>
      </c>
      <c r="P15360" s="7" t="n">
        <v>1065353216</v>
      </c>
      <c r="Q15360" s="7" t="n">
        <v>0</v>
      </c>
      <c r="R15360" s="7" t="n">
        <v>0</v>
      </c>
      <c r="S15360" s="7" t="s">
        <v>141</v>
      </c>
    </row>
    <row r="15361" spans="1:19">
      <c r="A15361" t="s">
        <v>4</v>
      </c>
      <c r="B15361" s="4" t="s">
        <v>5</v>
      </c>
      <c r="C15361" s="4" t="s">
        <v>11</v>
      </c>
      <c r="D15361" s="4" t="s">
        <v>8</v>
      </c>
      <c r="E15361" s="4" t="s">
        <v>8</v>
      </c>
      <c r="F15361" s="4" t="s">
        <v>8</v>
      </c>
      <c r="G15361" s="4" t="s">
        <v>7</v>
      </c>
      <c r="H15361" s="4" t="s">
        <v>17</v>
      </c>
      <c r="I15361" s="4" t="s">
        <v>15</v>
      </c>
      <c r="J15361" s="4" t="s">
        <v>15</v>
      </c>
      <c r="K15361" s="4" t="s">
        <v>15</v>
      </c>
      <c r="L15361" s="4" t="s">
        <v>15</v>
      </c>
      <c r="M15361" s="4" t="s">
        <v>15</v>
      </c>
      <c r="N15361" s="4" t="s">
        <v>15</v>
      </c>
      <c r="O15361" s="4" t="s">
        <v>15</v>
      </c>
      <c r="P15361" s="4" t="s">
        <v>8</v>
      </c>
      <c r="Q15361" s="4" t="s">
        <v>8</v>
      </c>
      <c r="R15361" s="4" t="s">
        <v>17</v>
      </c>
      <c r="S15361" s="4" t="s">
        <v>7</v>
      </c>
      <c r="T15361" s="4" t="s">
        <v>17</v>
      </c>
      <c r="U15361" s="4" t="s">
        <v>17</v>
      </c>
      <c r="V15361" s="4" t="s">
        <v>11</v>
      </c>
    </row>
    <row r="15362" spans="1:19">
      <c r="A15362" t="n">
        <v>120096</v>
      </c>
      <c r="B15362" s="59" t="n">
        <v>19</v>
      </c>
      <c r="C15362" s="7" t="n">
        <v>1</v>
      </c>
      <c r="D15362" s="7" t="s">
        <v>144</v>
      </c>
      <c r="E15362" s="7" t="s">
        <v>145</v>
      </c>
      <c r="F15362" s="7" t="s">
        <v>18</v>
      </c>
      <c r="G15362" s="7" t="n">
        <v>0</v>
      </c>
      <c r="H15362" s="7" t="n">
        <v>1</v>
      </c>
      <c r="I15362" s="7" t="n">
        <v>0</v>
      </c>
      <c r="J15362" s="7" t="n">
        <v>0</v>
      </c>
      <c r="K15362" s="7" t="n">
        <v>0</v>
      </c>
      <c r="L15362" s="7" t="n">
        <v>0</v>
      </c>
      <c r="M15362" s="7" t="n">
        <v>1</v>
      </c>
      <c r="N15362" s="7" t="n">
        <v>1.60000002384186</v>
      </c>
      <c r="O15362" s="7" t="n">
        <v>0.0900000035762787</v>
      </c>
      <c r="P15362" s="7" t="s">
        <v>18</v>
      </c>
      <c r="Q15362" s="7" t="s">
        <v>18</v>
      </c>
      <c r="R15362" s="7" t="n">
        <v>-1</v>
      </c>
      <c r="S15362" s="7" t="n">
        <v>0</v>
      </c>
      <c r="T15362" s="7" t="n">
        <v>0</v>
      </c>
      <c r="U15362" s="7" t="n">
        <v>0</v>
      </c>
      <c r="V15362" s="7" t="n">
        <v>0</v>
      </c>
    </row>
    <row r="15363" spans="1:19">
      <c r="A15363" t="s">
        <v>4</v>
      </c>
      <c r="B15363" s="4" t="s">
        <v>5</v>
      </c>
      <c r="C15363" s="4" t="s">
        <v>11</v>
      </c>
      <c r="D15363" s="4" t="s">
        <v>8</v>
      </c>
      <c r="E15363" s="4" t="s">
        <v>8</v>
      </c>
      <c r="F15363" s="4" t="s">
        <v>8</v>
      </c>
      <c r="G15363" s="4" t="s">
        <v>7</v>
      </c>
      <c r="H15363" s="4" t="s">
        <v>17</v>
      </c>
      <c r="I15363" s="4" t="s">
        <v>15</v>
      </c>
      <c r="J15363" s="4" t="s">
        <v>15</v>
      </c>
      <c r="K15363" s="4" t="s">
        <v>15</v>
      </c>
      <c r="L15363" s="4" t="s">
        <v>15</v>
      </c>
      <c r="M15363" s="4" t="s">
        <v>15</v>
      </c>
      <c r="N15363" s="4" t="s">
        <v>15</v>
      </c>
      <c r="O15363" s="4" t="s">
        <v>15</v>
      </c>
      <c r="P15363" s="4" t="s">
        <v>8</v>
      </c>
      <c r="Q15363" s="4" t="s">
        <v>8</v>
      </c>
      <c r="R15363" s="4" t="s">
        <v>17</v>
      </c>
      <c r="S15363" s="4" t="s">
        <v>7</v>
      </c>
      <c r="T15363" s="4" t="s">
        <v>17</v>
      </c>
      <c r="U15363" s="4" t="s">
        <v>17</v>
      </c>
      <c r="V15363" s="4" t="s">
        <v>11</v>
      </c>
    </row>
    <row r="15364" spans="1:19">
      <c r="A15364" t="n">
        <v>120169</v>
      </c>
      <c r="B15364" s="59" t="n">
        <v>19</v>
      </c>
      <c r="C15364" s="7" t="n">
        <v>2</v>
      </c>
      <c r="D15364" s="7" t="s">
        <v>146</v>
      </c>
      <c r="E15364" s="7" t="s">
        <v>147</v>
      </c>
      <c r="F15364" s="7" t="s">
        <v>18</v>
      </c>
      <c r="G15364" s="7" t="n">
        <v>0</v>
      </c>
      <c r="H15364" s="7" t="n">
        <v>1</v>
      </c>
      <c r="I15364" s="7" t="n">
        <v>0</v>
      </c>
      <c r="J15364" s="7" t="n">
        <v>0</v>
      </c>
      <c r="K15364" s="7" t="n">
        <v>0</v>
      </c>
      <c r="L15364" s="7" t="n">
        <v>0</v>
      </c>
      <c r="M15364" s="7" t="n">
        <v>1</v>
      </c>
      <c r="N15364" s="7" t="n">
        <v>1.60000002384186</v>
      </c>
      <c r="O15364" s="7" t="n">
        <v>0.0900000035762787</v>
      </c>
      <c r="P15364" s="7" t="s">
        <v>18</v>
      </c>
      <c r="Q15364" s="7" t="s">
        <v>18</v>
      </c>
      <c r="R15364" s="7" t="n">
        <v>-1</v>
      </c>
      <c r="S15364" s="7" t="n">
        <v>0</v>
      </c>
      <c r="T15364" s="7" t="n">
        <v>0</v>
      </c>
      <c r="U15364" s="7" t="n">
        <v>0</v>
      </c>
      <c r="V15364" s="7" t="n">
        <v>0</v>
      </c>
    </row>
    <row r="15365" spans="1:19">
      <c r="A15365" t="s">
        <v>4</v>
      </c>
      <c r="B15365" s="4" t="s">
        <v>5</v>
      </c>
      <c r="C15365" s="4" t="s">
        <v>11</v>
      </c>
      <c r="D15365" s="4" t="s">
        <v>8</v>
      </c>
      <c r="E15365" s="4" t="s">
        <v>8</v>
      </c>
      <c r="F15365" s="4" t="s">
        <v>8</v>
      </c>
      <c r="G15365" s="4" t="s">
        <v>7</v>
      </c>
      <c r="H15365" s="4" t="s">
        <v>17</v>
      </c>
      <c r="I15365" s="4" t="s">
        <v>15</v>
      </c>
      <c r="J15365" s="4" t="s">
        <v>15</v>
      </c>
      <c r="K15365" s="4" t="s">
        <v>15</v>
      </c>
      <c r="L15365" s="4" t="s">
        <v>15</v>
      </c>
      <c r="M15365" s="4" t="s">
        <v>15</v>
      </c>
      <c r="N15365" s="4" t="s">
        <v>15</v>
      </c>
      <c r="O15365" s="4" t="s">
        <v>15</v>
      </c>
      <c r="P15365" s="4" t="s">
        <v>8</v>
      </c>
      <c r="Q15365" s="4" t="s">
        <v>8</v>
      </c>
      <c r="R15365" s="4" t="s">
        <v>17</v>
      </c>
      <c r="S15365" s="4" t="s">
        <v>7</v>
      </c>
      <c r="T15365" s="4" t="s">
        <v>17</v>
      </c>
      <c r="U15365" s="4" t="s">
        <v>17</v>
      </c>
      <c r="V15365" s="4" t="s">
        <v>11</v>
      </c>
    </row>
    <row r="15366" spans="1:19">
      <c r="A15366" t="n">
        <v>120243</v>
      </c>
      <c r="B15366" s="59" t="n">
        <v>19</v>
      </c>
      <c r="C15366" s="7" t="n">
        <v>3</v>
      </c>
      <c r="D15366" s="7" t="s">
        <v>148</v>
      </c>
      <c r="E15366" s="7" t="s">
        <v>149</v>
      </c>
      <c r="F15366" s="7" t="s">
        <v>18</v>
      </c>
      <c r="G15366" s="7" t="n">
        <v>0</v>
      </c>
      <c r="H15366" s="7" t="n">
        <v>1</v>
      </c>
      <c r="I15366" s="7" t="n">
        <v>0</v>
      </c>
      <c r="J15366" s="7" t="n">
        <v>0</v>
      </c>
      <c r="K15366" s="7" t="n">
        <v>0</v>
      </c>
      <c r="L15366" s="7" t="n">
        <v>0</v>
      </c>
      <c r="M15366" s="7" t="n">
        <v>1</v>
      </c>
      <c r="N15366" s="7" t="n">
        <v>1.60000002384186</v>
      </c>
      <c r="O15366" s="7" t="n">
        <v>0.0900000035762787</v>
      </c>
      <c r="P15366" s="7" t="s">
        <v>18</v>
      </c>
      <c r="Q15366" s="7" t="s">
        <v>18</v>
      </c>
      <c r="R15366" s="7" t="n">
        <v>-1</v>
      </c>
      <c r="S15366" s="7" t="n">
        <v>0</v>
      </c>
      <c r="T15366" s="7" t="n">
        <v>0</v>
      </c>
      <c r="U15366" s="7" t="n">
        <v>0</v>
      </c>
      <c r="V15366" s="7" t="n">
        <v>0</v>
      </c>
    </row>
    <row r="15367" spans="1:19">
      <c r="A15367" t="s">
        <v>4</v>
      </c>
      <c r="B15367" s="4" t="s">
        <v>5</v>
      </c>
      <c r="C15367" s="4" t="s">
        <v>11</v>
      </c>
      <c r="D15367" s="4" t="s">
        <v>8</v>
      </c>
      <c r="E15367" s="4" t="s">
        <v>8</v>
      </c>
      <c r="F15367" s="4" t="s">
        <v>8</v>
      </c>
      <c r="G15367" s="4" t="s">
        <v>7</v>
      </c>
      <c r="H15367" s="4" t="s">
        <v>17</v>
      </c>
      <c r="I15367" s="4" t="s">
        <v>15</v>
      </c>
      <c r="J15367" s="4" t="s">
        <v>15</v>
      </c>
      <c r="K15367" s="4" t="s">
        <v>15</v>
      </c>
      <c r="L15367" s="4" t="s">
        <v>15</v>
      </c>
      <c r="M15367" s="4" t="s">
        <v>15</v>
      </c>
      <c r="N15367" s="4" t="s">
        <v>15</v>
      </c>
      <c r="O15367" s="4" t="s">
        <v>15</v>
      </c>
      <c r="P15367" s="4" t="s">
        <v>8</v>
      </c>
      <c r="Q15367" s="4" t="s">
        <v>8</v>
      </c>
      <c r="R15367" s="4" t="s">
        <v>17</v>
      </c>
      <c r="S15367" s="4" t="s">
        <v>7</v>
      </c>
      <c r="T15367" s="4" t="s">
        <v>17</v>
      </c>
      <c r="U15367" s="4" t="s">
        <v>17</v>
      </c>
      <c r="V15367" s="4" t="s">
        <v>11</v>
      </c>
    </row>
    <row r="15368" spans="1:19">
      <c r="A15368" t="n">
        <v>120316</v>
      </c>
      <c r="B15368" s="59" t="n">
        <v>19</v>
      </c>
      <c r="C15368" s="7" t="n">
        <v>4</v>
      </c>
      <c r="D15368" s="7" t="s">
        <v>150</v>
      </c>
      <c r="E15368" s="7" t="s">
        <v>151</v>
      </c>
      <c r="F15368" s="7" t="s">
        <v>18</v>
      </c>
      <c r="G15368" s="7" t="n">
        <v>0</v>
      </c>
      <c r="H15368" s="7" t="n">
        <v>1</v>
      </c>
      <c r="I15368" s="7" t="n">
        <v>0</v>
      </c>
      <c r="J15368" s="7" t="n">
        <v>0</v>
      </c>
      <c r="K15368" s="7" t="n">
        <v>0</v>
      </c>
      <c r="L15368" s="7" t="n">
        <v>0</v>
      </c>
      <c r="M15368" s="7" t="n">
        <v>1</v>
      </c>
      <c r="N15368" s="7" t="n">
        <v>1.60000002384186</v>
      </c>
      <c r="O15368" s="7" t="n">
        <v>0.0900000035762787</v>
      </c>
      <c r="P15368" s="7" t="s">
        <v>18</v>
      </c>
      <c r="Q15368" s="7" t="s">
        <v>18</v>
      </c>
      <c r="R15368" s="7" t="n">
        <v>-1</v>
      </c>
      <c r="S15368" s="7" t="n">
        <v>0</v>
      </c>
      <c r="T15368" s="7" t="n">
        <v>0</v>
      </c>
      <c r="U15368" s="7" t="n">
        <v>0</v>
      </c>
      <c r="V15368" s="7" t="n">
        <v>0</v>
      </c>
    </row>
    <row r="15369" spans="1:19">
      <c r="A15369" t="s">
        <v>4</v>
      </c>
      <c r="B15369" s="4" t="s">
        <v>5</v>
      </c>
      <c r="C15369" s="4" t="s">
        <v>11</v>
      </c>
      <c r="D15369" s="4" t="s">
        <v>8</v>
      </c>
      <c r="E15369" s="4" t="s">
        <v>8</v>
      </c>
      <c r="F15369" s="4" t="s">
        <v>8</v>
      </c>
      <c r="G15369" s="4" t="s">
        <v>7</v>
      </c>
      <c r="H15369" s="4" t="s">
        <v>17</v>
      </c>
      <c r="I15369" s="4" t="s">
        <v>15</v>
      </c>
      <c r="J15369" s="4" t="s">
        <v>15</v>
      </c>
      <c r="K15369" s="4" t="s">
        <v>15</v>
      </c>
      <c r="L15369" s="4" t="s">
        <v>15</v>
      </c>
      <c r="M15369" s="4" t="s">
        <v>15</v>
      </c>
      <c r="N15369" s="4" t="s">
        <v>15</v>
      </c>
      <c r="O15369" s="4" t="s">
        <v>15</v>
      </c>
      <c r="P15369" s="4" t="s">
        <v>8</v>
      </c>
      <c r="Q15369" s="4" t="s">
        <v>8</v>
      </c>
      <c r="R15369" s="4" t="s">
        <v>17</v>
      </c>
      <c r="S15369" s="4" t="s">
        <v>7</v>
      </c>
      <c r="T15369" s="4" t="s">
        <v>17</v>
      </c>
      <c r="U15369" s="4" t="s">
        <v>17</v>
      </c>
      <c r="V15369" s="4" t="s">
        <v>11</v>
      </c>
    </row>
    <row r="15370" spans="1:19">
      <c r="A15370" t="n">
        <v>120391</v>
      </c>
      <c r="B15370" s="59" t="n">
        <v>19</v>
      </c>
      <c r="C15370" s="7" t="n">
        <v>5</v>
      </c>
      <c r="D15370" s="7" t="s">
        <v>152</v>
      </c>
      <c r="E15370" s="7" t="s">
        <v>153</v>
      </c>
      <c r="F15370" s="7" t="s">
        <v>18</v>
      </c>
      <c r="G15370" s="7" t="n">
        <v>0</v>
      </c>
      <c r="H15370" s="7" t="n">
        <v>1</v>
      </c>
      <c r="I15370" s="7" t="n">
        <v>0</v>
      </c>
      <c r="J15370" s="7" t="n">
        <v>0</v>
      </c>
      <c r="K15370" s="7" t="n">
        <v>0</v>
      </c>
      <c r="L15370" s="7" t="n">
        <v>0</v>
      </c>
      <c r="M15370" s="7" t="n">
        <v>1</v>
      </c>
      <c r="N15370" s="7" t="n">
        <v>1.60000002384186</v>
      </c>
      <c r="O15370" s="7" t="n">
        <v>0.0900000035762787</v>
      </c>
      <c r="P15370" s="7" t="s">
        <v>18</v>
      </c>
      <c r="Q15370" s="7" t="s">
        <v>18</v>
      </c>
      <c r="R15370" s="7" t="n">
        <v>-1</v>
      </c>
      <c r="S15370" s="7" t="n">
        <v>0</v>
      </c>
      <c r="T15370" s="7" t="n">
        <v>0</v>
      </c>
      <c r="U15370" s="7" t="n">
        <v>0</v>
      </c>
      <c r="V15370" s="7" t="n">
        <v>0</v>
      </c>
    </row>
    <row r="15371" spans="1:19">
      <c r="A15371" t="s">
        <v>4</v>
      </c>
      <c r="B15371" s="4" t="s">
        <v>5</v>
      </c>
      <c r="C15371" s="4" t="s">
        <v>11</v>
      </c>
      <c r="D15371" s="4" t="s">
        <v>8</v>
      </c>
      <c r="E15371" s="4" t="s">
        <v>8</v>
      </c>
      <c r="F15371" s="4" t="s">
        <v>8</v>
      </c>
      <c r="G15371" s="4" t="s">
        <v>7</v>
      </c>
      <c r="H15371" s="4" t="s">
        <v>17</v>
      </c>
      <c r="I15371" s="4" t="s">
        <v>15</v>
      </c>
      <c r="J15371" s="4" t="s">
        <v>15</v>
      </c>
      <c r="K15371" s="4" t="s">
        <v>15</v>
      </c>
      <c r="L15371" s="4" t="s">
        <v>15</v>
      </c>
      <c r="M15371" s="4" t="s">
        <v>15</v>
      </c>
      <c r="N15371" s="4" t="s">
        <v>15</v>
      </c>
      <c r="O15371" s="4" t="s">
        <v>15</v>
      </c>
      <c r="P15371" s="4" t="s">
        <v>8</v>
      </c>
      <c r="Q15371" s="4" t="s">
        <v>8</v>
      </c>
      <c r="R15371" s="4" t="s">
        <v>17</v>
      </c>
      <c r="S15371" s="4" t="s">
        <v>7</v>
      </c>
      <c r="T15371" s="4" t="s">
        <v>17</v>
      </c>
      <c r="U15371" s="4" t="s">
        <v>17</v>
      </c>
      <c r="V15371" s="4" t="s">
        <v>11</v>
      </c>
    </row>
    <row r="15372" spans="1:19">
      <c r="A15372" t="n">
        <v>120463</v>
      </c>
      <c r="B15372" s="59" t="n">
        <v>19</v>
      </c>
      <c r="C15372" s="7" t="n">
        <v>6</v>
      </c>
      <c r="D15372" s="7" t="s">
        <v>154</v>
      </c>
      <c r="E15372" s="7" t="s">
        <v>155</v>
      </c>
      <c r="F15372" s="7" t="s">
        <v>18</v>
      </c>
      <c r="G15372" s="7" t="n">
        <v>0</v>
      </c>
      <c r="H15372" s="7" t="n">
        <v>1</v>
      </c>
      <c r="I15372" s="7" t="n">
        <v>0</v>
      </c>
      <c r="J15372" s="7" t="n">
        <v>0</v>
      </c>
      <c r="K15372" s="7" t="n">
        <v>0</v>
      </c>
      <c r="L15372" s="7" t="n">
        <v>0</v>
      </c>
      <c r="M15372" s="7" t="n">
        <v>1</v>
      </c>
      <c r="N15372" s="7" t="n">
        <v>1.60000002384186</v>
      </c>
      <c r="O15372" s="7" t="n">
        <v>0.0900000035762787</v>
      </c>
      <c r="P15372" s="7" t="s">
        <v>18</v>
      </c>
      <c r="Q15372" s="7" t="s">
        <v>18</v>
      </c>
      <c r="R15372" s="7" t="n">
        <v>-1</v>
      </c>
      <c r="S15372" s="7" t="n">
        <v>0</v>
      </c>
      <c r="T15372" s="7" t="n">
        <v>0</v>
      </c>
      <c r="U15372" s="7" t="n">
        <v>0</v>
      </c>
      <c r="V15372" s="7" t="n">
        <v>0</v>
      </c>
    </row>
    <row r="15373" spans="1:19">
      <c r="A15373" t="s">
        <v>4</v>
      </c>
      <c r="B15373" s="4" t="s">
        <v>5</v>
      </c>
      <c r="C15373" s="4" t="s">
        <v>11</v>
      </c>
      <c r="D15373" s="4" t="s">
        <v>8</v>
      </c>
      <c r="E15373" s="4" t="s">
        <v>8</v>
      </c>
      <c r="F15373" s="4" t="s">
        <v>8</v>
      </c>
      <c r="G15373" s="4" t="s">
        <v>7</v>
      </c>
      <c r="H15373" s="4" t="s">
        <v>17</v>
      </c>
      <c r="I15373" s="4" t="s">
        <v>15</v>
      </c>
      <c r="J15373" s="4" t="s">
        <v>15</v>
      </c>
      <c r="K15373" s="4" t="s">
        <v>15</v>
      </c>
      <c r="L15373" s="4" t="s">
        <v>15</v>
      </c>
      <c r="M15373" s="4" t="s">
        <v>15</v>
      </c>
      <c r="N15373" s="4" t="s">
        <v>15</v>
      </c>
      <c r="O15373" s="4" t="s">
        <v>15</v>
      </c>
      <c r="P15373" s="4" t="s">
        <v>8</v>
      </c>
      <c r="Q15373" s="4" t="s">
        <v>8</v>
      </c>
      <c r="R15373" s="4" t="s">
        <v>17</v>
      </c>
      <c r="S15373" s="4" t="s">
        <v>7</v>
      </c>
      <c r="T15373" s="4" t="s">
        <v>17</v>
      </c>
      <c r="U15373" s="4" t="s">
        <v>17</v>
      </c>
      <c r="V15373" s="4" t="s">
        <v>11</v>
      </c>
    </row>
    <row r="15374" spans="1:19">
      <c r="A15374" t="n">
        <v>120536</v>
      </c>
      <c r="B15374" s="59" t="n">
        <v>19</v>
      </c>
      <c r="C15374" s="7" t="n">
        <v>7</v>
      </c>
      <c r="D15374" s="7" t="s">
        <v>156</v>
      </c>
      <c r="E15374" s="7" t="s">
        <v>157</v>
      </c>
      <c r="F15374" s="7" t="s">
        <v>18</v>
      </c>
      <c r="G15374" s="7" t="n">
        <v>0</v>
      </c>
      <c r="H15374" s="7" t="n">
        <v>1</v>
      </c>
      <c r="I15374" s="7" t="n">
        <v>0</v>
      </c>
      <c r="J15374" s="7" t="n">
        <v>0</v>
      </c>
      <c r="K15374" s="7" t="n">
        <v>0</v>
      </c>
      <c r="L15374" s="7" t="n">
        <v>0</v>
      </c>
      <c r="M15374" s="7" t="n">
        <v>1</v>
      </c>
      <c r="N15374" s="7" t="n">
        <v>1.60000002384186</v>
      </c>
      <c r="O15374" s="7" t="n">
        <v>0.0900000035762787</v>
      </c>
      <c r="P15374" s="7" t="s">
        <v>18</v>
      </c>
      <c r="Q15374" s="7" t="s">
        <v>18</v>
      </c>
      <c r="R15374" s="7" t="n">
        <v>-1</v>
      </c>
      <c r="S15374" s="7" t="n">
        <v>0</v>
      </c>
      <c r="T15374" s="7" t="n">
        <v>0</v>
      </c>
      <c r="U15374" s="7" t="n">
        <v>0</v>
      </c>
      <c r="V15374" s="7" t="n">
        <v>0</v>
      </c>
    </row>
    <row r="15375" spans="1:19">
      <c r="A15375" t="s">
        <v>4</v>
      </c>
      <c r="B15375" s="4" t="s">
        <v>5</v>
      </c>
      <c r="C15375" s="4" t="s">
        <v>11</v>
      </c>
      <c r="D15375" s="4" t="s">
        <v>8</v>
      </c>
      <c r="E15375" s="4" t="s">
        <v>8</v>
      </c>
      <c r="F15375" s="4" t="s">
        <v>8</v>
      </c>
      <c r="G15375" s="4" t="s">
        <v>7</v>
      </c>
      <c r="H15375" s="4" t="s">
        <v>17</v>
      </c>
      <c r="I15375" s="4" t="s">
        <v>15</v>
      </c>
      <c r="J15375" s="4" t="s">
        <v>15</v>
      </c>
      <c r="K15375" s="4" t="s">
        <v>15</v>
      </c>
      <c r="L15375" s="4" t="s">
        <v>15</v>
      </c>
      <c r="M15375" s="4" t="s">
        <v>15</v>
      </c>
      <c r="N15375" s="4" t="s">
        <v>15</v>
      </c>
      <c r="O15375" s="4" t="s">
        <v>15</v>
      </c>
      <c r="P15375" s="4" t="s">
        <v>8</v>
      </c>
      <c r="Q15375" s="4" t="s">
        <v>8</v>
      </c>
      <c r="R15375" s="4" t="s">
        <v>17</v>
      </c>
      <c r="S15375" s="4" t="s">
        <v>7</v>
      </c>
      <c r="T15375" s="4" t="s">
        <v>17</v>
      </c>
      <c r="U15375" s="4" t="s">
        <v>17</v>
      </c>
      <c r="V15375" s="4" t="s">
        <v>11</v>
      </c>
    </row>
    <row r="15376" spans="1:19">
      <c r="A15376" t="n">
        <v>120607</v>
      </c>
      <c r="B15376" s="59" t="n">
        <v>19</v>
      </c>
      <c r="C15376" s="7" t="n">
        <v>8</v>
      </c>
      <c r="D15376" s="7" t="s">
        <v>158</v>
      </c>
      <c r="E15376" s="7" t="s">
        <v>159</v>
      </c>
      <c r="F15376" s="7" t="s">
        <v>18</v>
      </c>
      <c r="G15376" s="7" t="n">
        <v>0</v>
      </c>
      <c r="H15376" s="7" t="n">
        <v>1</v>
      </c>
      <c r="I15376" s="7" t="n">
        <v>0</v>
      </c>
      <c r="J15376" s="7" t="n">
        <v>0</v>
      </c>
      <c r="K15376" s="7" t="n">
        <v>0</v>
      </c>
      <c r="L15376" s="7" t="n">
        <v>0</v>
      </c>
      <c r="M15376" s="7" t="n">
        <v>1</v>
      </c>
      <c r="N15376" s="7" t="n">
        <v>1.60000002384186</v>
      </c>
      <c r="O15376" s="7" t="n">
        <v>0.0900000035762787</v>
      </c>
      <c r="P15376" s="7" t="s">
        <v>18</v>
      </c>
      <c r="Q15376" s="7" t="s">
        <v>18</v>
      </c>
      <c r="R15376" s="7" t="n">
        <v>-1</v>
      </c>
      <c r="S15376" s="7" t="n">
        <v>0</v>
      </c>
      <c r="T15376" s="7" t="n">
        <v>0</v>
      </c>
      <c r="U15376" s="7" t="n">
        <v>0</v>
      </c>
      <c r="V15376" s="7" t="n">
        <v>0</v>
      </c>
    </row>
    <row r="15377" spans="1:22">
      <c r="A15377" t="s">
        <v>4</v>
      </c>
      <c r="B15377" s="4" t="s">
        <v>5</v>
      </c>
      <c r="C15377" s="4" t="s">
        <v>11</v>
      </c>
      <c r="D15377" s="4" t="s">
        <v>8</v>
      </c>
      <c r="E15377" s="4" t="s">
        <v>8</v>
      </c>
      <c r="F15377" s="4" t="s">
        <v>8</v>
      </c>
      <c r="G15377" s="4" t="s">
        <v>7</v>
      </c>
      <c r="H15377" s="4" t="s">
        <v>17</v>
      </c>
      <c r="I15377" s="4" t="s">
        <v>15</v>
      </c>
      <c r="J15377" s="4" t="s">
        <v>15</v>
      </c>
      <c r="K15377" s="4" t="s">
        <v>15</v>
      </c>
      <c r="L15377" s="4" t="s">
        <v>15</v>
      </c>
      <c r="M15377" s="4" t="s">
        <v>15</v>
      </c>
      <c r="N15377" s="4" t="s">
        <v>15</v>
      </c>
      <c r="O15377" s="4" t="s">
        <v>15</v>
      </c>
      <c r="P15377" s="4" t="s">
        <v>8</v>
      </c>
      <c r="Q15377" s="4" t="s">
        <v>8</v>
      </c>
      <c r="R15377" s="4" t="s">
        <v>17</v>
      </c>
      <c r="S15377" s="4" t="s">
        <v>7</v>
      </c>
      <c r="T15377" s="4" t="s">
        <v>17</v>
      </c>
      <c r="U15377" s="4" t="s">
        <v>17</v>
      </c>
      <c r="V15377" s="4" t="s">
        <v>11</v>
      </c>
    </row>
    <row r="15378" spans="1:22">
      <c r="A15378" t="n">
        <v>120680</v>
      </c>
      <c r="B15378" s="59" t="n">
        <v>19</v>
      </c>
      <c r="C15378" s="7" t="n">
        <v>9</v>
      </c>
      <c r="D15378" s="7" t="s">
        <v>160</v>
      </c>
      <c r="E15378" s="7" t="s">
        <v>161</v>
      </c>
      <c r="F15378" s="7" t="s">
        <v>18</v>
      </c>
      <c r="G15378" s="7" t="n">
        <v>0</v>
      </c>
      <c r="H15378" s="7" t="n">
        <v>1</v>
      </c>
      <c r="I15378" s="7" t="n">
        <v>0</v>
      </c>
      <c r="J15378" s="7" t="n">
        <v>0</v>
      </c>
      <c r="K15378" s="7" t="n">
        <v>0</v>
      </c>
      <c r="L15378" s="7" t="n">
        <v>0</v>
      </c>
      <c r="M15378" s="7" t="n">
        <v>1</v>
      </c>
      <c r="N15378" s="7" t="n">
        <v>1.60000002384186</v>
      </c>
      <c r="O15378" s="7" t="n">
        <v>0.0900000035762787</v>
      </c>
      <c r="P15378" s="7" t="s">
        <v>18</v>
      </c>
      <c r="Q15378" s="7" t="s">
        <v>18</v>
      </c>
      <c r="R15378" s="7" t="n">
        <v>-1</v>
      </c>
      <c r="S15378" s="7" t="n">
        <v>0</v>
      </c>
      <c r="T15378" s="7" t="n">
        <v>0</v>
      </c>
      <c r="U15378" s="7" t="n">
        <v>0</v>
      </c>
      <c r="V15378" s="7" t="n">
        <v>0</v>
      </c>
    </row>
    <row r="15379" spans="1:22">
      <c r="A15379" t="s">
        <v>4</v>
      </c>
      <c r="B15379" s="4" t="s">
        <v>5</v>
      </c>
      <c r="C15379" s="4" t="s">
        <v>11</v>
      </c>
      <c r="D15379" s="4" t="s">
        <v>8</v>
      </c>
      <c r="E15379" s="4" t="s">
        <v>8</v>
      </c>
      <c r="F15379" s="4" t="s">
        <v>8</v>
      </c>
      <c r="G15379" s="4" t="s">
        <v>7</v>
      </c>
      <c r="H15379" s="4" t="s">
        <v>17</v>
      </c>
      <c r="I15379" s="4" t="s">
        <v>15</v>
      </c>
      <c r="J15379" s="4" t="s">
        <v>15</v>
      </c>
      <c r="K15379" s="4" t="s">
        <v>15</v>
      </c>
      <c r="L15379" s="4" t="s">
        <v>15</v>
      </c>
      <c r="M15379" s="4" t="s">
        <v>15</v>
      </c>
      <c r="N15379" s="4" t="s">
        <v>15</v>
      </c>
      <c r="O15379" s="4" t="s">
        <v>15</v>
      </c>
      <c r="P15379" s="4" t="s">
        <v>8</v>
      </c>
      <c r="Q15379" s="4" t="s">
        <v>8</v>
      </c>
      <c r="R15379" s="4" t="s">
        <v>17</v>
      </c>
      <c r="S15379" s="4" t="s">
        <v>7</v>
      </c>
      <c r="T15379" s="4" t="s">
        <v>17</v>
      </c>
      <c r="U15379" s="4" t="s">
        <v>17</v>
      </c>
      <c r="V15379" s="4" t="s">
        <v>11</v>
      </c>
    </row>
    <row r="15380" spans="1:22">
      <c r="A15380" t="n">
        <v>120755</v>
      </c>
      <c r="B15380" s="59" t="n">
        <v>19</v>
      </c>
      <c r="C15380" s="7" t="n">
        <v>11</v>
      </c>
      <c r="D15380" s="7" t="s">
        <v>162</v>
      </c>
      <c r="E15380" s="7" t="s">
        <v>163</v>
      </c>
      <c r="F15380" s="7" t="s">
        <v>18</v>
      </c>
      <c r="G15380" s="7" t="n">
        <v>0</v>
      </c>
      <c r="H15380" s="7" t="n">
        <v>1</v>
      </c>
      <c r="I15380" s="7" t="n">
        <v>0</v>
      </c>
      <c r="J15380" s="7" t="n">
        <v>0</v>
      </c>
      <c r="K15380" s="7" t="n">
        <v>0</v>
      </c>
      <c r="L15380" s="7" t="n">
        <v>0</v>
      </c>
      <c r="M15380" s="7" t="n">
        <v>1</v>
      </c>
      <c r="N15380" s="7" t="n">
        <v>1.60000002384186</v>
      </c>
      <c r="O15380" s="7" t="n">
        <v>0.0900000035762787</v>
      </c>
      <c r="P15380" s="7" t="s">
        <v>18</v>
      </c>
      <c r="Q15380" s="7" t="s">
        <v>18</v>
      </c>
      <c r="R15380" s="7" t="n">
        <v>-1</v>
      </c>
      <c r="S15380" s="7" t="n">
        <v>0</v>
      </c>
      <c r="T15380" s="7" t="n">
        <v>0</v>
      </c>
      <c r="U15380" s="7" t="n">
        <v>0</v>
      </c>
      <c r="V15380" s="7" t="n">
        <v>0</v>
      </c>
    </row>
    <row r="15381" spans="1:22">
      <c r="A15381" t="s">
        <v>4</v>
      </c>
      <c r="B15381" s="4" t="s">
        <v>5</v>
      </c>
      <c r="C15381" s="4" t="s">
        <v>11</v>
      </c>
      <c r="D15381" s="4" t="s">
        <v>7</v>
      </c>
      <c r="E15381" s="4" t="s">
        <v>7</v>
      </c>
      <c r="F15381" s="4" t="s">
        <v>8</v>
      </c>
    </row>
    <row r="15382" spans="1:22">
      <c r="A15382" t="n">
        <v>120834</v>
      </c>
      <c r="B15382" s="50" t="n">
        <v>20</v>
      </c>
      <c r="C15382" s="7" t="n">
        <v>0</v>
      </c>
      <c r="D15382" s="7" t="n">
        <v>3</v>
      </c>
      <c r="E15382" s="7" t="n">
        <v>10</v>
      </c>
      <c r="F15382" s="7" t="s">
        <v>172</v>
      </c>
    </row>
    <row r="15383" spans="1:22">
      <c r="A15383" t="s">
        <v>4</v>
      </c>
      <c r="B15383" s="4" t="s">
        <v>5</v>
      </c>
      <c r="C15383" s="4" t="s">
        <v>11</v>
      </c>
    </row>
    <row r="15384" spans="1:22">
      <c r="A15384" t="n">
        <v>120852</v>
      </c>
      <c r="B15384" s="26" t="n">
        <v>16</v>
      </c>
      <c r="C15384" s="7" t="n">
        <v>0</v>
      </c>
    </row>
    <row r="15385" spans="1:22">
      <c r="A15385" t="s">
        <v>4</v>
      </c>
      <c r="B15385" s="4" t="s">
        <v>5</v>
      </c>
      <c r="C15385" s="4" t="s">
        <v>11</v>
      </c>
      <c r="D15385" s="4" t="s">
        <v>7</v>
      </c>
      <c r="E15385" s="4" t="s">
        <v>7</v>
      </c>
      <c r="F15385" s="4" t="s">
        <v>8</v>
      </c>
    </row>
    <row r="15386" spans="1:22">
      <c r="A15386" t="n">
        <v>120855</v>
      </c>
      <c r="B15386" s="50" t="n">
        <v>20</v>
      </c>
      <c r="C15386" s="7" t="n">
        <v>1</v>
      </c>
      <c r="D15386" s="7" t="n">
        <v>3</v>
      </c>
      <c r="E15386" s="7" t="n">
        <v>10</v>
      </c>
      <c r="F15386" s="7" t="s">
        <v>172</v>
      </c>
    </row>
    <row r="15387" spans="1:22">
      <c r="A15387" t="s">
        <v>4</v>
      </c>
      <c r="B15387" s="4" t="s">
        <v>5</v>
      </c>
      <c r="C15387" s="4" t="s">
        <v>11</v>
      </c>
    </row>
    <row r="15388" spans="1:22">
      <c r="A15388" t="n">
        <v>120873</v>
      </c>
      <c r="B15388" s="26" t="n">
        <v>16</v>
      </c>
      <c r="C15388" s="7" t="n">
        <v>0</v>
      </c>
    </row>
    <row r="15389" spans="1:22">
      <c r="A15389" t="s">
        <v>4</v>
      </c>
      <c r="B15389" s="4" t="s">
        <v>5</v>
      </c>
      <c r="C15389" s="4" t="s">
        <v>11</v>
      </c>
      <c r="D15389" s="4" t="s">
        <v>7</v>
      </c>
      <c r="E15389" s="4" t="s">
        <v>7</v>
      </c>
      <c r="F15389" s="4" t="s">
        <v>8</v>
      </c>
    </row>
    <row r="15390" spans="1:22">
      <c r="A15390" t="n">
        <v>120876</v>
      </c>
      <c r="B15390" s="50" t="n">
        <v>20</v>
      </c>
      <c r="C15390" s="7" t="n">
        <v>2</v>
      </c>
      <c r="D15390" s="7" t="n">
        <v>3</v>
      </c>
      <c r="E15390" s="7" t="n">
        <v>10</v>
      </c>
      <c r="F15390" s="7" t="s">
        <v>172</v>
      </c>
    </row>
    <row r="15391" spans="1:22">
      <c r="A15391" t="s">
        <v>4</v>
      </c>
      <c r="B15391" s="4" t="s">
        <v>5</v>
      </c>
      <c r="C15391" s="4" t="s">
        <v>11</v>
      </c>
    </row>
    <row r="15392" spans="1:22">
      <c r="A15392" t="n">
        <v>120894</v>
      </c>
      <c r="B15392" s="26" t="n">
        <v>16</v>
      </c>
      <c r="C15392" s="7" t="n">
        <v>0</v>
      </c>
    </row>
    <row r="15393" spans="1:22">
      <c r="A15393" t="s">
        <v>4</v>
      </c>
      <c r="B15393" s="4" t="s">
        <v>5</v>
      </c>
      <c r="C15393" s="4" t="s">
        <v>11</v>
      </c>
      <c r="D15393" s="4" t="s">
        <v>7</v>
      </c>
      <c r="E15393" s="4" t="s">
        <v>7</v>
      </c>
      <c r="F15393" s="4" t="s">
        <v>8</v>
      </c>
    </row>
    <row r="15394" spans="1:22">
      <c r="A15394" t="n">
        <v>120897</v>
      </c>
      <c r="B15394" s="50" t="n">
        <v>20</v>
      </c>
      <c r="C15394" s="7" t="n">
        <v>3</v>
      </c>
      <c r="D15394" s="7" t="n">
        <v>3</v>
      </c>
      <c r="E15394" s="7" t="n">
        <v>10</v>
      </c>
      <c r="F15394" s="7" t="s">
        <v>172</v>
      </c>
    </row>
    <row r="15395" spans="1:22">
      <c r="A15395" t="s">
        <v>4</v>
      </c>
      <c r="B15395" s="4" t="s">
        <v>5</v>
      </c>
      <c r="C15395" s="4" t="s">
        <v>11</v>
      </c>
    </row>
    <row r="15396" spans="1:22">
      <c r="A15396" t="n">
        <v>120915</v>
      </c>
      <c r="B15396" s="26" t="n">
        <v>16</v>
      </c>
      <c r="C15396" s="7" t="n">
        <v>0</v>
      </c>
    </row>
    <row r="15397" spans="1:22">
      <c r="A15397" t="s">
        <v>4</v>
      </c>
      <c r="B15397" s="4" t="s">
        <v>5</v>
      </c>
      <c r="C15397" s="4" t="s">
        <v>11</v>
      </c>
      <c r="D15397" s="4" t="s">
        <v>7</v>
      </c>
      <c r="E15397" s="4" t="s">
        <v>7</v>
      </c>
      <c r="F15397" s="4" t="s">
        <v>8</v>
      </c>
    </row>
    <row r="15398" spans="1:22">
      <c r="A15398" t="n">
        <v>120918</v>
      </c>
      <c r="B15398" s="50" t="n">
        <v>20</v>
      </c>
      <c r="C15398" s="7" t="n">
        <v>4</v>
      </c>
      <c r="D15398" s="7" t="n">
        <v>3</v>
      </c>
      <c r="E15398" s="7" t="n">
        <v>10</v>
      </c>
      <c r="F15398" s="7" t="s">
        <v>172</v>
      </c>
    </row>
    <row r="15399" spans="1:22">
      <c r="A15399" t="s">
        <v>4</v>
      </c>
      <c r="B15399" s="4" t="s">
        <v>5</v>
      </c>
      <c r="C15399" s="4" t="s">
        <v>11</v>
      </c>
    </row>
    <row r="15400" spans="1:22">
      <c r="A15400" t="n">
        <v>120936</v>
      </c>
      <c r="B15400" s="26" t="n">
        <v>16</v>
      </c>
      <c r="C15400" s="7" t="n">
        <v>0</v>
      </c>
    </row>
    <row r="15401" spans="1:22">
      <c r="A15401" t="s">
        <v>4</v>
      </c>
      <c r="B15401" s="4" t="s">
        <v>5</v>
      </c>
      <c r="C15401" s="4" t="s">
        <v>11</v>
      </c>
      <c r="D15401" s="4" t="s">
        <v>7</v>
      </c>
      <c r="E15401" s="4" t="s">
        <v>7</v>
      </c>
      <c r="F15401" s="4" t="s">
        <v>8</v>
      </c>
    </row>
    <row r="15402" spans="1:22">
      <c r="A15402" t="n">
        <v>120939</v>
      </c>
      <c r="B15402" s="50" t="n">
        <v>20</v>
      </c>
      <c r="C15402" s="7" t="n">
        <v>5</v>
      </c>
      <c r="D15402" s="7" t="n">
        <v>3</v>
      </c>
      <c r="E15402" s="7" t="n">
        <v>10</v>
      </c>
      <c r="F15402" s="7" t="s">
        <v>172</v>
      </c>
    </row>
    <row r="15403" spans="1:22">
      <c r="A15403" t="s">
        <v>4</v>
      </c>
      <c r="B15403" s="4" t="s">
        <v>5</v>
      </c>
      <c r="C15403" s="4" t="s">
        <v>11</v>
      </c>
    </row>
    <row r="15404" spans="1:22">
      <c r="A15404" t="n">
        <v>120957</v>
      </c>
      <c r="B15404" s="26" t="n">
        <v>16</v>
      </c>
      <c r="C15404" s="7" t="n">
        <v>0</v>
      </c>
    </row>
    <row r="15405" spans="1:22">
      <c r="A15405" t="s">
        <v>4</v>
      </c>
      <c r="B15405" s="4" t="s">
        <v>5</v>
      </c>
      <c r="C15405" s="4" t="s">
        <v>11</v>
      </c>
      <c r="D15405" s="4" t="s">
        <v>7</v>
      </c>
      <c r="E15405" s="4" t="s">
        <v>7</v>
      </c>
      <c r="F15405" s="4" t="s">
        <v>8</v>
      </c>
    </row>
    <row r="15406" spans="1:22">
      <c r="A15406" t="n">
        <v>120960</v>
      </c>
      <c r="B15406" s="50" t="n">
        <v>20</v>
      </c>
      <c r="C15406" s="7" t="n">
        <v>6</v>
      </c>
      <c r="D15406" s="7" t="n">
        <v>3</v>
      </c>
      <c r="E15406" s="7" t="n">
        <v>10</v>
      </c>
      <c r="F15406" s="7" t="s">
        <v>172</v>
      </c>
    </row>
    <row r="15407" spans="1:22">
      <c r="A15407" t="s">
        <v>4</v>
      </c>
      <c r="B15407" s="4" t="s">
        <v>5</v>
      </c>
      <c r="C15407" s="4" t="s">
        <v>11</v>
      </c>
    </row>
    <row r="15408" spans="1:22">
      <c r="A15408" t="n">
        <v>120978</v>
      </c>
      <c r="B15408" s="26" t="n">
        <v>16</v>
      </c>
      <c r="C15408" s="7" t="n">
        <v>0</v>
      </c>
    </row>
    <row r="15409" spans="1:6">
      <c r="A15409" t="s">
        <v>4</v>
      </c>
      <c r="B15409" s="4" t="s">
        <v>5</v>
      </c>
      <c r="C15409" s="4" t="s">
        <v>11</v>
      </c>
      <c r="D15409" s="4" t="s">
        <v>7</v>
      </c>
      <c r="E15409" s="4" t="s">
        <v>7</v>
      </c>
      <c r="F15409" s="4" t="s">
        <v>8</v>
      </c>
    </row>
    <row r="15410" spans="1:6">
      <c r="A15410" t="n">
        <v>120981</v>
      </c>
      <c r="B15410" s="50" t="n">
        <v>20</v>
      </c>
      <c r="C15410" s="7" t="n">
        <v>7</v>
      </c>
      <c r="D15410" s="7" t="n">
        <v>3</v>
      </c>
      <c r="E15410" s="7" t="n">
        <v>10</v>
      </c>
      <c r="F15410" s="7" t="s">
        <v>172</v>
      </c>
    </row>
    <row r="15411" spans="1:6">
      <c r="A15411" t="s">
        <v>4</v>
      </c>
      <c r="B15411" s="4" t="s">
        <v>5</v>
      </c>
      <c r="C15411" s="4" t="s">
        <v>11</v>
      </c>
    </row>
    <row r="15412" spans="1:6">
      <c r="A15412" t="n">
        <v>120999</v>
      </c>
      <c r="B15412" s="26" t="n">
        <v>16</v>
      </c>
      <c r="C15412" s="7" t="n">
        <v>0</v>
      </c>
    </row>
    <row r="15413" spans="1:6">
      <c r="A15413" t="s">
        <v>4</v>
      </c>
      <c r="B15413" s="4" t="s">
        <v>5</v>
      </c>
      <c r="C15413" s="4" t="s">
        <v>11</v>
      </c>
      <c r="D15413" s="4" t="s">
        <v>7</v>
      </c>
      <c r="E15413" s="4" t="s">
        <v>7</v>
      </c>
      <c r="F15413" s="4" t="s">
        <v>8</v>
      </c>
    </row>
    <row r="15414" spans="1:6">
      <c r="A15414" t="n">
        <v>121002</v>
      </c>
      <c r="B15414" s="50" t="n">
        <v>20</v>
      </c>
      <c r="C15414" s="7" t="n">
        <v>8</v>
      </c>
      <c r="D15414" s="7" t="n">
        <v>3</v>
      </c>
      <c r="E15414" s="7" t="n">
        <v>10</v>
      </c>
      <c r="F15414" s="7" t="s">
        <v>172</v>
      </c>
    </row>
    <row r="15415" spans="1:6">
      <c r="A15415" t="s">
        <v>4</v>
      </c>
      <c r="B15415" s="4" t="s">
        <v>5</v>
      </c>
      <c r="C15415" s="4" t="s">
        <v>11</v>
      </c>
    </row>
    <row r="15416" spans="1:6">
      <c r="A15416" t="n">
        <v>121020</v>
      </c>
      <c r="B15416" s="26" t="n">
        <v>16</v>
      </c>
      <c r="C15416" s="7" t="n">
        <v>0</v>
      </c>
    </row>
    <row r="15417" spans="1:6">
      <c r="A15417" t="s">
        <v>4</v>
      </c>
      <c r="B15417" s="4" t="s">
        <v>5</v>
      </c>
      <c r="C15417" s="4" t="s">
        <v>11</v>
      </c>
      <c r="D15417" s="4" t="s">
        <v>7</v>
      </c>
      <c r="E15417" s="4" t="s">
        <v>7</v>
      </c>
      <c r="F15417" s="4" t="s">
        <v>8</v>
      </c>
    </row>
    <row r="15418" spans="1:6">
      <c r="A15418" t="n">
        <v>121023</v>
      </c>
      <c r="B15418" s="50" t="n">
        <v>20</v>
      </c>
      <c r="C15418" s="7" t="n">
        <v>9</v>
      </c>
      <c r="D15418" s="7" t="n">
        <v>3</v>
      </c>
      <c r="E15418" s="7" t="n">
        <v>10</v>
      </c>
      <c r="F15418" s="7" t="s">
        <v>172</v>
      </c>
    </row>
    <row r="15419" spans="1:6">
      <c r="A15419" t="s">
        <v>4</v>
      </c>
      <c r="B15419" s="4" t="s">
        <v>5</v>
      </c>
      <c r="C15419" s="4" t="s">
        <v>11</v>
      </c>
    </row>
    <row r="15420" spans="1:6">
      <c r="A15420" t="n">
        <v>121041</v>
      </c>
      <c r="B15420" s="26" t="n">
        <v>16</v>
      </c>
      <c r="C15420" s="7" t="n">
        <v>0</v>
      </c>
    </row>
    <row r="15421" spans="1:6">
      <c r="A15421" t="s">
        <v>4</v>
      </c>
      <c r="B15421" s="4" t="s">
        <v>5</v>
      </c>
      <c r="C15421" s="4" t="s">
        <v>11</v>
      </c>
      <c r="D15421" s="4" t="s">
        <v>7</v>
      </c>
      <c r="E15421" s="4" t="s">
        <v>7</v>
      </c>
      <c r="F15421" s="4" t="s">
        <v>8</v>
      </c>
    </row>
    <row r="15422" spans="1:6">
      <c r="A15422" t="n">
        <v>121044</v>
      </c>
      <c r="B15422" s="50" t="n">
        <v>20</v>
      </c>
      <c r="C15422" s="7" t="n">
        <v>11</v>
      </c>
      <c r="D15422" s="7" t="n">
        <v>3</v>
      </c>
      <c r="E15422" s="7" t="n">
        <v>10</v>
      </c>
      <c r="F15422" s="7" t="s">
        <v>172</v>
      </c>
    </row>
    <row r="15423" spans="1:6">
      <c r="A15423" t="s">
        <v>4</v>
      </c>
      <c r="B15423" s="4" t="s">
        <v>5</v>
      </c>
      <c r="C15423" s="4" t="s">
        <v>11</v>
      </c>
    </row>
    <row r="15424" spans="1:6">
      <c r="A15424" t="n">
        <v>121062</v>
      </c>
      <c r="B15424" s="26" t="n">
        <v>16</v>
      </c>
      <c r="C15424" s="7" t="n">
        <v>0</v>
      </c>
    </row>
    <row r="15425" spans="1:6">
      <c r="A15425" t="s">
        <v>4</v>
      </c>
      <c r="B15425" s="4" t="s">
        <v>5</v>
      </c>
      <c r="C15425" s="4" t="s">
        <v>7</v>
      </c>
      <c r="D15425" s="4" t="s">
        <v>11</v>
      </c>
      <c r="E15425" s="4" t="s">
        <v>7</v>
      </c>
    </row>
    <row r="15426" spans="1:6">
      <c r="A15426" t="n">
        <v>121065</v>
      </c>
      <c r="B15426" s="15" t="n">
        <v>49</v>
      </c>
      <c r="C15426" s="7" t="n">
        <v>1</v>
      </c>
      <c r="D15426" s="7" t="n">
        <v>0</v>
      </c>
      <c r="E15426" s="7" t="n">
        <v>0</v>
      </c>
    </row>
    <row r="15427" spans="1:6">
      <c r="A15427" t="s">
        <v>4</v>
      </c>
      <c r="B15427" s="4" t="s">
        <v>5</v>
      </c>
      <c r="C15427" s="4" t="s">
        <v>7</v>
      </c>
      <c r="D15427" s="4" t="s">
        <v>11</v>
      </c>
      <c r="E15427" s="4" t="s">
        <v>17</v>
      </c>
      <c r="F15427" s="4" t="s">
        <v>11</v>
      </c>
      <c r="G15427" s="4" t="s">
        <v>17</v>
      </c>
      <c r="H15427" s="4" t="s">
        <v>7</v>
      </c>
    </row>
    <row r="15428" spans="1:6">
      <c r="A15428" t="n">
        <v>121070</v>
      </c>
      <c r="B15428" s="15" t="n">
        <v>49</v>
      </c>
      <c r="C15428" s="7" t="n">
        <v>0</v>
      </c>
      <c r="D15428" s="7" t="n">
        <v>120</v>
      </c>
      <c r="E15428" s="7" t="n">
        <v>1065353216</v>
      </c>
      <c r="F15428" s="7" t="n">
        <v>0</v>
      </c>
      <c r="G15428" s="7" t="n">
        <v>0</v>
      </c>
      <c r="H15428" s="7" t="n">
        <v>0</v>
      </c>
    </row>
    <row r="15429" spans="1:6">
      <c r="A15429" t="s">
        <v>4</v>
      </c>
      <c r="B15429" s="4" t="s">
        <v>5</v>
      </c>
      <c r="C15429" s="4" t="s">
        <v>11</v>
      </c>
      <c r="D15429" s="4" t="s">
        <v>17</v>
      </c>
    </row>
    <row r="15430" spans="1:6">
      <c r="A15430" t="n">
        <v>121085</v>
      </c>
      <c r="B15430" s="41" t="n">
        <v>43</v>
      </c>
      <c r="C15430" s="7" t="n">
        <v>0</v>
      </c>
      <c r="D15430" s="7" t="n">
        <v>32</v>
      </c>
    </row>
    <row r="15431" spans="1:6">
      <c r="A15431" t="s">
        <v>4</v>
      </c>
      <c r="B15431" s="4" t="s">
        <v>5</v>
      </c>
      <c r="C15431" s="4" t="s">
        <v>11</v>
      </c>
      <c r="D15431" s="4" t="s">
        <v>17</v>
      </c>
    </row>
    <row r="15432" spans="1:6">
      <c r="A15432" t="n">
        <v>121092</v>
      </c>
      <c r="B15432" s="41" t="n">
        <v>43</v>
      </c>
      <c r="C15432" s="7" t="n">
        <v>1</v>
      </c>
      <c r="D15432" s="7" t="n">
        <v>32</v>
      </c>
    </row>
    <row r="15433" spans="1:6">
      <c r="A15433" t="s">
        <v>4</v>
      </c>
      <c r="B15433" s="4" t="s">
        <v>5</v>
      </c>
      <c r="C15433" s="4" t="s">
        <v>11</v>
      </c>
      <c r="D15433" s="4" t="s">
        <v>17</v>
      </c>
    </row>
    <row r="15434" spans="1:6">
      <c r="A15434" t="n">
        <v>121099</v>
      </c>
      <c r="B15434" s="41" t="n">
        <v>43</v>
      </c>
      <c r="C15434" s="7" t="n">
        <v>2</v>
      </c>
      <c r="D15434" s="7" t="n">
        <v>32</v>
      </c>
    </row>
    <row r="15435" spans="1:6">
      <c r="A15435" t="s">
        <v>4</v>
      </c>
      <c r="B15435" s="4" t="s">
        <v>5</v>
      </c>
      <c r="C15435" s="4" t="s">
        <v>11</v>
      </c>
      <c r="D15435" s="4" t="s">
        <v>17</v>
      </c>
    </row>
    <row r="15436" spans="1:6">
      <c r="A15436" t="n">
        <v>121106</v>
      </c>
      <c r="B15436" s="41" t="n">
        <v>43</v>
      </c>
      <c r="C15436" s="7" t="n">
        <v>3</v>
      </c>
      <c r="D15436" s="7" t="n">
        <v>32</v>
      </c>
    </row>
    <row r="15437" spans="1:6">
      <c r="A15437" t="s">
        <v>4</v>
      </c>
      <c r="B15437" s="4" t="s">
        <v>5</v>
      </c>
      <c r="C15437" s="4" t="s">
        <v>11</v>
      </c>
      <c r="D15437" s="4" t="s">
        <v>17</v>
      </c>
    </row>
    <row r="15438" spans="1:6">
      <c r="A15438" t="n">
        <v>121113</v>
      </c>
      <c r="B15438" s="41" t="n">
        <v>43</v>
      </c>
      <c r="C15438" s="7" t="n">
        <v>4</v>
      </c>
      <c r="D15438" s="7" t="n">
        <v>32</v>
      </c>
    </row>
    <row r="15439" spans="1:6">
      <c r="A15439" t="s">
        <v>4</v>
      </c>
      <c r="B15439" s="4" t="s">
        <v>5</v>
      </c>
      <c r="C15439" s="4" t="s">
        <v>11</v>
      </c>
      <c r="D15439" s="4" t="s">
        <v>17</v>
      </c>
    </row>
    <row r="15440" spans="1:6">
      <c r="A15440" t="n">
        <v>121120</v>
      </c>
      <c r="B15440" s="41" t="n">
        <v>43</v>
      </c>
      <c r="C15440" s="7" t="n">
        <v>5</v>
      </c>
      <c r="D15440" s="7" t="n">
        <v>32</v>
      </c>
    </row>
    <row r="15441" spans="1:8">
      <c r="A15441" t="s">
        <v>4</v>
      </c>
      <c r="B15441" s="4" t="s">
        <v>5</v>
      </c>
      <c r="C15441" s="4" t="s">
        <v>11</v>
      </c>
      <c r="D15441" s="4" t="s">
        <v>17</v>
      </c>
    </row>
    <row r="15442" spans="1:8">
      <c r="A15442" t="n">
        <v>121127</v>
      </c>
      <c r="B15442" s="41" t="n">
        <v>43</v>
      </c>
      <c r="C15442" s="7" t="n">
        <v>6</v>
      </c>
      <c r="D15442" s="7" t="n">
        <v>32</v>
      </c>
    </row>
    <row r="15443" spans="1:8">
      <c r="A15443" t="s">
        <v>4</v>
      </c>
      <c r="B15443" s="4" t="s">
        <v>5</v>
      </c>
      <c r="C15443" s="4" t="s">
        <v>11</v>
      </c>
      <c r="D15443" s="4" t="s">
        <v>17</v>
      </c>
    </row>
    <row r="15444" spans="1:8">
      <c r="A15444" t="n">
        <v>121134</v>
      </c>
      <c r="B15444" s="41" t="n">
        <v>43</v>
      </c>
      <c r="C15444" s="7" t="n">
        <v>7</v>
      </c>
      <c r="D15444" s="7" t="n">
        <v>32</v>
      </c>
    </row>
    <row r="15445" spans="1:8">
      <c r="A15445" t="s">
        <v>4</v>
      </c>
      <c r="B15445" s="4" t="s">
        <v>5</v>
      </c>
      <c r="C15445" s="4" t="s">
        <v>11</v>
      </c>
      <c r="D15445" s="4" t="s">
        <v>17</v>
      </c>
    </row>
    <row r="15446" spans="1:8">
      <c r="A15446" t="n">
        <v>121141</v>
      </c>
      <c r="B15446" s="41" t="n">
        <v>43</v>
      </c>
      <c r="C15446" s="7" t="n">
        <v>8</v>
      </c>
      <c r="D15446" s="7" t="n">
        <v>32</v>
      </c>
    </row>
    <row r="15447" spans="1:8">
      <c r="A15447" t="s">
        <v>4</v>
      </c>
      <c r="B15447" s="4" t="s">
        <v>5</v>
      </c>
      <c r="C15447" s="4" t="s">
        <v>11</v>
      </c>
      <c r="D15447" s="4" t="s">
        <v>17</v>
      </c>
    </row>
    <row r="15448" spans="1:8">
      <c r="A15448" t="n">
        <v>121148</v>
      </c>
      <c r="B15448" s="41" t="n">
        <v>43</v>
      </c>
      <c r="C15448" s="7" t="n">
        <v>9</v>
      </c>
      <c r="D15448" s="7" t="n">
        <v>32</v>
      </c>
    </row>
    <row r="15449" spans="1:8">
      <c r="A15449" t="s">
        <v>4</v>
      </c>
      <c r="B15449" s="4" t="s">
        <v>5</v>
      </c>
      <c r="C15449" s="4" t="s">
        <v>11</v>
      </c>
      <c r="D15449" s="4" t="s">
        <v>17</v>
      </c>
    </row>
    <row r="15450" spans="1:8">
      <c r="A15450" t="n">
        <v>121155</v>
      </c>
      <c r="B15450" s="41" t="n">
        <v>43</v>
      </c>
      <c r="C15450" s="7" t="n">
        <v>11</v>
      </c>
      <c r="D15450" s="7" t="n">
        <v>32</v>
      </c>
    </row>
    <row r="15451" spans="1:8">
      <c r="A15451" t="s">
        <v>4</v>
      </c>
      <c r="B15451" s="4" t="s">
        <v>5</v>
      </c>
      <c r="C15451" s="4" t="s">
        <v>7</v>
      </c>
      <c r="D15451" s="4" t="s">
        <v>11</v>
      </c>
      <c r="E15451" s="4" t="s">
        <v>7</v>
      </c>
      <c r="F15451" s="4" t="s">
        <v>8</v>
      </c>
      <c r="G15451" s="4" t="s">
        <v>8</v>
      </c>
      <c r="H15451" s="4" t="s">
        <v>8</v>
      </c>
      <c r="I15451" s="4" t="s">
        <v>8</v>
      </c>
      <c r="J15451" s="4" t="s">
        <v>8</v>
      </c>
      <c r="K15451" s="4" t="s">
        <v>8</v>
      </c>
      <c r="L15451" s="4" t="s">
        <v>8</v>
      </c>
      <c r="M15451" s="4" t="s">
        <v>8</v>
      </c>
      <c r="N15451" s="4" t="s">
        <v>8</v>
      </c>
      <c r="O15451" s="4" t="s">
        <v>8</v>
      </c>
      <c r="P15451" s="4" t="s">
        <v>8</v>
      </c>
      <c r="Q15451" s="4" t="s">
        <v>8</v>
      </c>
      <c r="R15451" s="4" t="s">
        <v>8</v>
      </c>
      <c r="S15451" s="4" t="s">
        <v>8</v>
      </c>
      <c r="T15451" s="4" t="s">
        <v>8</v>
      </c>
      <c r="U15451" s="4" t="s">
        <v>8</v>
      </c>
    </row>
    <row r="15452" spans="1:8">
      <c r="A15452" t="n">
        <v>121162</v>
      </c>
      <c r="B15452" s="38" t="n">
        <v>36</v>
      </c>
      <c r="C15452" s="7" t="n">
        <v>8</v>
      </c>
      <c r="D15452" s="7" t="n">
        <v>0</v>
      </c>
      <c r="E15452" s="7" t="n">
        <v>0</v>
      </c>
      <c r="F15452" s="7" t="s">
        <v>186</v>
      </c>
      <c r="G15452" s="7" t="s">
        <v>18</v>
      </c>
      <c r="H15452" s="7" t="s">
        <v>18</v>
      </c>
      <c r="I15452" s="7" t="s">
        <v>18</v>
      </c>
      <c r="J15452" s="7" t="s">
        <v>18</v>
      </c>
      <c r="K15452" s="7" t="s">
        <v>18</v>
      </c>
      <c r="L15452" s="7" t="s">
        <v>18</v>
      </c>
      <c r="M15452" s="7" t="s">
        <v>18</v>
      </c>
      <c r="N15452" s="7" t="s">
        <v>18</v>
      </c>
      <c r="O15452" s="7" t="s">
        <v>18</v>
      </c>
      <c r="P15452" s="7" t="s">
        <v>18</v>
      </c>
      <c r="Q15452" s="7" t="s">
        <v>18</v>
      </c>
      <c r="R15452" s="7" t="s">
        <v>18</v>
      </c>
      <c r="S15452" s="7" t="s">
        <v>18</v>
      </c>
      <c r="T15452" s="7" t="s">
        <v>18</v>
      </c>
      <c r="U15452" s="7" t="s">
        <v>18</v>
      </c>
    </row>
    <row r="15453" spans="1:8">
      <c r="A15453" t="s">
        <v>4</v>
      </c>
      <c r="B15453" s="4" t="s">
        <v>5</v>
      </c>
      <c r="C15453" s="4" t="s">
        <v>7</v>
      </c>
      <c r="D15453" s="4" t="s">
        <v>11</v>
      </c>
      <c r="E15453" s="4" t="s">
        <v>7</v>
      </c>
      <c r="F15453" s="4" t="s">
        <v>8</v>
      </c>
      <c r="G15453" s="4" t="s">
        <v>8</v>
      </c>
      <c r="H15453" s="4" t="s">
        <v>8</v>
      </c>
      <c r="I15453" s="4" t="s">
        <v>8</v>
      </c>
      <c r="J15453" s="4" t="s">
        <v>8</v>
      </c>
      <c r="K15453" s="4" t="s">
        <v>8</v>
      </c>
      <c r="L15453" s="4" t="s">
        <v>8</v>
      </c>
      <c r="M15453" s="4" t="s">
        <v>8</v>
      </c>
      <c r="N15453" s="4" t="s">
        <v>8</v>
      </c>
      <c r="O15453" s="4" t="s">
        <v>8</v>
      </c>
      <c r="P15453" s="4" t="s">
        <v>8</v>
      </c>
      <c r="Q15453" s="4" t="s">
        <v>8</v>
      </c>
      <c r="R15453" s="4" t="s">
        <v>8</v>
      </c>
      <c r="S15453" s="4" t="s">
        <v>8</v>
      </c>
      <c r="T15453" s="4" t="s">
        <v>8</v>
      </c>
      <c r="U15453" s="4" t="s">
        <v>8</v>
      </c>
    </row>
    <row r="15454" spans="1:8">
      <c r="A15454" t="n">
        <v>121195</v>
      </c>
      <c r="B15454" s="38" t="n">
        <v>36</v>
      </c>
      <c r="C15454" s="7" t="n">
        <v>8</v>
      </c>
      <c r="D15454" s="7" t="n">
        <v>1</v>
      </c>
      <c r="E15454" s="7" t="n">
        <v>0</v>
      </c>
      <c r="F15454" s="7" t="s">
        <v>186</v>
      </c>
      <c r="G15454" s="7" t="s">
        <v>18</v>
      </c>
      <c r="H15454" s="7" t="s">
        <v>18</v>
      </c>
      <c r="I15454" s="7" t="s">
        <v>18</v>
      </c>
      <c r="J15454" s="7" t="s">
        <v>18</v>
      </c>
      <c r="K15454" s="7" t="s">
        <v>18</v>
      </c>
      <c r="L15454" s="7" t="s">
        <v>18</v>
      </c>
      <c r="M15454" s="7" t="s">
        <v>18</v>
      </c>
      <c r="N15454" s="7" t="s">
        <v>18</v>
      </c>
      <c r="O15454" s="7" t="s">
        <v>18</v>
      </c>
      <c r="P15454" s="7" t="s">
        <v>18</v>
      </c>
      <c r="Q15454" s="7" t="s">
        <v>18</v>
      </c>
      <c r="R15454" s="7" t="s">
        <v>18</v>
      </c>
      <c r="S15454" s="7" t="s">
        <v>18</v>
      </c>
      <c r="T15454" s="7" t="s">
        <v>18</v>
      </c>
      <c r="U15454" s="7" t="s">
        <v>18</v>
      </c>
    </row>
    <row r="15455" spans="1:8">
      <c r="A15455" t="s">
        <v>4</v>
      </c>
      <c r="B15455" s="4" t="s">
        <v>5</v>
      </c>
      <c r="C15455" s="4" t="s">
        <v>7</v>
      </c>
      <c r="D15455" s="4" t="s">
        <v>11</v>
      </c>
      <c r="E15455" s="4" t="s">
        <v>7</v>
      </c>
      <c r="F15455" s="4" t="s">
        <v>8</v>
      </c>
      <c r="G15455" s="4" t="s">
        <v>8</v>
      </c>
      <c r="H15455" s="4" t="s">
        <v>8</v>
      </c>
      <c r="I15455" s="4" t="s">
        <v>8</v>
      </c>
      <c r="J15455" s="4" t="s">
        <v>8</v>
      </c>
      <c r="K15455" s="4" t="s">
        <v>8</v>
      </c>
      <c r="L15455" s="4" t="s">
        <v>8</v>
      </c>
      <c r="M15455" s="4" t="s">
        <v>8</v>
      </c>
      <c r="N15455" s="4" t="s">
        <v>8</v>
      </c>
      <c r="O15455" s="4" t="s">
        <v>8</v>
      </c>
      <c r="P15455" s="4" t="s">
        <v>8</v>
      </c>
      <c r="Q15455" s="4" t="s">
        <v>8</v>
      </c>
      <c r="R15455" s="4" t="s">
        <v>8</v>
      </c>
      <c r="S15455" s="4" t="s">
        <v>8</v>
      </c>
      <c r="T15455" s="4" t="s">
        <v>8</v>
      </c>
      <c r="U15455" s="4" t="s">
        <v>8</v>
      </c>
    </row>
    <row r="15456" spans="1:8">
      <c r="A15456" t="n">
        <v>121228</v>
      </c>
      <c r="B15456" s="38" t="n">
        <v>36</v>
      </c>
      <c r="C15456" s="7" t="n">
        <v>8</v>
      </c>
      <c r="D15456" s="7" t="n">
        <v>2</v>
      </c>
      <c r="E15456" s="7" t="n">
        <v>0</v>
      </c>
      <c r="F15456" s="7" t="s">
        <v>186</v>
      </c>
      <c r="G15456" s="7" t="s">
        <v>18</v>
      </c>
      <c r="H15456" s="7" t="s">
        <v>18</v>
      </c>
      <c r="I15456" s="7" t="s">
        <v>18</v>
      </c>
      <c r="J15456" s="7" t="s">
        <v>18</v>
      </c>
      <c r="K15456" s="7" t="s">
        <v>18</v>
      </c>
      <c r="L15456" s="7" t="s">
        <v>18</v>
      </c>
      <c r="M15456" s="7" t="s">
        <v>18</v>
      </c>
      <c r="N15456" s="7" t="s">
        <v>18</v>
      </c>
      <c r="O15456" s="7" t="s">
        <v>18</v>
      </c>
      <c r="P15456" s="7" t="s">
        <v>18</v>
      </c>
      <c r="Q15456" s="7" t="s">
        <v>18</v>
      </c>
      <c r="R15456" s="7" t="s">
        <v>18</v>
      </c>
      <c r="S15456" s="7" t="s">
        <v>18</v>
      </c>
      <c r="T15456" s="7" t="s">
        <v>18</v>
      </c>
      <c r="U15456" s="7" t="s">
        <v>18</v>
      </c>
    </row>
    <row r="15457" spans="1:21">
      <c r="A15457" t="s">
        <v>4</v>
      </c>
      <c r="B15457" s="4" t="s">
        <v>5</v>
      </c>
      <c r="C15457" s="4" t="s">
        <v>7</v>
      </c>
      <c r="D15457" s="4" t="s">
        <v>11</v>
      </c>
      <c r="E15457" s="4" t="s">
        <v>7</v>
      </c>
      <c r="F15457" s="4" t="s">
        <v>8</v>
      </c>
      <c r="G15457" s="4" t="s">
        <v>8</v>
      </c>
      <c r="H15457" s="4" t="s">
        <v>8</v>
      </c>
      <c r="I15457" s="4" t="s">
        <v>8</v>
      </c>
      <c r="J15457" s="4" t="s">
        <v>8</v>
      </c>
      <c r="K15457" s="4" t="s">
        <v>8</v>
      </c>
      <c r="L15457" s="4" t="s">
        <v>8</v>
      </c>
      <c r="M15457" s="4" t="s">
        <v>8</v>
      </c>
      <c r="N15457" s="4" t="s">
        <v>8</v>
      </c>
      <c r="O15457" s="4" t="s">
        <v>8</v>
      </c>
      <c r="P15457" s="4" t="s">
        <v>8</v>
      </c>
      <c r="Q15457" s="4" t="s">
        <v>8</v>
      </c>
      <c r="R15457" s="4" t="s">
        <v>8</v>
      </c>
      <c r="S15457" s="4" t="s">
        <v>8</v>
      </c>
      <c r="T15457" s="4" t="s">
        <v>8</v>
      </c>
      <c r="U15457" s="4" t="s">
        <v>8</v>
      </c>
    </row>
    <row r="15458" spans="1:21">
      <c r="A15458" t="n">
        <v>121261</v>
      </c>
      <c r="B15458" s="38" t="n">
        <v>36</v>
      </c>
      <c r="C15458" s="7" t="n">
        <v>8</v>
      </c>
      <c r="D15458" s="7" t="n">
        <v>4</v>
      </c>
      <c r="E15458" s="7" t="n">
        <v>0</v>
      </c>
      <c r="F15458" s="7" t="s">
        <v>186</v>
      </c>
      <c r="G15458" s="7" t="s">
        <v>18</v>
      </c>
      <c r="H15458" s="7" t="s">
        <v>18</v>
      </c>
      <c r="I15458" s="7" t="s">
        <v>18</v>
      </c>
      <c r="J15458" s="7" t="s">
        <v>18</v>
      </c>
      <c r="K15458" s="7" t="s">
        <v>18</v>
      </c>
      <c r="L15458" s="7" t="s">
        <v>18</v>
      </c>
      <c r="M15458" s="7" t="s">
        <v>18</v>
      </c>
      <c r="N15458" s="7" t="s">
        <v>18</v>
      </c>
      <c r="O15458" s="7" t="s">
        <v>18</v>
      </c>
      <c r="P15458" s="7" t="s">
        <v>18</v>
      </c>
      <c r="Q15458" s="7" t="s">
        <v>18</v>
      </c>
      <c r="R15458" s="7" t="s">
        <v>18</v>
      </c>
      <c r="S15458" s="7" t="s">
        <v>18</v>
      </c>
      <c r="T15458" s="7" t="s">
        <v>18</v>
      </c>
      <c r="U15458" s="7" t="s">
        <v>18</v>
      </c>
    </row>
    <row r="15459" spans="1:21">
      <c r="A15459" t="s">
        <v>4</v>
      </c>
      <c r="B15459" s="4" t="s">
        <v>5</v>
      </c>
      <c r="C15459" s="4" t="s">
        <v>7</v>
      </c>
      <c r="D15459" s="4" t="s">
        <v>11</v>
      </c>
      <c r="E15459" s="4" t="s">
        <v>7</v>
      </c>
      <c r="F15459" s="4" t="s">
        <v>8</v>
      </c>
      <c r="G15459" s="4" t="s">
        <v>8</v>
      </c>
      <c r="H15459" s="4" t="s">
        <v>8</v>
      </c>
      <c r="I15459" s="4" t="s">
        <v>8</v>
      </c>
      <c r="J15459" s="4" t="s">
        <v>8</v>
      </c>
      <c r="K15459" s="4" t="s">
        <v>8</v>
      </c>
      <c r="L15459" s="4" t="s">
        <v>8</v>
      </c>
      <c r="M15459" s="4" t="s">
        <v>8</v>
      </c>
      <c r="N15459" s="4" t="s">
        <v>8</v>
      </c>
      <c r="O15459" s="4" t="s">
        <v>8</v>
      </c>
      <c r="P15459" s="4" t="s">
        <v>8</v>
      </c>
      <c r="Q15459" s="4" t="s">
        <v>8</v>
      </c>
      <c r="R15459" s="4" t="s">
        <v>8</v>
      </c>
      <c r="S15459" s="4" t="s">
        <v>8</v>
      </c>
      <c r="T15459" s="4" t="s">
        <v>8</v>
      </c>
      <c r="U15459" s="4" t="s">
        <v>8</v>
      </c>
    </row>
    <row r="15460" spans="1:21">
      <c r="A15460" t="n">
        <v>121294</v>
      </c>
      <c r="B15460" s="38" t="n">
        <v>36</v>
      </c>
      <c r="C15460" s="7" t="n">
        <v>8</v>
      </c>
      <c r="D15460" s="7" t="n">
        <v>5</v>
      </c>
      <c r="E15460" s="7" t="n">
        <v>0</v>
      </c>
      <c r="F15460" s="7" t="s">
        <v>186</v>
      </c>
      <c r="G15460" s="7" t="s">
        <v>18</v>
      </c>
      <c r="H15460" s="7" t="s">
        <v>18</v>
      </c>
      <c r="I15460" s="7" t="s">
        <v>18</v>
      </c>
      <c r="J15460" s="7" t="s">
        <v>18</v>
      </c>
      <c r="K15460" s="7" t="s">
        <v>18</v>
      </c>
      <c r="L15460" s="7" t="s">
        <v>18</v>
      </c>
      <c r="M15460" s="7" t="s">
        <v>18</v>
      </c>
      <c r="N15460" s="7" t="s">
        <v>18</v>
      </c>
      <c r="O15460" s="7" t="s">
        <v>18</v>
      </c>
      <c r="P15460" s="7" t="s">
        <v>18</v>
      </c>
      <c r="Q15460" s="7" t="s">
        <v>18</v>
      </c>
      <c r="R15460" s="7" t="s">
        <v>18</v>
      </c>
      <c r="S15460" s="7" t="s">
        <v>18</v>
      </c>
      <c r="T15460" s="7" t="s">
        <v>18</v>
      </c>
      <c r="U15460" s="7" t="s">
        <v>18</v>
      </c>
    </row>
    <row r="15461" spans="1:21">
      <c r="A15461" t="s">
        <v>4</v>
      </c>
      <c r="B15461" s="4" t="s">
        <v>5</v>
      </c>
      <c r="C15461" s="4" t="s">
        <v>7</v>
      </c>
      <c r="D15461" s="4" t="s">
        <v>11</v>
      </c>
      <c r="E15461" s="4" t="s">
        <v>7</v>
      </c>
      <c r="F15461" s="4" t="s">
        <v>8</v>
      </c>
      <c r="G15461" s="4" t="s">
        <v>8</v>
      </c>
      <c r="H15461" s="4" t="s">
        <v>8</v>
      </c>
      <c r="I15461" s="4" t="s">
        <v>8</v>
      </c>
      <c r="J15461" s="4" t="s">
        <v>8</v>
      </c>
      <c r="K15461" s="4" t="s">
        <v>8</v>
      </c>
      <c r="L15461" s="4" t="s">
        <v>8</v>
      </c>
      <c r="M15461" s="4" t="s">
        <v>8</v>
      </c>
      <c r="N15461" s="4" t="s">
        <v>8</v>
      </c>
      <c r="O15461" s="4" t="s">
        <v>8</v>
      </c>
      <c r="P15461" s="4" t="s">
        <v>8</v>
      </c>
      <c r="Q15461" s="4" t="s">
        <v>8</v>
      </c>
      <c r="R15461" s="4" t="s">
        <v>8</v>
      </c>
      <c r="S15461" s="4" t="s">
        <v>8</v>
      </c>
      <c r="T15461" s="4" t="s">
        <v>8</v>
      </c>
      <c r="U15461" s="4" t="s">
        <v>8</v>
      </c>
    </row>
    <row r="15462" spans="1:21">
      <c r="A15462" t="n">
        <v>121327</v>
      </c>
      <c r="B15462" s="38" t="n">
        <v>36</v>
      </c>
      <c r="C15462" s="7" t="n">
        <v>8</v>
      </c>
      <c r="D15462" s="7" t="n">
        <v>11</v>
      </c>
      <c r="E15462" s="7" t="n">
        <v>0</v>
      </c>
      <c r="F15462" s="7" t="s">
        <v>200</v>
      </c>
      <c r="G15462" s="7" t="s">
        <v>201</v>
      </c>
      <c r="H15462" s="7" t="s">
        <v>191</v>
      </c>
      <c r="I15462" s="7" t="s">
        <v>18</v>
      </c>
      <c r="J15462" s="7" t="s">
        <v>18</v>
      </c>
      <c r="K15462" s="7" t="s">
        <v>18</v>
      </c>
      <c r="L15462" s="7" t="s">
        <v>18</v>
      </c>
      <c r="M15462" s="7" t="s">
        <v>18</v>
      </c>
      <c r="N15462" s="7" t="s">
        <v>18</v>
      </c>
      <c r="O15462" s="7" t="s">
        <v>18</v>
      </c>
      <c r="P15462" s="7" t="s">
        <v>18</v>
      </c>
      <c r="Q15462" s="7" t="s">
        <v>18</v>
      </c>
      <c r="R15462" s="7" t="s">
        <v>18</v>
      </c>
      <c r="S15462" s="7" t="s">
        <v>18</v>
      </c>
      <c r="T15462" s="7" t="s">
        <v>18</v>
      </c>
      <c r="U15462" s="7" t="s">
        <v>18</v>
      </c>
    </row>
    <row r="15463" spans="1:21">
      <c r="A15463" t="s">
        <v>4</v>
      </c>
      <c r="B15463" s="4" t="s">
        <v>5</v>
      </c>
      <c r="C15463" s="4" t="s">
        <v>11</v>
      </c>
      <c r="D15463" s="4" t="s">
        <v>7</v>
      </c>
      <c r="E15463" s="4" t="s">
        <v>8</v>
      </c>
      <c r="F15463" s="4" t="s">
        <v>15</v>
      </c>
      <c r="G15463" s="4" t="s">
        <v>15</v>
      </c>
      <c r="H15463" s="4" t="s">
        <v>15</v>
      </c>
    </row>
    <row r="15464" spans="1:21">
      <c r="A15464" t="n">
        <v>121384</v>
      </c>
      <c r="B15464" s="40" t="n">
        <v>48</v>
      </c>
      <c r="C15464" s="7" t="n">
        <v>0</v>
      </c>
      <c r="D15464" s="7" t="n">
        <v>0</v>
      </c>
      <c r="E15464" s="7" t="s">
        <v>186</v>
      </c>
      <c r="F15464" s="7" t="n">
        <v>-1</v>
      </c>
      <c r="G15464" s="7" t="n">
        <v>1</v>
      </c>
      <c r="H15464" s="7" t="n">
        <v>0</v>
      </c>
    </row>
    <row r="15465" spans="1:21">
      <c r="A15465" t="s">
        <v>4</v>
      </c>
      <c r="B15465" s="4" t="s">
        <v>5</v>
      </c>
      <c r="C15465" s="4" t="s">
        <v>11</v>
      </c>
      <c r="D15465" s="4" t="s">
        <v>7</v>
      </c>
      <c r="E15465" s="4" t="s">
        <v>8</v>
      </c>
      <c r="F15465" s="4" t="s">
        <v>15</v>
      </c>
      <c r="G15465" s="4" t="s">
        <v>15</v>
      </c>
      <c r="H15465" s="4" t="s">
        <v>15</v>
      </c>
    </row>
    <row r="15466" spans="1:21">
      <c r="A15466" t="n">
        <v>121413</v>
      </c>
      <c r="B15466" s="40" t="n">
        <v>48</v>
      </c>
      <c r="C15466" s="7" t="n">
        <v>1</v>
      </c>
      <c r="D15466" s="7" t="n">
        <v>0</v>
      </c>
      <c r="E15466" s="7" t="s">
        <v>186</v>
      </c>
      <c r="F15466" s="7" t="n">
        <v>-1</v>
      </c>
      <c r="G15466" s="7" t="n">
        <v>1</v>
      </c>
      <c r="H15466" s="7" t="n">
        <v>0</v>
      </c>
    </row>
    <row r="15467" spans="1:21">
      <c r="A15467" t="s">
        <v>4</v>
      </c>
      <c r="B15467" s="4" t="s">
        <v>5</v>
      </c>
      <c r="C15467" s="4" t="s">
        <v>11</v>
      </c>
      <c r="D15467" s="4" t="s">
        <v>7</v>
      </c>
      <c r="E15467" s="4" t="s">
        <v>8</v>
      </c>
      <c r="F15467" s="4" t="s">
        <v>15</v>
      </c>
      <c r="G15467" s="4" t="s">
        <v>15</v>
      </c>
      <c r="H15467" s="4" t="s">
        <v>15</v>
      </c>
    </row>
    <row r="15468" spans="1:21">
      <c r="A15468" t="n">
        <v>121442</v>
      </c>
      <c r="B15468" s="40" t="n">
        <v>48</v>
      </c>
      <c r="C15468" s="7" t="n">
        <v>2</v>
      </c>
      <c r="D15468" s="7" t="n">
        <v>0</v>
      </c>
      <c r="E15468" s="7" t="s">
        <v>186</v>
      </c>
      <c r="F15468" s="7" t="n">
        <v>-1</v>
      </c>
      <c r="G15468" s="7" t="n">
        <v>1</v>
      </c>
      <c r="H15468" s="7" t="n">
        <v>0</v>
      </c>
    </row>
    <row r="15469" spans="1:21">
      <c r="A15469" t="s">
        <v>4</v>
      </c>
      <c r="B15469" s="4" t="s">
        <v>5</v>
      </c>
      <c r="C15469" s="4" t="s">
        <v>11</v>
      </c>
      <c r="D15469" s="4" t="s">
        <v>7</v>
      </c>
      <c r="E15469" s="4" t="s">
        <v>8</v>
      </c>
      <c r="F15469" s="4" t="s">
        <v>15</v>
      </c>
      <c r="G15469" s="4" t="s">
        <v>15</v>
      </c>
      <c r="H15469" s="4" t="s">
        <v>15</v>
      </c>
    </row>
    <row r="15470" spans="1:21">
      <c r="A15470" t="n">
        <v>121471</v>
      </c>
      <c r="B15470" s="40" t="n">
        <v>48</v>
      </c>
      <c r="C15470" s="7" t="n">
        <v>3</v>
      </c>
      <c r="D15470" s="7" t="n">
        <v>0</v>
      </c>
      <c r="E15470" s="7" t="s">
        <v>101</v>
      </c>
      <c r="F15470" s="7" t="n">
        <v>-1</v>
      </c>
      <c r="G15470" s="7" t="n">
        <v>1</v>
      </c>
      <c r="H15470" s="7" t="n">
        <v>0</v>
      </c>
    </row>
    <row r="15471" spans="1:21">
      <c r="A15471" t="s">
        <v>4</v>
      </c>
      <c r="B15471" s="4" t="s">
        <v>5</v>
      </c>
      <c r="C15471" s="4" t="s">
        <v>11</v>
      </c>
      <c r="D15471" s="4" t="s">
        <v>7</v>
      </c>
      <c r="E15471" s="4" t="s">
        <v>8</v>
      </c>
      <c r="F15471" s="4" t="s">
        <v>15</v>
      </c>
      <c r="G15471" s="4" t="s">
        <v>15</v>
      </c>
      <c r="H15471" s="4" t="s">
        <v>15</v>
      </c>
    </row>
    <row r="15472" spans="1:21">
      <c r="A15472" t="n">
        <v>121498</v>
      </c>
      <c r="B15472" s="40" t="n">
        <v>48</v>
      </c>
      <c r="C15472" s="7" t="n">
        <v>4</v>
      </c>
      <c r="D15472" s="7" t="n">
        <v>0</v>
      </c>
      <c r="E15472" s="7" t="s">
        <v>186</v>
      </c>
      <c r="F15472" s="7" t="n">
        <v>-1</v>
      </c>
      <c r="G15472" s="7" t="n">
        <v>1</v>
      </c>
      <c r="H15472" s="7" t="n">
        <v>0</v>
      </c>
    </row>
    <row r="15473" spans="1:21">
      <c r="A15473" t="s">
        <v>4</v>
      </c>
      <c r="B15473" s="4" t="s">
        <v>5</v>
      </c>
      <c r="C15473" s="4" t="s">
        <v>11</v>
      </c>
      <c r="D15473" s="4" t="s">
        <v>7</v>
      </c>
      <c r="E15473" s="4" t="s">
        <v>8</v>
      </c>
      <c r="F15473" s="4" t="s">
        <v>15</v>
      </c>
      <c r="G15473" s="4" t="s">
        <v>15</v>
      </c>
      <c r="H15473" s="4" t="s">
        <v>15</v>
      </c>
    </row>
    <row r="15474" spans="1:21">
      <c r="A15474" t="n">
        <v>121527</v>
      </c>
      <c r="B15474" s="40" t="n">
        <v>48</v>
      </c>
      <c r="C15474" s="7" t="n">
        <v>5</v>
      </c>
      <c r="D15474" s="7" t="n">
        <v>0</v>
      </c>
      <c r="E15474" s="7" t="s">
        <v>186</v>
      </c>
      <c r="F15474" s="7" t="n">
        <v>-1</v>
      </c>
      <c r="G15474" s="7" t="n">
        <v>1</v>
      </c>
      <c r="H15474" s="7" t="n">
        <v>0</v>
      </c>
    </row>
    <row r="15475" spans="1:21">
      <c r="A15475" t="s">
        <v>4</v>
      </c>
      <c r="B15475" s="4" t="s">
        <v>5</v>
      </c>
      <c r="C15475" s="4" t="s">
        <v>11</v>
      </c>
      <c r="D15475" s="4" t="s">
        <v>7</v>
      </c>
      <c r="E15475" s="4" t="s">
        <v>8</v>
      </c>
      <c r="F15475" s="4" t="s">
        <v>15</v>
      </c>
      <c r="G15475" s="4" t="s">
        <v>15</v>
      </c>
      <c r="H15475" s="4" t="s">
        <v>15</v>
      </c>
    </row>
    <row r="15476" spans="1:21">
      <c r="A15476" t="n">
        <v>121556</v>
      </c>
      <c r="B15476" s="40" t="n">
        <v>48</v>
      </c>
      <c r="C15476" s="7" t="n">
        <v>6</v>
      </c>
      <c r="D15476" s="7" t="n">
        <v>0</v>
      </c>
      <c r="E15476" s="7" t="s">
        <v>101</v>
      </c>
      <c r="F15476" s="7" t="n">
        <v>-1</v>
      </c>
      <c r="G15476" s="7" t="n">
        <v>1</v>
      </c>
      <c r="H15476" s="7" t="n">
        <v>0</v>
      </c>
    </row>
    <row r="15477" spans="1:21">
      <c r="A15477" t="s">
        <v>4</v>
      </c>
      <c r="B15477" s="4" t="s">
        <v>5</v>
      </c>
      <c r="C15477" s="4" t="s">
        <v>11</v>
      </c>
      <c r="D15477" s="4" t="s">
        <v>7</v>
      </c>
      <c r="E15477" s="4" t="s">
        <v>8</v>
      </c>
      <c r="F15477" s="4" t="s">
        <v>15</v>
      </c>
      <c r="G15477" s="4" t="s">
        <v>15</v>
      </c>
      <c r="H15477" s="4" t="s">
        <v>15</v>
      </c>
    </row>
    <row r="15478" spans="1:21">
      <c r="A15478" t="n">
        <v>121583</v>
      </c>
      <c r="B15478" s="40" t="n">
        <v>48</v>
      </c>
      <c r="C15478" s="7" t="n">
        <v>7</v>
      </c>
      <c r="D15478" s="7" t="n">
        <v>0</v>
      </c>
      <c r="E15478" s="7" t="s">
        <v>101</v>
      </c>
      <c r="F15478" s="7" t="n">
        <v>-1</v>
      </c>
      <c r="G15478" s="7" t="n">
        <v>1</v>
      </c>
      <c r="H15478" s="7" t="n">
        <v>0</v>
      </c>
    </row>
    <row r="15479" spans="1:21">
      <c r="A15479" t="s">
        <v>4</v>
      </c>
      <c r="B15479" s="4" t="s">
        <v>5</v>
      </c>
      <c r="C15479" s="4" t="s">
        <v>11</v>
      </c>
      <c r="D15479" s="4" t="s">
        <v>7</v>
      </c>
      <c r="E15479" s="4" t="s">
        <v>8</v>
      </c>
      <c r="F15479" s="4" t="s">
        <v>15</v>
      </c>
      <c r="G15479" s="4" t="s">
        <v>15</v>
      </c>
      <c r="H15479" s="4" t="s">
        <v>15</v>
      </c>
    </row>
    <row r="15480" spans="1:21">
      <c r="A15480" t="n">
        <v>121610</v>
      </c>
      <c r="B15480" s="40" t="n">
        <v>48</v>
      </c>
      <c r="C15480" s="7" t="n">
        <v>8</v>
      </c>
      <c r="D15480" s="7" t="n">
        <v>0</v>
      </c>
      <c r="E15480" s="7" t="s">
        <v>101</v>
      </c>
      <c r="F15480" s="7" t="n">
        <v>-1</v>
      </c>
      <c r="G15480" s="7" t="n">
        <v>1</v>
      </c>
      <c r="H15480" s="7" t="n">
        <v>0</v>
      </c>
    </row>
    <row r="15481" spans="1:21">
      <c r="A15481" t="s">
        <v>4</v>
      </c>
      <c r="B15481" s="4" t="s">
        <v>5</v>
      </c>
      <c r="C15481" s="4" t="s">
        <v>11</v>
      </c>
      <c r="D15481" s="4" t="s">
        <v>7</v>
      </c>
      <c r="E15481" s="4" t="s">
        <v>8</v>
      </c>
      <c r="F15481" s="4" t="s">
        <v>15</v>
      </c>
      <c r="G15481" s="4" t="s">
        <v>15</v>
      </c>
      <c r="H15481" s="4" t="s">
        <v>15</v>
      </c>
    </row>
    <row r="15482" spans="1:21">
      <c r="A15482" t="n">
        <v>121637</v>
      </c>
      <c r="B15482" s="40" t="n">
        <v>48</v>
      </c>
      <c r="C15482" s="7" t="n">
        <v>9</v>
      </c>
      <c r="D15482" s="7" t="n">
        <v>0</v>
      </c>
      <c r="E15482" s="7" t="s">
        <v>101</v>
      </c>
      <c r="F15482" s="7" t="n">
        <v>-1</v>
      </c>
      <c r="G15482" s="7" t="n">
        <v>1</v>
      </c>
      <c r="H15482" s="7" t="n">
        <v>0</v>
      </c>
    </row>
    <row r="15483" spans="1:21">
      <c r="A15483" t="s">
        <v>4</v>
      </c>
      <c r="B15483" s="4" t="s">
        <v>5</v>
      </c>
      <c r="C15483" s="4" t="s">
        <v>7</v>
      </c>
      <c r="D15483" s="4" t="s">
        <v>8</v>
      </c>
      <c r="E15483" s="4" t="s">
        <v>15</v>
      </c>
      <c r="F15483" s="4" t="s">
        <v>15</v>
      </c>
      <c r="G15483" s="4" t="s">
        <v>15</v>
      </c>
    </row>
    <row r="15484" spans="1:21">
      <c r="A15484" t="n">
        <v>121664</v>
      </c>
      <c r="B15484" s="17" t="n">
        <v>94</v>
      </c>
      <c r="C15484" s="7" t="n">
        <v>2</v>
      </c>
      <c r="D15484" s="7" t="s">
        <v>215</v>
      </c>
      <c r="E15484" s="7" t="n">
        <v>-30</v>
      </c>
      <c r="F15484" s="7" t="n">
        <v>0</v>
      </c>
      <c r="G15484" s="7" t="n">
        <v>-58.0999984741211</v>
      </c>
    </row>
    <row r="15485" spans="1:21">
      <c r="A15485" t="s">
        <v>4</v>
      </c>
      <c r="B15485" s="4" t="s">
        <v>5</v>
      </c>
      <c r="C15485" s="4" t="s">
        <v>7</v>
      </c>
      <c r="D15485" s="4" t="s">
        <v>8</v>
      </c>
      <c r="E15485" s="4" t="s">
        <v>15</v>
      </c>
      <c r="F15485" s="4" t="s">
        <v>15</v>
      </c>
      <c r="G15485" s="4" t="s">
        <v>15</v>
      </c>
    </row>
    <row r="15486" spans="1:21">
      <c r="A15486" t="n">
        <v>121687</v>
      </c>
      <c r="B15486" s="17" t="n">
        <v>94</v>
      </c>
      <c r="C15486" s="7" t="n">
        <v>2</v>
      </c>
      <c r="D15486" s="7" t="s">
        <v>216</v>
      </c>
      <c r="E15486" s="7" t="n">
        <v>-28.2999992370605</v>
      </c>
      <c r="F15486" s="7" t="n">
        <v>0</v>
      </c>
      <c r="G15486" s="7" t="n">
        <v>-52.5999984741211</v>
      </c>
    </row>
    <row r="15487" spans="1:21">
      <c r="A15487" t="s">
        <v>4</v>
      </c>
      <c r="B15487" s="4" t="s">
        <v>5</v>
      </c>
      <c r="C15487" s="4" t="s">
        <v>7</v>
      </c>
      <c r="D15487" s="4" t="s">
        <v>8</v>
      </c>
      <c r="E15487" s="4" t="s">
        <v>15</v>
      </c>
      <c r="F15487" s="4" t="s">
        <v>15</v>
      </c>
      <c r="G15487" s="4" t="s">
        <v>15</v>
      </c>
    </row>
    <row r="15488" spans="1:21">
      <c r="A15488" t="n">
        <v>121710</v>
      </c>
      <c r="B15488" s="17" t="n">
        <v>94</v>
      </c>
      <c r="C15488" s="7" t="n">
        <v>2</v>
      </c>
      <c r="D15488" s="7" t="s">
        <v>217</v>
      </c>
      <c r="E15488" s="7" t="n">
        <v>-30</v>
      </c>
      <c r="F15488" s="7" t="n">
        <v>0</v>
      </c>
      <c r="G15488" s="7" t="n">
        <v>-52.5999984741211</v>
      </c>
    </row>
    <row r="15489" spans="1:8">
      <c r="A15489" t="s">
        <v>4</v>
      </c>
      <c r="B15489" s="4" t="s">
        <v>5</v>
      </c>
      <c r="C15489" s="4" t="s">
        <v>7</v>
      </c>
      <c r="D15489" s="4" t="s">
        <v>8</v>
      </c>
      <c r="E15489" s="4" t="s">
        <v>15</v>
      </c>
      <c r="F15489" s="4" t="s">
        <v>15</v>
      </c>
      <c r="G15489" s="4" t="s">
        <v>15</v>
      </c>
    </row>
    <row r="15490" spans="1:8">
      <c r="A15490" t="n">
        <v>121733</v>
      </c>
      <c r="B15490" s="17" t="n">
        <v>94</v>
      </c>
      <c r="C15490" s="7" t="n">
        <v>2</v>
      </c>
      <c r="D15490" s="7" t="s">
        <v>218</v>
      </c>
      <c r="E15490" s="7" t="n">
        <v>-26.6000003814697</v>
      </c>
      <c r="F15490" s="7" t="n">
        <v>0</v>
      </c>
      <c r="G15490" s="7" t="n">
        <v>-55</v>
      </c>
    </row>
    <row r="15491" spans="1:8">
      <c r="A15491" t="s">
        <v>4</v>
      </c>
      <c r="B15491" s="4" t="s">
        <v>5</v>
      </c>
      <c r="C15491" s="4" t="s">
        <v>7</v>
      </c>
      <c r="D15491" s="4" t="s">
        <v>8</v>
      </c>
      <c r="E15491" s="4" t="s">
        <v>15</v>
      </c>
      <c r="F15491" s="4" t="s">
        <v>15</v>
      </c>
      <c r="G15491" s="4" t="s">
        <v>15</v>
      </c>
    </row>
    <row r="15492" spans="1:8">
      <c r="A15492" t="n">
        <v>121756</v>
      </c>
      <c r="B15492" s="17" t="n">
        <v>94</v>
      </c>
      <c r="C15492" s="7" t="n">
        <v>2</v>
      </c>
      <c r="D15492" s="7" t="s">
        <v>219</v>
      </c>
      <c r="E15492" s="7" t="n">
        <v>-31.7000007629395</v>
      </c>
      <c r="F15492" s="7" t="n">
        <v>0</v>
      </c>
      <c r="G15492" s="7" t="n">
        <v>-52.5999984741211</v>
      </c>
    </row>
    <row r="15493" spans="1:8">
      <c r="A15493" t="s">
        <v>4</v>
      </c>
      <c r="B15493" s="4" t="s">
        <v>5</v>
      </c>
      <c r="C15493" s="4" t="s">
        <v>7</v>
      </c>
      <c r="D15493" s="4" t="s">
        <v>8</v>
      </c>
      <c r="E15493" s="4" t="s">
        <v>15</v>
      </c>
      <c r="F15493" s="4" t="s">
        <v>15</v>
      </c>
      <c r="G15493" s="4" t="s">
        <v>15</v>
      </c>
    </row>
    <row r="15494" spans="1:8">
      <c r="A15494" t="n">
        <v>121779</v>
      </c>
      <c r="B15494" s="17" t="n">
        <v>94</v>
      </c>
      <c r="C15494" s="7" t="n">
        <v>2</v>
      </c>
      <c r="D15494" s="7" t="s">
        <v>220</v>
      </c>
      <c r="E15494" s="7" t="n">
        <v>-33.4000015258789</v>
      </c>
      <c r="F15494" s="7" t="n">
        <v>0</v>
      </c>
      <c r="G15494" s="7" t="n">
        <v>-52.5999984741211</v>
      </c>
    </row>
    <row r="15495" spans="1:8">
      <c r="A15495" t="s">
        <v>4</v>
      </c>
      <c r="B15495" s="4" t="s">
        <v>5</v>
      </c>
      <c r="C15495" s="4" t="s">
        <v>7</v>
      </c>
      <c r="D15495" s="4" t="s">
        <v>8</v>
      </c>
      <c r="E15495" s="4" t="s">
        <v>15</v>
      </c>
      <c r="F15495" s="4" t="s">
        <v>15</v>
      </c>
      <c r="G15495" s="4" t="s">
        <v>15</v>
      </c>
    </row>
    <row r="15496" spans="1:8">
      <c r="A15496" t="n">
        <v>121802</v>
      </c>
      <c r="B15496" s="17" t="n">
        <v>94</v>
      </c>
      <c r="C15496" s="7" t="n">
        <v>2</v>
      </c>
      <c r="D15496" s="7" t="s">
        <v>221</v>
      </c>
      <c r="E15496" s="7" t="n">
        <v>-33.4000015258789</v>
      </c>
      <c r="F15496" s="7" t="n">
        <v>0</v>
      </c>
      <c r="G15496" s="7" t="n">
        <v>-50.2000007629395</v>
      </c>
    </row>
    <row r="15497" spans="1:8">
      <c r="A15497" t="s">
        <v>4</v>
      </c>
      <c r="B15497" s="4" t="s">
        <v>5</v>
      </c>
      <c r="C15497" s="4" t="s">
        <v>7</v>
      </c>
      <c r="D15497" s="4" t="s">
        <v>8</v>
      </c>
      <c r="E15497" s="4" t="s">
        <v>15</v>
      </c>
      <c r="F15497" s="4" t="s">
        <v>15</v>
      </c>
      <c r="G15497" s="4" t="s">
        <v>15</v>
      </c>
    </row>
    <row r="15498" spans="1:8">
      <c r="A15498" t="n">
        <v>121825</v>
      </c>
      <c r="B15498" s="17" t="n">
        <v>94</v>
      </c>
      <c r="C15498" s="7" t="n">
        <v>2</v>
      </c>
      <c r="D15498" s="7" t="s">
        <v>222</v>
      </c>
      <c r="E15498" s="7" t="n">
        <v>-26.6000003814697</v>
      </c>
      <c r="F15498" s="7" t="n">
        <v>0</v>
      </c>
      <c r="G15498" s="7" t="n">
        <v>-52.5999984741211</v>
      </c>
    </row>
    <row r="15499" spans="1:8">
      <c r="A15499" t="s">
        <v>4</v>
      </c>
      <c r="B15499" s="4" t="s">
        <v>5</v>
      </c>
      <c r="C15499" s="4" t="s">
        <v>7</v>
      </c>
      <c r="D15499" s="4" t="s">
        <v>8</v>
      </c>
      <c r="E15499" s="4" t="s">
        <v>15</v>
      </c>
      <c r="F15499" s="4" t="s">
        <v>15</v>
      </c>
      <c r="G15499" s="4" t="s">
        <v>15</v>
      </c>
    </row>
    <row r="15500" spans="1:8">
      <c r="A15500" t="n">
        <v>121848</v>
      </c>
      <c r="B15500" s="17" t="n">
        <v>94</v>
      </c>
      <c r="C15500" s="7" t="n">
        <v>2</v>
      </c>
      <c r="D15500" s="7" t="s">
        <v>223</v>
      </c>
      <c r="E15500" s="7" t="n">
        <v>-28.2999992370605</v>
      </c>
      <c r="F15500" s="7" t="n">
        <v>0</v>
      </c>
      <c r="G15500" s="7" t="n">
        <v>-55</v>
      </c>
    </row>
    <row r="15501" spans="1:8">
      <c r="A15501" t="s">
        <v>4</v>
      </c>
      <c r="B15501" s="4" t="s">
        <v>5</v>
      </c>
      <c r="C15501" s="4" t="s">
        <v>7</v>
      </c>
      <c r="D15501" s="4" t="s">
        <v>8</v>
      </c>
      <c r="E15501" s="4" t="s">
        <v>15</v>
      </c>
      <c r="F15501" s="4" t="s">
        <v>15</v>
      </c>
      <c r="G15501" s="4" t="s">
        <v>15</v>
      </c>
    </row>
    <row r="15502" spans="1:8">
      <c r="A15502" t="n">
        <v>121871</v>
      </c>
      <c r="B15502" s="17" t="n">
        <v>94</v>
      </c>
      <c r="C15502" s="7" t="n">
        <v>2</v>
      </c>
      <c r="D15502" s="7" t="s">
        <v>224</v>
      </c>
      <c r="E15502" s="7" t="n">
        <v>-30</v>
      </c>
      <c r="F15502" s="7" t="n">
        <v>0</v>
      </c>
      <c r="G15502" s="7" t="n">
        <v>-55</v>
      </c>
    </row>
    <row r="15503" spans="1:8">
      <c r="A15503" t="s">
        <v>4</v>
      </c>
      <c r="B15503" s="4" t="s">
        <v>5</v>
      </c>
      <c r="C15503" s="4" t="s">
        <v>7</v>
      </c>
      <c r="D15503" s="4" t="s">
        <v>8</v>
      </c>
      <c r="E15503" s="4" t="s">
        <v>15</v>
      </c>
      <c r="F15503" s="4" t="s">
        <v>15</v>
      </c>
      <c r="G15503" s="4" t="s">
        <v>15</v>
      </c>
    </row>
    <row r="15504" spans="1:8">
      <c r="A15504" t="n">
        <v>121894</v>
      </c>
      <c r="B15504" s="17" t="n">
        <v>94</v>
      </c>
      <c r="C15504" s="7" t="n">
        <v>2</v>
      </c>
      <c r="D15504" s="7" t="s">
        <v>225</v>
      </c>
      <c r="E15504" s="7" t="n">
        <v>-31.7000007629395</v>
      </c>
      <c r="F15504" s="7" t="n">
        <v>0</v>
      </c>
      <c r="G15504" s="7" t="n">
        <v>-55</v>
      </c>
    </row>
    <row r="15505" spans="1:7">
      <c r="A15505" t="s">
        <v>4</v>
      </c>
      <c r="B15505" s="4" t="s">
        <v>5</v>
      </c>
      <c r="C15505" s="4" t="s">
        <v>7</v>
      </c>
      <c r="D15505" s="4" t="s">
        <v>8</v>
      </c>
      <c r="E15505" s="4" t="s">
        <v>15</v>
      </c>
      <c r="F15505" s="4" t="s">
        <v>15</v>
      </c>
      <c r="G15505" s="4" t="s">
        <v>15</v>
      </c>
    </row>
    <row r="15506" spans="1:7">
      <c r="A15506" t="n">
        <v>121917</v>
      </c>
      <c r="B15506" s="17" t="n">
        <v>94</v>
      </c>
      <c r="C15506" s="7" t="n">
        <v>2</v>
      </c>
      <c r="D15506" s="7" t="s">
        <v>226</v>
      </c>
      <c r="E15506" s="7" t="n">
        <v>-33.4000015258789</v>
      </c>
      <c r="F15506" s="7" t="n">
        <v>0</v>
      </c>
      <c r="G15506" s="7" t="n">
        <v>-55</v>
      </c>
    </row>
    <row r="15507" spans="1:7">
      <c r="A15507" t="s">
        <v>4</v>
      </c>
      <c r="B15507" s="4" t="s">
        <v>5</v>
      </c>
      <c r="C15507" s="4" t="s">
        <v>7</v>
      </c>
      <c r="D15507" s="4" t="s">
        <v>8</v>
      </c>
      <c r="E15507" s="4" t="s">
        <v>15</v>
      </c>
      <c r="F15507" s="4" t="s">
        <v>15</v>
      </c>
      <c r="G15507" s="4" t="s">
        <v>15</v>
      </c>
    </row>
    <row r="15508" spans="1:7">
      <c r="A15508" t="n">
        <v>121940</v>
      </c>
      <c r="B15508" s="17" t="n">
        <v>94</v>
      </c>
      <c r="C15508" s="7" t="n">
        <v>2</v>
      </c>
      <c r="D15508" s="7" t="s">
        <v>227</v>
      </c>
      <c r="E15508" s="7" t="n">
        <v>-28.2999992370605</v>
      </c>
      <c r="F15508" s="7" t="n">
        <v>0</v>
      </c>
      <c r="G15508" s="7" t="n">
        <v>-51.9500007629395</v>
      </c>
    </row>
    <row r="15509" spans="1:7">
      <c r="A15509" t="s">
        <v>4</v>
      </c>
      <c r="B15509" s="4" t="s">
        <v>5</v>
      </c>
      <c r="C15509" s="4" t="s">
        <v>7</v>
      </c>
      <c r="D15509" s="4" t="s">
        <v>8</v>
      </c>
      <c r="E15509" s="4" t="s">
        <v>15</v>
      </c>
      <c r="F15509" s="4" t="s">
        <v>15</v>
      </c>
      <c r="G15509" s="4" t="s">
        <v>15</v>
      </c>
    </row>
    <row r="15510" spans="1:7">
      <c r="A15510" t="n">
        <v>121964</v>
      </c>
      <c r="B15510" s="17" t="n">
        <v>94</v>
      </c>
      <c r="C15510" s="7" t="n">
        <v>2</v>
      </c>
      <c r="D15510" s="7" t="s">
        <v>228</v>
      </c>
      <c r="E15510" s="7" t="n">
        <v>-30</v>
      </c>
      <c r="F15510" s="7" t="n">
        <v>0</v>
      </c>
      <c r="G15510" s="7" t="n">
        <v>-51.9500007629395</v>
      </c>
    </row>
    <row r="15511" spans="1:7">
      <c r="A15511" t="s">
        <v>4</v>
      </c>
      <c r="B15511" s="4" t="s">
        <v>5</v>
      </c>
      <c r="C15511" s="4" t="s">
        <v>7</v>
      </c>
      <c r="D15511" s="4" t="s">
        <v>8</v>
      </c>
      <c r="E15511" s="4" t="s">
        <v>15</v>
      </c>
      <c r="F15511" s="4" t="s">
        <v>15</v>
      </c>
      <c r="G15511" s="4" t="s">
        <v>15</v>
      </c>
    </row>
    <row r="15512" spans="1:7">
      <c r="A15512" t="n">
        <v>121988</v>
      </c>
      <c r="B15512" s="17" t="n">
        <v>94</v>
      </c>
      <c r="C15512" s="7" t="n">
        <v>2</v>
      </c>
      <c r="D15512" s="7" t="s">
        <v>229</v>
      </c>
      <c r="E15512" s="7" t="n">
        <v>-26.6000003814697</v>
      </c>
      <c r="F15512" s="7" t="n">
        <v>0</v>
      </c>
      <c r="G15512" s="7" t="n">
        <v>-54.3499984741211</v>
      </c>
    </row>
    <row r="15513" spans="1:7">
      <c r="A15513" t="s">
        <v>4</v>
      </c>
      <c r="B15513" s="4" t="s">
        <v>5</v>
      </c>
      <c r="C15513" s="4" t="s">
        <v>7</v>
      </c>
      <c r="D15513" s="4" t="s">
        <v>8</v>
      </c>
      <c r="E15513" s="4" t="s">
        <v>15</v>
      </c>
      <c r="F15513" s="4" t="s">
        <v>15</v>
      </c>
      <c r="G15513" s="4" t="s">
        <v>15</v>
      </c>
    </row>
    <row r="15514" spans="1:7">
      <c r="A15514" t="n">
        <v>122012</v>
      </c>
      <c r="B15514" s="17" t="n">
        <v>94</v>
      </c>
      <c r="C15514" s="7" t="n">
        <v>2</v>
      </c>
      <c r="D15514" s="7" t="s">
        <v>230</v>
      </c>
      <c r="E15514" s="7" t="n">
        <v>-31.7000007629395</v>
      </c>
      <c r="F15514" s="7" t="n">
        <v>0</v>
      </c>
      <c r="G15514" s="7" t="n">
        <v>-51.9500007629395</v>
      </c>
    </row>
    <row r="15515" spans="1:7">
      <c r="A15515" t="s">
        <v>4</v>
      </c>
      <c r="B15515" s="4" t="s">
        <v>5</v>
      </c>
      <c r="C15515" s="4" t="s">
        <v>7</v>
      </c>
      <c r="D15515" s="4" t="s">
        <v>8</v>
      </c>
      <c r="E15515" s="4" t="s">
        <v>15</v>
      </c>
      <c r="F15515" s="4" t="s">
        <v>15</v>
      </c>
      <c r="G15515" s="4" t="s">
        <v>15</v>
      </c>
    </row>
    <row r="15516" spans="1:7">
      <c r="A15516" t="n">
        <v>122036</v>
      </c>
      <c r="B15516" s="17" t="n">
        <v>94</v>
      </c>
      <c r="C15516" s="7" t="n">
        <v>2</v>
      </c>
      <c r="D15516" s="7" t="s">
        <v>231</v>
      </c>
      <c r="E15516" s="7" t="n">
        <v>-33.4000015258789</v>
      </c>
      <c r="F15516" s="7" t="n">
        <v>0</v>
      </c>
      <c r="G15516" s="7" t="n">
        <v>-51.9500007629395</v>
      </c>
    </row>
    <row r="15517" spans="1:7">
      <c r="A15517" t="s">
        <v>4</v>
      </c>
      <c r="B15517" s="4" t="s">
        <v>5</v>
      </c>
      <c r="C15517" s="4" t="s">
        <v>7</v>
      </c>
      <c r="D15517" s="4" t="s">
        <v>8</v>
      </c>
      <c r="E15517" s="4" t="s">
        <v>15</v>
      </c>
      <c r="F15517" s="4" t="s">
        <v>15</v>
      </c>
      <c r="G15517" s="4" t="s">
        <v>15</v>
      </c>
    </row>
    <row r="15518" spans="1:7">
      <c r="A15518" t="n">
        <v>122060</v>
      </c>
      <c r="B15518" s="17" t="n">
        <v>94</v>
      </c>
      <c r="C15518" s="7" t="n">
        <v>2</v>
      </c>
      <c r="D15518" s="7" t="s">
        <v>232</v>
      </c>
      <c r="E15518" s="7" t="n">
        <v>-33.4000015258789</v>
      </c>
      <c r="F15518" s="7" t="n">
        <v>0</v>
      </c>
      <c r="G15518" s="7" t="n">
        <v>-49.5499992370605</v>
      </c>
    </row>
    <row r="15519" spans="1:7">
      <c r="A15519" t="s">
        <v>4</v>
      </c>
      <c r="B15519" s="4" t="s">
        <v>5</v>
      </c>
      <c r="C15519" s="4" t="s">
        <v>7</v>
      </c>
      <c r="D15519" s="4" t="s">
        <v>8</v>
      </c>
      <c r="E15519" s="4" t="s">
        <v>15</v>
      </c>
      <c r="F15519" s="4" t="s">
        <v>15</v>
      </c>
      <c r="G15519" s="4" t="s">
        <v>15</v>
      </c>
    </row>
    <row r="15520" spans="1:7">
      <c r="A15520" t="n">
        <v>122084</v>
      </c>
      <c r="B15520" s="17" t="n">
        <v>94</v>
      </c>
      <c r="C15520" s="7" t="n">
        <v>2</v>
      </c>
      <c r="D15520" s="7" t="s">
        <v>233</v>
      </c>
      <c r="E15520" s="7" t="n">
        <v>-26.6000003814697</v>
      </c>
      <c r="F15520" s="7" t="n">
        <v>0</v>
      </c>
      <c r="G15520" s="7" t="n">
        <v>-51.9500007629395</v>
      </c>
    </row>
    <row r="15521" spans="1:7">
      <c r="A15521" t="s">
        <v>4</v>
      </c>
      <c r="B15521" s="4" t="s">
        <v>5</v>
      </c>
      <c r="C15521" s="4" t="s">
        <v>7</v>
      </c>
      <c r="D15521" s="4" t="s">
        <v>8</v>
      </c>
      <c r="E15521" s="4" t="s">
        <v>15</v>
      </c>
      <c r="F15521" s="4" t="s">
        <v>15</v>
      </c>
      <c r="G15521" s="4" t="s">
        <v>15</v>
      </c>
    </row>
    <row r="15522" spans="1:7">
      <c r="A15522" t="n">
        <v>122108</v>
      </c>
      <c r="B15522" s="17" t="n">
        <v>94</v>
      </c>
      <c r="C15522" s="7" t="n">
        <v>2</v>
      </c>
      <c r="D15522" s="7" t="s">
        <v>234</v>
      </c>
      <c r="E15522" s="7" t="n">
        <v>-28.2999992370605</v>
      </c>
      <c r="F15522" s="7" t="n">
        <v>0</v>
      </c>
      <c r="G15522" s="7" t="n">
        <v>-54.3499984741211</v>
      </c>
    </row>
    <row r="15523" spans="1:7">
      <c r="A15523" t="s">
        <v>4</v>
      </c>
      <c r="B15523" s="4" t="s">
        <v>5</v>
      </c>
      <c r="C15523" s="4" t="s">
        <v>7</v>
      </c>
      <c r="D15523" s="4" t="s">
        <v>8</v>
      </c>
      <c r="E15523" s="4" t="s">
        <v>15</v>
      </c>
      <c r="F15523" s="4" t="s">
        <v>15</v>
      </c>
      <c r="G15523" s="4" t="s">
        <v>15</v>
      </c>
    </row>
    <row r="15524" spans="1:7">
      <c r="A15524" t="n">
        <v>122132</v>
      </c>
      <c r="B15524" s="17" t="n">
        <v>94</v>
      </c>
      <c r="C15524" s="7" t="n">
        <v>2</v>
      </c>
      <c r="D15524" s="7" t="s">
        <v>235</v>
      </c>
      <c r="E15524" s="7" t="n">
        <v>-30</v>
      </c>
      <c r="F15524" s="7" t="n">
        <v>0</v>
      </c>
      <c r="G15524" s="7" t="n">
        <v>-54.3499984741211</v>
      </c>
    </row>
    <row r="15525" spans="1:7">
      <c r="A15525" t="s">
        <v>4</v>
      </c>
      <c r="B15525" s="4" t="s">
        <v>5</v>
      </c>
      <c r="C15525" s="4" t="s">
        <v>7</v>
      </c>
      <c r="D15525" s="4" t="s">
        <v>8</v>
      </c>
      <c r="E15525" s="4" t="s">
        <v>15</v>
      </c>
      <c r="F15525" s="4" t="s">
        <v>15</v>
      </c>
      <c r="G15525" s="4" t="s">
        <v>15</v>
      </c>
    </row>
    <row r="15526" spans="1:7">
      <c r="A15526" t="n">
        <v>122156</v>
      </c>
      <c r="B15526" s="17" t="n">
        <v>94</v>
      </c>
      <c r="C15526" s="7" t="n">
        <v>2</v>
      </c>
      <c r="D15526" s="7" t="s">
        <v>236</v>
      </c>
      <c r="E15526" s="7" t="n">
        <v>-31.7000007629395</v>
      </c>
      <c r="F15526" s="7" t="n">
        <v>0</v>
      </c>
      <c r="G15526" s="7" t="n">
        <v>-54.3499984741211</v>
      </c>
    </row>
    <row r="15527" spans="1:7">
      <c r="A15527" t="s">
        <v>4</v>
      </c>
      <c r="B15527" s="4" t="s">
        <v>5</v>
      </c>
      <c r="C15527" s="4" t="s">
        <v>7</v>
      </c>
      <c r="D15527" s="4" t="s">
        <v>8</v>
      </c>
      <c r="E15527" s="4" t="s">
        <v>15</v>
      </c>
      <c r="F15527" s="4" t="s">
        <v>15</v>
      </c>
      <c r="G15527" s="4" t="s">
        <v>15</v>
      </c>
    </row>
    <row r="15528" spans="1:7">
      <c r="A15528" t="n">
        <v>122180</v>
      </c>
      <c r="B15528" s="17" t="n">
        <v>94</v>
      </c>
      <c r="C15528" s="7" t="n">
        <v>2</v>
      </c>
      <c r="D15528" s="7" t="s">
        <v>237</v>
      </c>
      <c r="E15528" s="7" t="n">
        <v>-33.4000015258789</v>
      </c>
      <c r="F15528" s="7" t="n">
        <v>0</v>
      </c>
      <c r="G15528" s="7" t="n">
        <v>-54.3499984741211</v>
      </c>
    </row>
    <row r="15529" spans="1:7">
      <c r="A15529" t="s">
        <v>4</v>
      </c>
      <c r="B15529" s="4" t="s">
        <v>5</v>
      </c>
      <c r="C15529" s="4" t="s">
        <v>7</v>
      </c>
      <c r="D15529" s="4" t="s">
        <v>7</v>
      </c>
      <c r="E15529" s="4" t="s">
        <v>15</v>
      </c>
      <c r="F15529" s="4" t="s">
        <v>15</v>
      </c>
      <c r="G15529" s="4" t="s">
        <v>15</v>
      </c>
      <c r="H15529" s="4" t="s">
        <v>11</v>
      </c>
    </row>
    <row r="15530" spans="1:7">
      <c r="A15530" t="n">
        <v>122204</v>
      </c>
      <c r="B15530" s="61" t="n">
        <v>45</v>
      </c>
      <c r="C15530" s="7" t="n">
        <v>2</v>
      </c>
      <c r="D15530" s="7" t="n">
        <v>3</v>
      </c>
      <c r="E15530" s="7" t="n">
        <v>-30</v>
      </c>
      <c r="F15530" s="7" t="n">
        <v>0.649999976158142</v>
      </c>
      <c r="G15530" s="7" t="n">
        <v>-53</v>
      </c>
      <c r="H15530" s="7" t="n">
        <v>0</v>
      </c>
    </row>
    <row r="15531" spans="1:7">
      <c r="A15531" t="s">
        <v>4</v>
      </c>
      <c r="B15531" s="4" t="s">
        <v>5</v>
      </c>
      <c r="C15531" s="4" t="s">
        <v>7</v>
      </c>
      <c r="D15531" s="4" t="s">
        <v>7</v>
      </c>
      <c r="E15531" s="4" t="s">
        <v>15</v>
      </c>
      <c r="F15531" s="4" t="s">
        <v>15</v>
      </c>
      <c r="G15531" s="4" t="s">
        <v>15</v>
      </c>
      <c r="H15531" s="4" t="s">
        <v>11</v>
      </c>
      <c r="I15531" s="4" t="s">
        <v>7</v>
      </c>
    </row>
    <row r="15532" spans="1:7">
      <c r="A15532" t="n">
        <v>122221</v>
      </c>
      <c r="B15532" s="61" t="n">
        <v>45</v>
      </c>
      <c r="C15532" s="7" t="n">
        <v>4</v>
      </c>
      <c r="D15532" s="7" t="n">
        <v>3</v>
      </c>
      <c r="E15532" s="7" t="n">
        <v>10</v>
      </c>
      <c r="F15532" s="7" t="n">
        <v>63</v>
      </c>
      <c r="G15532" s="7" t="n">
        <v>0</v>
      </c>
      <c r="H15532" s="7" t="n">
        <v>0</v>
      </c>
      <c r="I15532" s="7" t="n">
        <v>1</v>
      </c>
    </row>
    <row r="15533" spans="1:7">
      <c r="A15533" t="s">
        <v>4</v>
      </c>
      <c r="B15533" s="4" t="s">
        <v>5</v>
      </c>
      <c r="C15533" s="4" t="s">
        <v>7</v>
      </c>
      <c r="D15533" s="4" t="s">
        <v>7</v>
      </c>
      <c r="E15533" s="4" t="s">
        <v>15</v>
      </c>
      <c r="F15533" s="4" t="s">
        <v>11</v>
      </c>
    </row>
    <row r="15534" spans="1:7">
      <c r="A15534" t="n">
        <v>122239</v>
      </c>
      <c r="B15534" s="61" t="n">
        <v>45</v>
      </c>
      <c r="C15534" s="7" t="n">
        <v>5</v>
      </c>
      <c r="D15534" s="7" t="n">
        <v>3</v>
      </c>
      <c r="E15534" s="7" t="n">
        <v>5.80000019073486</v>
      </c>
      <c r="F15534" s="7" t="n">
        <v>0</v>
      </c>
    </row>
    <row r="15535" spans="1:7">
      <c r="A15535" t="s">
        <v>4</v>
      </c>
      <c r="B15535" s="4" t="s">
        <v>5</v>
      </c>
      <c r="C15535" s="4" t="s">
        <v>7</v>
      </c>
      <c r="D15535" s="4" t="s">
        <v>7</v>
      </c>
      <c r="E15535" s="4" t="s">
        <v>15</v>
      </c>
      <c r="F15535" s="4" t="s">
        <v>11</v>
      </c>
    </row>
    <row r="15536" spans="1:7">
      <c r="A15536" t="n">
        <v>122248</v>
      </c>
      <c r="B15536" s="61" t="n">
        <v>45</v>
      </c>
      <c r="C15536" s="7" t="n">
        <v>11</v>
      </c>
      <c r="D15536" s="7" t="n">
        <v>3</v>
      </c>
      <c r="E15536" s="7" t="n">
        <v>32.7000007629395</v>
      </c>
      <c r="F15536" s="7" t="n">
        <v>0</v>
      </c>
    </row>
    <row r="15537" spans="1:9">
      <c r="A15537" t="s">
        <v>4</v>
      </c>
      <c r="B15537" s="4" t="s">
        <v>5</v>
      </c>
      <c r="C15537" s="4" t="s">
        <v>11</v>
      </c>
      <c r="D15537" s="4" t="s">
        <v>17</v>
      </c>
    </row>
    <row r="15538" spans="1:9">
      <c r="A15538" t="n">
        <v>122257</v>
      </c>
      <c r="B15538" s="67" t="n">
        <v>44</v>
      </c>
      <c r="C15538" s="7" t="n">
        <v>11</v>
      </c>
      <c r="D15538" s="7" t="n">
        <v>128</v>
      </c>
    </row>
    <row r="15539" spans="1:9">
      <c r="A15539" t="s">
        <v>4</v>
      </c>
      <c r="B15539" s="4" t="s">
        <v>5</v>
      </c>
      <c r="C15539" s="4" t="s">
        <v>11</v>
      </c>
      <c r="D15539" s="4" t="s">
        <v>17</v>
      </c>
    </row>
    <row r="15540" spans="1:9">
      <c r="A15540" t="n">
        <v>122264</v>
      </c>
      <c r="B15540" s="67" t="n">
        <v>44</v>
      </c>
      <c r="C15540" s="7" t="n">
        <v>11</v>
      </c>
      <c r="D15540" s="7" t="n">
        <v>32</v>
      </c>
    </row>
    <row r="15541" spans="1:9">
      <c r="A15541" t="s">
        <v>4</v>
      </c>
      <c r="B15541" s="4" t="s">
        <v>5</v>
      </c>
      <c r="C15541" s="4" t="s">
        <v>11</v>
      </c>
      <c r="D15541" s="4" t="s">
        <v>15</v>
      </c>
      <c r="E15541" s="4" t="s">
        <v>15</v>
      </c>
      <c r="F15541" s="4" t="s">
        <v>15</v>
      </c>
      <c r="G15541" s="4" t="s">
        <v>15</v>
      </c>
    </row>
    <row r="15542" spans="1:9">
      <c r="A15542" t="n">
        <v>122271</v>
      </c>
      <c r="B15542" s="37" t="n">
        <v>46</v>
      </c>
      <c r="C15542" s="7" t="n">
        <v>11</v>
      </c>
      <c r="D15542" s="7" t="n">
        <v>-30</v>
      </c>
      <c r="E15542" s="7" t="n">
        <v>0</v>
      </c>
      <c r="F15542" s="7" t="n">
        <v>-58.7000007629395</v>
      </c>
      <c r="G15542" s="7" t="n">
        <v>0</v>
      </c>
    </row>
    <row r="15543" spans="1:9">
      <c r="A15543" t="s">
        <v>4</v>
      </c>
      <c r="B15543" s="4" t="s">
        <v>5</v>
      </c>
      <c r="C15543" s="4" t="s">
        <v>11</v>
      </c>
      <c r="D15543" s="4" t="s">
        <v>15</v>
      </c>
      <c r="E15543" s="4" t="s">
        <v>15</v>
      </c>
      <c r="F15543" s="4" t="s">
        <v>15</v>
      </c>
      <c r="G15543" s="4" t="s">
        <v>15</v>
      </c>
    </row>
    <row r="15544" spans="1:9">
      <c r="A15544" t="n">
        <v>122290</v>
      </c>
      <c r="B15544" s="37" t="n">
        <v>46</v>
      </c>
      <c r="C15544" s="7" t="n">
        <v>0</v>
      </c>
      <c r="D15544" s="7" t="n">
        <v>-30</v>
      </c>
      <c r="E15544" s="7" t="n">
        <v>0</v>
      </c>
      <c r="F15544" s="7" t="n">
        <v>-52</v>
      </c>
      <c r="G15544" s="7" t="n">
        <v>180</v>
      </c>
    </row>
    <row r="15545" spans="1:9">
      <c r="A15545" t="s">
        <v>4</v>
      </c>
      <c r="B15545" s="4" t="s">
        <v>5</v>
      </c>
      <c r="C15545" s="4" t="s">
        <v>11</v>
      </c>
      <c r="D15545" s="4" t="s">
        <v>15</v>
      </c>
      <c r="E15545" s="4" t="s">
        <v>15</v>
      </c>
      <c r="F15545" s="4" t="s">
        <v>15</v>
      </c>
      <c r="G15545" s="4" t="s">
        <v>15</v>
      </c>
    </row>
    <row r="15546" spans="1:9">
      <c r="A15546" t="n">
        <v>122309</v>
      </c>
      <c r="B15546" s="37" t="n">
        <v>46</v>
      </c>
      <c r="C15546" s="7" t="n">
        <v>5</v>
      </c>
      <c r="D15546" s="7" t="n">
        <v>-33.4000015258789</v>
      </c>
      <c r="E15546" s="7" t="n">
        <v>0</v>
      </c>
      <c r="F15546" s="7" t="n">
        <v>-54.4000015258789</v>
      </c>
      <c r="G15546" s="7" t="n">
        <v>180</v>
      </c>
    </row>
    <row r="15547" spans="1:9">
      <c r="A15547" t="s">
        <v>4</v>
      </c>
      <c r="B15547" s="4" t="s">
        <v>5</v>
      </c>
      <c r="C15547" s="4" t="s">
        <v>11</v>
      </c>
      <c r="D15547" s="4" t="s">
        <v>15</v>
      </c>
      <c r="E15547" s="4" t="s">
        <v>15</v>
      </c>
      <c r="F15547" s="4" t="s">
        <v>15</v>
      </c>
      <c r="G15547" s="4" t="s">
        <v>15</v>
      </c>
    </row>
    <row r="15548" spans="1:9">
      <c r="A15548" t="n">
        <v>122328</v>
      </c>
      <c r="B15548" s="37" t="n">
        <v>46</v>
      </c>
      <c r="C15548" s="7" t="n">
        <v>1</v>
      </c>
      <c r="D15548" s="7" t="n">
        <v>-30</v>
      </c>
      <c r="E15548" s="7" t="n">
        <v>0</v>
      </c>
      <c r="F15548" s="7" t="n">
        <v>-54.4000015258789</v>
      </c>
      <c r="G15548" s="7" t="n">
        <v>180</v>
      </c>
    </row>
    <row r="15549" spans="1:9">
      <c r="A15549" t="s">
        <v>4</v>
      </c>
      <c r="B15549" s="4" t="s">
        <v>5</v>
      </c>
      <c r="C15549" s="4" t="s">
        <v>11</v>
      </c>
      <c r="D15549" s="4" t="s">
        <v>15</v>
      </c>
      <c r="E15549" s="4" t="s">
        <v>15</v>
      </c>
      <c r="F15549" s="4" t="s">
        <v>15</v>
      </c>
      <c r="G15549" s="4" t="s">
        <v>15</v>
      </c>
    </row>
    <row r="15550" spans="1:9">
      <c r="A15550" t="n">
        <v>122347</v>
      </c>
      <c r="B15550" s="37" t="n">
        <v>46</v>
      </c>
      <c r="C15550" s="7" t="n">
        <v>2</v>
      </c>
      <c r="D15550" s="7" t="n">
        <v>-31.7000007629395</v>
      </c>
      <c r="E15550" s="7" t="n">
        <v>0</v>
      </c>
      <c r="F15550" s="7" t="n">
        <v>-52</v>
      </c>
      <c r="G15550" s="7" t="n">
        <v>180</v>
      </c>
    </row>
    <row r="15551" spans="1:9">
      <c r="A15551" t="s">
        <v>4</v>
      </c>
      <c r="B15551" s="4" t="s">
        <v>5</v>
      </c>
      <c r="C15551" s="4" t="s">
        <v>11</v>
      </c>
      <c r="D15551" s="4" t="s">
        <v>15</v>
      </c>
      <c r="E15551" s="4" t="s">
        <v>15</v>
      </c>
      <c r="F15551" s="4" t="s">
        <v>15</v>
      </c>
      <c r="G15551" s="4" t="s">
        <v>15</v>
      </c>
    </row>
    <row r="15552" spans="1:9">
      <c r="A15552" t="n">
        <v>122366</v>
      </c>
      <c r="B15552" s="37" t="n">
        <v>46</v>
      </c>
      <c r="C15552" s="7" t="n">
        <v>4</v>
      </c>
      <c r="D15552" s="7" t="n">
        <v>-28.2999992370605</v>
      </c>
      <c r="E15552" s="7" t="n">
        <v>0</v>
      </c>
      <c r="F15552" s="7" t="n">
        <v>-52</v>
      </c>
      <c r="G15552" s="7" t="n">
        <v>180</v>
      </c>
    </row>
    <row r="15553" spans="1:7">
      <c r="A15553" t="s">
        <v>4</v>
      </c>
      <c r="B15553" s="4" t="s">
        <v>5</v>
      </c>
      <c r="C15553" s="4" t="s">
        <v>11</v>
      </c>
      <c r="D15553" s="4" t="s">
        <v>15</v>
      </c>
      <c r="E15553" s="4" t="s">
        <v>15</v>
      </c>
      <c r="F15553" s="4" t="s">
        <v>15</v>
      </c>
      <c r="G15553" s="4" t="s">
        <v>15</v>
      </c>
    </row>
    <row r="15554" spans="1:7">
      <c r="A15554" t="n">
        <v>122385</v>
      </c>
      <c r="B15554" s="37" t="n">
        <v>46</v>
      </c>
      <c r="C15554" s="7" t="n">
        <v>8</v>
      </c>
      <c r="D15554" s="7" t="n">
        <v>-26.6000003814697</v>
      </c>
      <c r="E15554" s="7" t="n">
        <v>0</v>
      </c>
      <c r="F15554" s="7" t="n">
        <v>-52</v>
      </c>
      <c r="G15554" s="7" t="n">
        <v>180</v>
      </c>
    </row>
    <row r="15555" spans="1:7">
      <c r="A15555" t="s">
        <v>4</v>
      </c>
      <c r="B15555" s="4" t="s">
        <v>5</v>
      </c>
      <c r="C15555" s="4" t="s">
        <v>11</v>
      </c>
      <c r="D15555" s="4" t="s">
        <v>15</v>
      </c>
      <c r="E15555" s="4" t="s">
        <v>15</v>
      </c>
      <c r="F15555" s="4" t="s">
        <v>15</v>
      </c>
      <c r="G15555" s="4" t="s">
        <v>15</v>
      </c>
    </row>
    <row r="15556" spans="1:7">
      <c r="A15556" t="n">
        <v>122404</v>
      </c>
      <c r="B15556" s="37" t="n">
        <v>46</v>
      </c>
      <c r="C15556" s="7" t="n">
        <v>6</v>
      </c>
      <c r="D15556" s="7" t="n">
        <v>-33.4000015258789</v>
      </c>
      <c r="E15556" s="7" t="n">
        <v>0</v>
      </c>
      <c r="F15556" s="7" t="n">
        <v>-52</v>
      </c>
      <c r="G15556" s="7" t="n">
        <v>180</v>
      </c>
    </row>
    <row r="15557" spans="1:7">
      <c r="A15557" t="s">
        <v>4</v>
      </c>
      <c r="B15557" s="4" t="s">
        <v>5</v>
      </c>
      <c r="C15557" s="4" t="s">
        <v>11</v>
      </c>
      <c r="D15557" s="4" t="s">
        <v>15</v>
      </c>
      <c r="E15557" s="4" t="s">
        <v>15</v>
      </c>
      <c r="F15557" s="4" t="s">
        <v>15</v>
      </c>
      <c r="G15557" s="4" t="s">
        <v>15</v>
      </c>
    </row>
    <row r="15558" spans="1:7">
      <c r="A15558" t="n">
        <v>122423</v>
      </c>
      <c r="B15558" s="37" t="n">
        <v>46</v>
      </c>
      <c r="C15558" s="7" t="n">
        <v>3</v>
      </c>
      <c r="D15558" s="7" t="n">
        <v>-26.6000003814697</v>
      </c>
      <c r="E15558" s="7" t="n">
        <v>0</v>
      </c>
      <c r="F15558" s="7" t="n">
        <v>-54.4000015258789</v>
      </c>
      <c r="G15558" s="7" t="n">
        <v>180</v>
      </c>
    </row>
    <row r="15559" spans="1:7">
      <c r="A15559" t="s">
        <v>4</v>
      </c>
      <c r="B15559" s="4" t="s">
        <v>5</v>
      </c>
      <c r="C15559" s="4" t="s">
        <v>11</v>
      </c>
      <c r="D15559" s="4" t="s">
        <v>15</v>
      </c>
      <c r="E15559" s="4" t="s">
        <v>15</v>
      </c>
      <c r="F15559" s="4" t="s">
        <v>15</v>
      </c>
      <c r="G15559" s="4" t="s">
        <v>15</v>
      </c>
    </row>
    <row r="15560" spans="1:7">
      <c r="A15560" t="n">
        <v>122442</v>
      </c>
      <c r="B15560" s="37" t="n">
        <v>46</v>
      </c>
      <c r="C15560" s="7" t="n">
        <v>7</v>
      </c>
      <c r="D15560" s="7" t="n">
        <v>-28.2999992370605</v>
      </c>
      <c r="E15560" s="7" t="n">
        <v>0</v>
      </c>
      <c r="F15560" s="7" t="n">
        <v>-54.4000015258789</v>
      </c>
      <c r="G15560" s="7" t="n">
        <v>180</v>
      </c>
    </row>
    <row r="15561" spans="1:7">
      <c r="A15561" t="s">
        <v>4</v>
      </c>
      <c r="B15561" s="4" t="s">
        <v>5</v>
      </c>
      <c r="C15561" s="4" t="s">
        <v>11</v>
      </c>
      <c r="D15561" s="4" t="s">
        <v>15</v>
      </c>
      <c r="E15561" s="4" t="s">
        <v>15</v>
      </c>
      <c r="F15561" s="4" t="s">
        <v>15</v>
      </c>
      <c r="G15561" s="4" t="s">
        <v>15</v>
      </c>
    </row>
    <row r="15562" spans="1:7">
      <c r="A15562" t="n">
        <v>122461</v>
      </c>
      <c r="B15562" s="37" t="n">
        <v>46</v>
      </c>
      <c r="C15562" s="7" t="n">
        <v>9</v>
      </c>
      <c r="D15562" s="7" t="n">
        <v>-31.7000007629395</v>
      </c>
      <c r="E15562" s="7" t="n">
        <v>0</v>
      </c>
      <c r="F15562" s="7" t="n">
        <v>-54.4000015258789</v>
      </c>
      <c r="G15562" s="7" t="n">
        <v>180</v>
      </c>
    </row>
    <row r="15563" spans="1:7">
      <c r="A15563" t="s">
        <v>4</v>
      </c>
      <c r="B15563" s="4" t="s">
        <v>5</v>
      </c>
      <c r="C15563" s="4" t="s">
        <v>11</v>
      </c>
      <c r="D15563" s="4" t="s">
        <v>11</v>
      </c>
      <c r="E15563" s="4" t="s">
        <v>11</v>
      </c>
    </row>
    <row r="15564" spans="1:7">
      <c r="A15564" t="n">
        <v>122480</v>
      </c>
      <c r="B15564" s="42" t="n">
        <v>61</v>
      </c>
      <c r="C15564" s="7" t="n">
        <v>0</v>
      </c>
      <c r="D15564" s="7" t="n">
        <v>11</v>
      </c>
      <c r="E15564" s="7" t="n">
        <v>0</v>
      </c>
    </row>
    <row r="15565" spans="1:7">
      <c r="A15565" t="s">
        <v>4</v>
      </c>
      <c r="B15565" s="4" t="s">
        <v>5</v>
      </c>
      <c r="C15565" s="4" t="s">
        <v>11</v>
      </c>
      <c r="D15565" s="4" t="s">
        <v>11</v>
      </c>
      <c r="E15565" s="4" t="s">
        <v>11</v>
      </c>
    </row>
    <row r="15566" spans="1:7">
      <c r="A15566" t="n">
        <v>122487</v>
      </c>
      <c r="B15566" s="42" t="n">
        <v>61</v>
      </c>
      <c r="C15566" s="7" t="n">
        <v>1</v>
      </c>
      <c r="D15566" s="7" t="n">
        <v>11</v>
      </c>
      <c r="E15566" s="7" t="n">
        <v>0</v>
      </c>
    </row>
    <row r="15567" spans="1:7">
      <c r="A15567" t="s">
        <v>4</v>
      </c>
      <c r="B15567" s="4" t="s">
        <v>5</v>
      </c>
      <c r="C15567" s="4" t="s">
        <v>11</v>
      </c>
      <c r="D15567" s="4" t="s">
        <v>11</v>
      </c>
      <c r="E15567" s="4" t="s">
        <v>11</v>
      </c>
    </row>
    <row r="15568" spans="1:7">
      <c r="A15568" t="n">
        <v>122494</v>
      </c>
      <c r="B15568" s="42" t="n">
        <v>61</v>
      </c>
      <c r="C15568" s="7" t="n">
        <v>2</v>
      </c>
      <c r="D15568" s="7" t="n">
        <v>11</v>
      </c>
      <c r="E15568" s="7" t="n">
        <v>0</v>
      </c>
    </row>
    <row r="15569" spans="1:7">
      <c r="A15569" t="s">
        <v>4</v>
      </c>
      <c r="B15569" s="4" t="s">
        <v>5</v>
      </c>
      <c r="C15569" s="4" t="s">
        <v>11</v>
      </c>
      <c r="D15569" s="4" t="s">
        <v>11</v>
      </c>
      <c r="E15569" s="4" t="s">
        <v>11</v>
      </c>
    </row>
    <row r="15570" spans="1:7">
      <c r="A15570" t="n">
        <v>122501</v>
      </c>
      <c r="B15570" s="42" t="n">
        <v>61</v>
      </c>
      <c r="C15570" s="7" t="n">
        <v>3</v>
      </c>
      <c r="D15570" s="7" t="n">
        <v>11</v>
      </c>
      <c r="E15570" s="7" t="n">
        <v>0</v>
      </c>
    </row>
    <row r="15571" spans="1:7">
      <c r="A15571" t="s">
        <v>4</v>
      </c>
      <c r="B15571" s="4" t="s">
        <v>5</v>
      </c>
      <c r="C15571" s="4" t="s">
        <v>11</v>
      </c>
      <c r="D15571" s="4" t="s">
        <v>11</v>
      </c>
      <c r="E15571" s="4" t="s">
        <v>11</v>
      </c>
    </row>
    <row r="15572" spans="1:7">
      <c r="A15572" t="n">
        <v>122508</v>
      </c>
      <c r="B15572" s="42" t="n">
        <v>61</v>
      </c>
      <c r="C15572" s="7" t="n">
        <v>4</v>
      </c>
      <c r="D15572" s="7" t="n">
        <v>11</v>
      </c>
      <c r="E15572" s="7" t="n">
        <v>0</v>
      </c>
    </row>
    <row r="15573" spans="1:7">
      <c r="A15573" t="s">
        <v>4</v>
      </c>
      <c r="B15573" s="4" t="s">
        <v>5</v>
      </c>
      <c r="C15573" s="4" t="s">
        <v>11</v>
      </c>
      <c r="D15573" s="4" t="s">
        <v>11</v>
      </c>
      <c r="E15573" s="4" t="s">
        <v>11</v>
      </c>
    </row>
    <row r="15574" spans="1:7">
      <c r="A15574" t="n">
        <v>122515</v>
      </c>
      <c r="B15574" s="42" t="n">
        <v>61</v>
      </c>
      <c r="C15574" s="7" t="n">
        <v>5</v>
      </c>
      <c r="D15574" s="7" t="n">
        <v>11</v>
      </c>
      <c r="E15574" s="7" t="n">
        <v>0</v>
      </c>
    </row>
    <row r="15575" spans="1:7">
      <c r="A15575" t="s">
        <v>4</v>
      </c>
      <c r="B15575" s="4" t="s">
        <v>5</v>
      </c>
      <c r="C15575" s="4" t="s">
        <v>11</v>
      </c>
      <c r="D15575" s="4" t="s">
        <v>11</v>
      </c>
      <c r="E15575" s="4" t="s">
        <v>11</v>
      </c>
    </row>
    <row r="15576" spans="1:7">
      <c r="A15576" t="n">
        <v>122522</v>
      </c>
      <c r="B15576" s="42" t="n">
        <v>61</v>
      </c>
      <c r="C15576" s="7" t="n">
        <v>6</v>
      </c>
      <c r="D15576" s="7" t="n">
        <v>11</v>
      </c>
      <c r="E15576" s="7" t="n">
        <v>0</v>
      </c>
    </row>
    <row r="15577" spans="1:7">
      <c r="A15577" t="s">
        <v>4</v>
      </c>
      <c r="B15577" s="4" t="s">
        <v>5</v>
      </c>
      <c r="C15577" s="4" t="s">
        <v>11</v>
      </c>
      <c r="D15577" s="4" t="s">
        <v>11</v>
      </c>
      <c r="E15577" s="4" t="s">
        <v>11</v>
      </c>
    </row>
    <row r="15578" spans="1:7">
      <c r="A15578" t="n">
        <v>122529</v>
      </c>
      <c r="B15578" s="42" t="n">
        <v>61</v>
      </c>
      <c r="C15578" s="7" t="n">
        <v>7</v>
      </c>
      <c r="D15578" s="7" t="n">
        <v>11</v>
      </c>
      <c r="E15578" s="7" t="n">
        <v>0</v>
      </c>
    </row>
    <row r="15579" spans="1:7">
      <c r="A15579" t="s">
        <v>4</v>
      </c>
      <c r="B15579" s="4" t="s">
        <v>5</v>
      </c>
      <c r="C15579" s="4" t="s">
        <v>11</v>
      </c>
      <c r="D15579" s="4" t="s">
        <v>11</v>
      </c>
      <c r="E15579" s="4" t="s">
        <v>11</v>
      </c>
    </row>
    <row r="15580" spans="1:7">
      <c r="A15580" t="n">
        <v>122536</v>
      </c>
      <c r="B15580" s="42" t="n">
        <v>61</v>
      </c>
      <c r="C15580" s="7" t="n">
        <v>8</v>
      </c>
      <c r="D15580" s="7" t="n">
        <v>11</v>
      </c>
      <c r="E15580" s="7" t="n">
        <v>0</v>
      </c>
    </row>
    <row r="15581" spans="1:7">
      <c r="A15581" t="s">
        <v>4</v>
      </c>
      <c r="B15581" s="4" t="s">
        <v>5</v>
      </c>
      <c r="C15581" s="4" t="s">
        <v>11</v>
      </c>
      <c r="D15581" s="4" t="s">
        <v>11</v>
      </c>
      <c r="E15581" s="4" t="s">
        <v>11</v>
      </c>
    </row>
    <row r="15582" spans="1:7">
      <c r="A15582" t="n">
        <v>122543</v>
      </c>
      <c r="B15582" s="42" t="n">
        <v>61</v>
      </c>
      <c r="C15582" s="7" t="n">
        <v>9</v>
      </c>
      <c r="D15582" s="7" t="n">
        <v>11</v>
      </c>
      <c r="E15582" s="7" t="n">
        <v>0</v>
      </c>
    </row>
    <row r="15583" spans="1:7">
      <c r="A15583" t="s">
        <v>4</v>
      </c>
      <c r="B15583" s="4" t="s">
        <v>5</v>
      </c>
      <c r="C15583" s="4" t="s">
        <v>7</v>
      </c>
      <c r="D15583" s="4" t="s">
        <v>11</v>
      </c>
      <c r="E15583" s="4" t="s">
        <v>8</v>
      </c>
      <c r="F15583" s="4" t="s">
        <v>8</v>
      </c>
      <c r="G15583" s="4" t="s">
        <v>8</v>
      </c>
      <c r="H15583" s="4" t="s">
        <v>8</v>
      </c>
    </row>
    <row r="15584" spans="1:7">
      <c r="A15584" t="n">
        <v>122550</v>
      </c>
      <c r="B15584" s="30" t="n">
        <v>51</v>
      </c>
      <c r="C15584" s="7" t="n">
        <v>3</v>
      </c>
      <c r="D15584" s="7" t="n">
        <v>0</v>
      </c>
      <c r="E15584" s="7" t="s">
        <v>62</v>
      </c>
      <c r="F15584" s="7" t="s">
        <v>62</v>
      </c>
      <c r="G15584" s="7" t="s">
        <v>61</v>
      </c>
      <c r="H15584" s="7" t="s">
        <v>62</v>
      </c>
    </row>
    <row r="15585" spans="1:8">
      <c r="A15585" t="s">
        <v>4</v>
      </c>
      <c r="B15585" s="4" t="s">
        <v>5</v>
      </c>
      <c r="C15585" s="4" t="s">
        <v>7</v>
      </c>
      <c r="D15585" s="4" t="s">
        <v>11</v>
      </c>
      <c r="E15585" s="4" t="s">
        <v>8</v>
      </c>
      <c r="F15585" s="4" t="s">
        <v>8</v>
      </c>
      <c r="G15585" s="4" t="s">
        <v>8</v>
      </c>
      <c r="H15585" s="4" t="s">
        <v>8</v>
      </c>
    </row>
    <row r="15586" spans="1:8">
      <c r="A15586" t="n">
        <v>122563</v>
      </c>
      <c r="B15586" s="30" t="n">
        <v>51</v>
      </c>
      <c r="C15586" s="7" t="n">
        <v>3</v>
      </c>
      <c r="D15586" s="7" t="n">
        <v>1</v>
      </c>
      <c r="E15586" s="7" t="s">
        <v>62</v>
      </c>
      <c r="F15586" s="7" t="s">
        <v>62</v>
      </c>
      <c r="G15586" s="7" t="s">
        <v>61</v>
      </c>
      <c r="H15586" s="7" t="s">
        <v>62</v>
      </c>
    </row>
    <row r="15587" spans="1:8">
      <c r="A15587" t="s">
        <v>4</v>
      </c>
      <c r="B15587" s="4" t="s">
        <v>5</v>
      </c>
      <c r="C15587" s="4" t="s">
        <v>7</v>
      </c>
      <c r="D15587" s="4" t="s">
        <v>11</v>
      </c>
      <c r="E15587" s="4" t="s">
        <v>8</v>
      </c>
      <c r="F15587" s="4" t="s">
        <v>8</v>
      </c>
      <c r="G15587" s="4" t="s">
        <v>8</v>
      </c>
      <c r="H15587" s="4" t="s">
        <v>8</v>
      </c>
    </row>
    <row r="15588" spans="1:8">
      <c r="A15588" t="n">
        <v>122576</v>
      </c>
      <c r="B15588" s="30" t="n">
        <v>51</v>
      </c>
      <c r="C15588" s="7" t="n">
        <v>3</v>
      </c>
      <c r="D15588" s="7" t="n">
        <v>2</v>
      </c>
      <c r="E15588" s="7" t="s">
        <v>62</v>
      </c>
      <c r="F15588" s="7" t="s">
        <v>62</v>
      </c>
      <c r="G15588" s="7" t="s">
        <v>61</v>
      </c>
      <c r="H15588" s="7" t="s">
        <v>62</v>
      </c>
    </row>
    <row r="15589" spans="1:8">
      <c r="A15589" t="s">
        <v>4</v>
      </c>
      <c r="B15589" s="4" t="s">
        <v>5</v>
      </c>
      <c r="C15589" s="4" t="s">
        <v>7</v>
      </c>
      <c r="D15589" s="4" t="s">
        <v>11</v>
      </c>
      <c r="E15589" s="4" t="s">
        <v>8</v>
      </c>
      <c r="F15589" s="4" t="s">
        <v>8</v>
      </c>
      <c r="G15589" s="4" t="s">
        <v>8</v>
      </c>
      <c r="H15589" s="4" t="s">
        <v>8</v>
      </c>
    </row>
    <row r="15590" spans="1:8">
      <c r="A15590" t="n">
        <v>122589</v>
      </c>
      <c r="B15590" s="30" t="n">
        <v>51</v>
      </c>
      <c r="C15590" s="7" t="n">
        <v>3</v>
      </c>
      <c r="D15590" s="7" t="n">
        <v>3</v>
      </c>
      <c r="E15590" s="7" t="s">
        <v>62</v>
      </c>
      <c r="F15590" s="7" t="s">
        <v>62</v>
      </c>
      <c r="G15590" s="7" t="s">
        <v>61</v>
      </c>
      <c r="H15590" s="7" t="s">
        <v>62</v>
      </c>
    </row>
    <row r="15591" spans="1:8">
      <c r="A15591" t="s">
        <v>4</v>
      </c>
      <c r="B15591" s="4" t="s">
        <v>5</v>
      </c>
      <c r="C15591" s="4" t="s">
        <v>7</v>
      </c>
      <c r="D15591" s="4" t="s">
        <v>11</v>
      </c>
      <c r="E15591" s="4" t="s">
        <v>8</v>
      </c>
      <c r="F15591" s="4" t="s">
        <v>8</v>
      </c>
      <c r="G15591" s="4" t="s">
        <v>8</v>
      </c>
      <c r="H15591" s="4" t="s">
        <v>8</v>
      </c>
    </row>
    <row r="15592" spans="1:8">
      <c r="A15592" t="n">
        <v>122602</v>
      </c>
      <c r="B15592" s="30" t="n">
        <v>51</v>
      </c>
      <c r="C15592" s="7" t="n">
        <v>3</v>
      </c>
      <c r="D15592" s="7" t="n">
        <v>4</v>
      </c>
      <c r="E15592" s="7" t="s">
        <v>62</v>
      </c>
      <c r="F15592" s="7" t="s">
        <v>62</v>
      </c>
      <c r="G15592" s="7" t="s">
        <v>61</v>
      </c>
      <c r="H15592" s="7" t="s">
        <v>62</v>
      </c>
    </row>
    <row r="15593" spans="1:8">
      <c r="A15593" t="s">
        <v>4</v>
      </c>
      <c r="B15593" s="4" t="s">
        <v>5</v>
      </c>
      <c r="C15593" s="4" t="s">
        <v>7</v>
      </c>
      <c r="D15593" s="4" t="s">
        <v>11</v>
      </c>
      <c r="E15593" s="4" t="s">
        <v>8</v>
      </c>
      <c r="F15593" s="4" t="s">
        <v>8</v>
      </c>
      <c r="G15593" s="4" t="s">
        <v>8</v>
      </c>
      <c r="H15593" s="4" t="s">
        <v>8</v>
      </c>
    </row>
    <row r="15594" spans="1:8">
      <c r="A15594" t="n">
        <v>122615</v>
      </c>
      <c r="B15594" s="30" t="n">
        <v>51</v>
      </c>
      <c r="C15594" s="7" t="n">
        <v>3</v>
      </c>
      <c r="D15594" s="7" t="n">
        <v>5</v>
      </c>
      <c r="E15594" s="7" t="s">
        <v>62</v>
      </c>
      <c r="F15594" s="7" t="s">
        <v>62</v>
      </c>
      <c r="G15594" s="7" t="s">
        <v>61</v>
      </c>
      <c r="H15594" s="7" t="s">
        <v>62</v>
      </c>
    </row>
    <row r="15595" spans="1:8">
      <c r="A15595" t="s">
        <v>4</v>
      </c>
      <c r="B15595" s="4" t="s">
        <v>5</v>
      </c>
      <c r="C15595" s="4" t="s">
        <v>7</v>
      </c>
      <c r="D15595" s="4" t="s">
        <v>11</v>
      </c>
      <c r="E15595" s="4" t="s">
        <v>8</v>
      </c>
      <c r="F15595" s="4" t="s">
        <v>8</v>
      </c>
      <c r="G15595" s="4" t="s">
        <v>8</v>
      </c>
      <c r="H15595" s="4" t="s">
        <v>8</v>
      </c>
    </row>
    <row r="15596" spans="1:8">
      <c r="A15596" t="n">
        <v>122628</v>
      </c>
      <c r="B15596" s="30" t="n">
        <v>51</v>
      </c>
      <c r="C15596" s="7" t="n">
        <v>3</v>
      </c>
      <c r="D15596" s="7" t="n">
        <v>6</v>
      </c>
      <c r="E15596" s="7" t="s">
        <v>62</v>
      </c>
      <c r="F15596" s="7" t="s">
        <v>62</v>
      </c>
      <c r="G15596" s="7" t="s">
        <v>61</v>
      </c>
      <c r="H15596" s="7" t="s">
        <v>62</v>
      </c>
    </row>
    <row r="15597" spans="1:8">
      <c r="A15597" t="s">
        <v>4</v>
      </c>
      <c r="B15597" s="4" t="s">
        <v>5</v>
      </c>
      <c r="C15597" s="4" t="s">
        <v>7</v>
      </c>
      <c r="D15597" s="4" t="s">
        <v>11</v>
      </c>
      <c r="E15597" s="4" t="s">
        <v>8</v>
      </c>
      <c r="F15597" s="4" t="s">
        <v>8</v>
      </c>
      <c r="G15597" s="4" t="s">
        <v>8</v>
      </c>
      <c r="H15597" s="4" t="s">
        <v>8</v>
      </c>
    </row>
    <row r="15598" spans="1:8">
      <c r="A15598" t="n">
        <v>122641</v>
      </c>
      <c r="B15598" s="30" t="n">
        <v>51</v>
      </c>
      <c r="C15598" s="7" t="n">
        <v>3</v>
      </c>
      <c r="D15598" s="7" t="n">
        <v>7</v>
      </c>
      <c r="E15598" s="7" t="s">
        <v>62</v>
      </c>
      <c r="F15598" s="7" t="s">
        <v>62</v>
      </c>
      <c r="G15598" s="7" t="s">
        <v>61</v>
      </c>
      <c r="H15598" s="7" t="s">
        <v>62</v>
      </c>
    </row>
    <row r="15599" spans="1:8">
      <c r="A15599" t="s">
        <v>4</v>
      </c>
      <c r="B15599" s="4" t="s">
        <v>5</v>
      </c>
      <c r="C15599" s="4" t="s">
        <v>7</v>
      </c>
      <c r="D15599" s="4" t="s">
        <v>11</v>
      </c>
      <c r="E15599" s="4" t="s">
        <v>8</v>
      </c>
      <c r="F15599" s="4" t="s">
        <v>8</v>
      </c>
      <c r="G15599" s="4" t="s">
        <v>8</v>
      </c>
      <c r="H15599" s="4" t="s">
        <v>8</v>
      </c>
    </row>
    <row r="15600" spans="1:8">
      <c r="A15600" t="n">
        <v>122654</v>
      </c>
      <c r="B15600" s="30" t="n">
        <v>51</v>
      </c>
      <c r="C15600" s="7" t="n">
        <v>3</v>
      </c>
      <c r="D15600" s="7" t="n">
        <v>8</v>
      </c>
      <c r="E15600" s="7" t="s">
        <v>62</v>
      </c>
      <c r="F15600" s="7" t="s">
        <v>62</v>
      </c>
      <c r="G15600" s="7" t="s">
        <v>61</v>
      </c>
      <c r="H15600" s="7" t="s">
        <v>62</v>
      </c>
    </row>
    <row r="15601" spans="1:8">
      <c r="A15601" t="s">
        <v>4</v>
      </c>
      <c r="B15601" s="4" t="s">
        <v>5</v>
      </c>
      <c r="C15601" s="4" t="s">
        <v>7</v>
      </c>
      <c r="D15601" s="4" t="s">
        <v>11</v>
      </c>
      <c r="E15601" s="4" t="s">
        <v>8</v>
      </c>
      <c r="F15601" s="4" t="s">
        <v>8</v>
      </c>
      <c r="G15601" s="4" t="s">
        <v>8</v>
      </c>
      <c r="H15601" s="4" t="s">
        <v>8</v>
      </c>
    </row>
    <row r="15602" spans="1:8">
      <c r="A15602" t="n">
        <v>122667</v>
      </c>
      <c r="B15602" s="30" t="n">
        <v>51</v>
      </c>
      <c r="C15602" s="7" t="n">
        <v>3</v>
      </c>
      <c r="D15602" s="7" t="n">
        <v>9</v>
      </c>
      <c r="E15602" s="7" t="s">
        <v>62</v>
      </c>
      <c r="F15602" s="7" t="s">
        <v>62</v>
      </c>
      <c r="G15602" s="7" t="s">
        <v>61</v>
      </c>
      <c r="H15602" s="7" t="s">
        <v>62</v>
      </c>
    </row>
    <row r="15603" spans="1:8">
      <c r="A15603" t="s">
        <v>4</v>
      </c>
      <c r="B15603" s="4" t="s">
        <v>5</v>
      </c>
      <c r="C15603" s="4" t="s">
        <v>11</v>
      </c>
    </row>
    <row r="15604" spans="1:8">
      <c r="A15604" t="n">
        <v>122680</v>
      </c>
      <c r="B15604" s="26" t="n">
        <v>16</v>
      </c>
      <c r="C15604" s="7" t="n">
        <v>2000</v>
      </c>
    </row>
    <row r="15605" spans="1:8">
      <c r="A15605" t="s">
        <v>4</v>
      </c>
      <c r="B15605" s="4" t="s">
        <v>5</v>
      </c>
      <c r="C15605" s="4" t="s">
        <v>7</v>
      </c>
      <c r="D15605" s="4" t="s">
        <v>15</v>
      </c>
      <c r="E15605" s="4" t="s">
        <v>11</v>
      </c>
      <c r="F15605" s="4" t="s">
        <v>7</v>
      </c>
    </row>
    <row r="15606" spans="1:8">
      <c r="A15606" t="n">
        <v>122683</v>
      </c>
      <c r="B15606" s="15" t="n">
        <v>49</v>
      </c>
      <c r="C15606" s="7" t="n">
        <v>3</v>
      </c>
      <c r="D15606" s="7" t="n">
        <v>0.699999988079071</v>
      </c>
      <c r="E15606" s="7" t="n">
        <v>500</v>
      </c>
      <c r="F15606" s="7" t="n">
        <v>0</v>
      </c>
    </row>
    <row r="15607" spans="1:8">
      <c r="A15607" t="s">
        <v>4</v>
      </c>
      <c r="B15607" s="4" t="s">
        <v>5</v>
      </c>
      <c r="C15607" s="4" t="s">
        <v>7</v>
      </c>
      <c r="D15607" s="4" t="s">
        <v>11</v>
      </c>
      <c r="E15607" s="4" t="s">
        <v>11</v>
      </c>
      <c r="F15607" s="4" t="s">
        <v>7</v>
      </c>
    </row>
    <row r="15608" spans="1:8">
      <c r="A15608" t="n">
        <v>122692</v>
      </c>
      <c r="B15608" s="22" t="n">
        <v>25</v>
      </c>
      <c r="C15608" s="7" t="n">
        <v>1</v>
      </c>
      <c r="D15608" s="7" t="n">
        <v>65535</v>
      </c>
      <c r="E15608" s="7" t="n">
        <v>65535</v>
      </c>
      <c r="F15608" s="7" t="n">
        <v>5</v>
      </c>
    </row>
    <row r="15609" spans="1:8">
      <c r="A15609" t="s">
        <v>4</v>
      </c>
      <c r="B15609" s="4" t="s">
        <v>5</v>
      </c>
      <c r="C15609" s="4" t="s">
        <v>8</v>
      </c>
      <c r="D15609" s="4" t="s">
        <v>11</v>
      </c>
    </row>
    <row r="15610" spans="1:8">
      <c r="A15610" t="n">
        <v>122699</v>
      </c>
      <c r="B15610" s="65" t="n">
        <v>29</v>
      </c>
      <c r="C15610" s="7" t="s">
        <v>312</v>
      </c>
      <c r="D15610" s="7" t="n">
        <v>65533</v>
      </c>
    </row>
    <row r="15611" spans="1:8">
      <c r="A15611" t="s">
        <v>4</v>
      </c>
      <c r="B15611" s="4" t="s">
        <v>5</v>
      </c>
      <c r="C15611" s="4" t="s">
        <v>7</v>
      </c>
      <c r="D15611" s="4" t="s">
        <v>11</v>
      </c>
      <c r="E15611" s="4" t="s">
        <v>8</v>
      </c>
    </row>
    <row r="15612" spans="1:8">
      <c r="A15612" t="n">
        <v>122715</v>
      </c>
      <c r="B15612" s="30" t="n">
        <v>51</v>
      </c>
      <c r="C15612" s="7" t="n">
        <v>4</v>
      </c>
      <c r="D15612" s="7" t="n">
        <v>11</v>
      </c>
      <c r="E15612" s="7" t="s">
        <v>263</v>
      </c>
    </row>
    <row r="15613" spans="1:8">
      <c r="A15613" t="s">
        <v>4</v>
      </c>
      <c r="B15613" s="4" t="s">
        <v>5</v>
      </c>
      <c r="C15613" s="4" t="s">
        <v>11</v>
      </c>
    </row>
    <row r="15614" spans="1:8">
      <c r="A15614" t="n">
        <v>122729</v>
      </c>
      <c r="B15614" s="26" t="n">
        <v>16</v>
      </c>
      <c r="C15614" s="7" t="n">
        <v>0</v>
      </c>
    </row>
    <row r="15615" spans="1:8">
      <c r="A15615" t="s">
        <v>4</v>
      </c>
      <c r="B15615" s="4" t="s">
        <v>5</v>
      </c>
      <c r="C15615" s="4" t="s">
        <v>11</v>
      </c>
      <c r="D15615" s="4" t="s">
        <v>7</v>
      </c>
      <c r="E15615" s="4" t="s">
        <v>17</v>
      </c>
      <c r="F15615" s="4" t="s">
        <v>42</v>
      </c>
      <c r="G15615" s="4" t="s">
        <v>7</v>
      </c>
      <c r="H15615" s="4" t="s">
        <v>7</v>
      </c>
    </row>
    <row r="15616" spans="1:8">
      <c r="A15616" t="n">
        <v>122732</v>
      </c>
      <c r="B15616" s="31" t="n">
        <v>26</v>
      </c>
      <c r="C15616" s="7" t="n">
        <v>11</v>
      </c>
      <c r="D15616" s="7" t="n">
        <v>17</v>
      </c>
      <c r="E15616" s="7" t="n">
        <v>10468</v>
      </c>
      <c r="F15616" s="7" t="s">
        <v>313</v>
      </c>
      <c r="G15616" s="7" t="n">
        <v>2</v>
      </c>
      <c r="H15616" s="7" t="n">
        <v>0</v>
      </c>
    </row>
    <row r="15617" spans="1:8">
      <c r="A15617" t="s">
        <v>4</v>
      </c>
      <c r="B15617" s="4" t="s">
        <v>5</v>
      </c>
    </row>
    <row r="15618" spans="1:8">
      <c r="A15618" t="n">
        <v>122769</v>
      </c>
      <c r="B15618" s="24" t="n">
        <v>28</v>
      </c>
    </row>
    <row r="15619" spans="1:8">
      <c r="A15619" t="s">
        <v>4</v>
      </c>
      <c r="B15619" s="4" t="s">
        <v>5</v>
      </c>
      <c r="C15619" s="4" t="s">
        <v>8</v>
      </c>
      <c r="D15619" s="4" t="s">
        <v>11</v>
      </c>
    </row>
    <row r="15620" spans="1:8">
      <c r="A15620" t="n">
        <v>122770</v>
      </c>
      <c r="B15620" s="65" t="n">
        <v>29</v>
      </c>
      <c r="C15620" s="7" t="s">
        <v>18</v>
      </c>
      <c r="D15620" s="7" t="n">
        <v>65533</v>
      </c>
    </row>
    <row r="15621" spans="1:8">
      <c r="A15621" t="s">
        <v>4</v>
      </c>
      <c r="B15621" s="4" t="s">
        <v>5</v>
      </c>
      <c r="C15621" s="4" t="s">
        <v>11</v>
      </c>
      <c r="D15621" s="4" t="s">
        <v>7</v>
      </c>
    </row>
    <row r="15622" spans="1:8">
      <c r="A15622" t="n">
        <v>122774</v>
      </c>
      <c r="B15622" s="33" t="n">
        <v>89</v>
      </c>
      <c r="C15622" s="7" t="n">
        <v>65533</v>
      </c>
      <c r="D15622" s="7" t="n">
        <v>1</v>
      </c>
    </row>
    <row r="15623" spans="1:8">
      <c r="A15623" t="s">
        <v>4</v>
      </c>
      <c r="B15623" s="4" t="s">
        <v>5</v>
      </c>
      <c r="C15623" s="4" t="s">
        <v>7</v>
      </c>
      <c r="D15623" s="4" t="s">
        <v>11</v>
      </c>
      <c r="E15623" s="4" t="s">
        <v>11</v>
      </c>
      <c r="F15623" s="4" t="s">
        <v>7</v>
      </c>
    </row>
    <row r="15624" spans="1:8">
      <c r="A15624" t="n">
        <v>122778</v>
      </c>
      <c r="B15624" s="22" t="n">
        <v>25</v>
      </c>
      <c r="C15624" s="7" t="n">
        <v>1</v>
      </c>
      <c r="D15624" s="7" t="n">
        <v>65535</v>
      </c>
      <c r="E15624" s="7" t="n">
        <v>65535</v>
      </c>
      <c r="F15624" s="7" t="n">
        <v>0</v>
      </c>
    </row>
    <row r="15625" spans="1:8">
      <c r="A15625" t="s">
        <v>4</v>
      </c>
      <c r="B15625" s="4" t="s">
        <v>5</v>
      </c>
      <c r="C15625" s="4" t="s">
        <v>7</v>
      </c>
    </row>
    <row r="15626" spans="1:8">
      <c r="A15626" t="n">
        <v>122785</v>
      </c>
      <c r="B15626" s="56" t="n">
        <v>116</v>
      </c>
      <c r="C15626" s="7" t="n">
        <v>0</v>
      </c>
    </row>
    <row r="15627" spans="1:8">
      <c r="A15627" t="s">
        <v>4</v>
      </c>
      <c r="B15627" s="4" t="s">
        <v>5</v>
      </c>
      <c r="C15627" s="4" t="s">
        <v>7</v>
      </c>
      <c r="D15627" s="4" t="s">
        <v>11</v>
      </c>
    </row>
    <row r="15628" spans="1:8">
      <c r="A15628" t="n">
        <v>122787</v>
      </c>
      <c r="B15628" s="56" t="n">
        <v>116</v>
      </c>
      <c r="C15628" s="7" t="n">
        <v>2</v>
      </c>
      <c r="D15628" s="7" t="n">
        <v>1</v>
      </c>
    </row>
    <row r="15629" spans="1:8">
      <c r="A15629" t="s">
        <v>4</v>
      </c>
      <c r="B15629" s="4" t="s">
        <v>5</v>
      </c>
      <c r="C15629" s="4" t="s">
        <v>7</v>
      </c>
      <c r="D15629" s="4" t="s">
        <v>17</v>
      </c>
    </row>
    <row r="15630" spans="1:8">
      <c r="A15630" t="n">
        <v>122791</v>
      </c>
      <c r="B15630" s="56" t="n">
        <v>116</v>
      </c>
      <c r="C15630" s="7" t="n">
        <v>5</v>
      </c>
      <c r="D15630" s="7" t="n">
        <v>1101004800</v>
      </c>
    </row>
    <row r="15631" spans="1:8">
      <c r="A15631" t="s">
        <v>4</v>
      </c>
      <c r="B15631" s="4" t="s">
        <v>5</v>
      </c>
      <c r="C15631" s="4" t="s">
        <v>7</v>
      </c>
      <c r="D15631" s="4" t="s">
        <v>11</v>
      </c>
    </row>
    <row r="15632" spans="1:8">
      <c r="A15632" t="n">
        <v>122797</v>
      </c>
      <c r="B15632" s="56" t="n">
        <v>116</v>
      </c>
      <c r="C15632" s="7" t="n">
        <v>6</v>
      </c>
      <c r="D15632" s="7" t="n">
        <v>1</v>
      </c>
    </row>
    <row r="15633" spans="1:6">
      <c r="A15633" t="s">
        <v>4</v>
      </c>
      <c r="B15633" s="4" t="s">
        <v>5</v>
      </c>
      <c r="C15633" s="4" t="s">
        <v>7</v>
      </c>
    </row>
    <row r="15634" spans="1:6">
      <c r="A15634" t="n">
        <v>122801</v>
      </c>
      <c r="B15634" s="61" t="n">
        <v>45</v>
      </c>
      <c r="C15634" s="7" t="n">
        <v>0</v>
      </c>
    </row>
    <row r="15635" spans="1:6">
      <c r="A15635" t="s">
        <v>4</v>
      </c>
      <c r="B15635" s="4" t="s">
        <v>5</v>
      </c>
      <c r="C15635" s="4" t="s">
        <v>7</v>
      </c>
      <c r="D15635" s="4" t="s">
        <v>7</v>
      </c>
      <c r="E15635" s="4" t="s">
        <v>15</v>
      </c>
      <c r="F15635" s="4" t="s">
        <v>15</v>
      </c>
      <c r="G15635" s="4" t="s">
        <v>15</v>
      </c>
      <c r="H15635" s="4" t="s">
        <v>11</v>
      </c>
    </row>
    <row r="15636" spans="1:6">
      <c r="A15636" t="n">
        <v>122803</v>
      </c>
      <c r="B15636" s="61" t="n">
        <v>45</v>
      </c>
      <c r="C15636" s="7" t="n">
        <v>2</v>
      </c>
      <c r="D15636" s="7" t="n">
        <v>3</v>
      </c>
      <c r="E15636" s="7" t="n">
        <v>-28.9899997711182</v>
      </c>
      <c r="F15636" s="7" t="n">
        <v>1.5</v>
      </c>
      <c r="G15636" s="7" t="n">
        <v>-54.0099983215332</v>
      </c>
      <c r="H15636" s="7" t="n">
        <v>0</v>
      </c>
    </row>
    <row r="15637" spans="1:6">
      <c r="A15637" t="s">
        <v>4</v>
      </c>
      <c r="B15637" s="4" t="s">
        <v>5</v>
      </c>
      <c r="C15637" s="4" t="s">
        <v>7</v>
      </c>
      <c r="D15637" s="4" t="s">
        <v>7</v>
      </c>
      <c r="E15637" s="4" t="s">
        <v>15</v>
      </c>
      <c r="F15637" s="4" t="s">
        <v>15</v>
      </c>
      <c r="G15637" s="4" t="s">
        <v>15</v>
      </c>
      <c r="H15637" s="4" t="s">
        <v>11</v>
      </c>
      <c r="I15637" s="4" t="s">
        <v>7</v>
      </c>
    </row>
    <row r="15638" spans="1:6">
      <c r="A15638" t="n">
        <v>122820</v>
      </c>
      <c r="B15638" s="61" t="n">
        <v>45</v>
      </c>
      <c r="C15638" s="7" t="n">
        <v>4</v>
      </c>
      <c r="D15638" s="7" t="n">
        <v>3</v>
      </c>
      <c r="E15638" s="7" t="n">
        <v>8.36999988555908</v>
      </c>
      <c r="F15638" s="7" t="n">
        <v>62.0900001525879</v>
      </c>
      <c r="G15638" s="7" t="n">
        <v>0</v>
      </c>
      <c r="H15638" s="7" t="n">
        <v>0</v>
      </c>
      <c r="I15638" s="7" t="n">
        <v>1</v>
      </c>
    </row>
    <row r="15639" spans="1:6">
      <c r="A15639" t="s">
        <v>4</v>
      </c>
      <c r="B15639" s="4" t="s">
        <v>5</v>
      </c>
      <c r="C15639" s="4" t="s">
        <v>7</v>
      </c>
      <c r="D15639" s="4" t="s">
        <v>7</v>
      </c>
      <c r="E15639" s="4" t="s">
        <v>15</v>
      </c>
      <c r="F15639" s="4" t="s">
        <v>11</v>
      </c>
    </row>
    <row r="15640" spans="1:6">
      <c r="A15640" t="n">
        <v>122838</v>
      </c>
      <c r="B15640" s="61" t="n">
        <v>45</v>
      </c>
      <c r="C15640" s="7" t="n">
        <v>5</v>
      </c>
      <c r="D15640" s="7" t="n">
        <v>3</v>
      </c>
      <c r="E15640" s="7" t="n">
        <v>5.5</v>
      </c>
      <c r="F15640" s="7" t="n">
        <v>0</v>
      </c>
    </row>
    <row r="15641" spans="1:6">
      <c r="A15641" t="s">
        <v>4</v>
      </c>
      <c r="B15641" s="4" t="s">
        <v>5</v>
      </c>
      <c r="C15641" s="4" t="s">
        <v>7</v>
      </c>
      <c r="D15641" s="4" t="s">
        <v>7</v>
      </c>
      <c r="E15641" s="4" t="s">
        <v>15</v>
      </c>
      <c r="F15641" s="4" t="s">
        <v>11</v>
      </c>
    </row>
    <row r="15642" spans="1:6">
      <c r="A15642" t="n">
        <v>122847</v>
      </c>
      <c r="B15642" s="61" t="n">
        <v>45</v>
      </c>
      <c r="C15642" s="7" t="n">
        <v>11</v>
      </c>
      <c r="D15642" s="7" t="n">
        <v>3</v>
      </c>
      <c r="E15642" s="7" t="n">
        <v>31.6000003814697</v>
      </c>
      <c r="F15642" s="7" t="n">
        <v>0</v>
      </c>
    </row>
    <row r="15643" spans="1:6">
      <c r="A15643" t="s">
        <v>4</v>
      </c>
      <c r="B15643" s="4" t="s">
        <v>5</v>
      </c>
      <c r="C15643" s="4" t="s">
        <v>7</v>
      </c>
      <c r="D15643" s="4" t="s">
        <v>7</v>
      </c>
      <c r="E15643" s="4" t="s">
        <v>15</v>
      </c>
      <c r="F15643" s="4" t="s">
        <v>15</v>
      </c>
      <c r="G15643" s="4" t="s">
        <v>15</v>
      </c>
      <c r="H15643" s="4" t="s">
        <v>11</v>
      </c>
    </row>
    <row r="15644" spans="1:6">
      <c r="A15644" t="n">
        <v>122856</v>
      </c>
      <c r="B15644" s="61" t="n">
        <v>45</v>
      </c>
      <c r="C15644" s="7" t="n">
        <v>2</v>
      </c>
      <c r="D15644" s="7" t="n">
        <v>3</v>
      </c>
      <c r="E15644" s="7" t="n">
        <v>-30.0300006866455</v>
      </c>
      <c r="F15644" s="7" t="n">
        <v>1.39999997615814</v>
      </c>
      <c r="G15644" s="7" t="n">
        <v>-58.8199996948242</v>
      </c>
      <c r="H15644" s="7" t="n">
        <v>12000</v>
      </c>
    </row>
    <row r="15645" spans="1:6">
      <c r="A15645" t="s">
        <v>4</v>
      </c>
      <c r="B15645" s="4" t="s">
        <v>5</v>
      </c>
      <c r="C15645" s="4" t="s">
        <v>7</v>
      </c>
      <c r="D15645" s="4" t="s">
        <v>7</v>
      </c>
      <c r="E15645" s="4" t="s">
        <v>15</v>
      </c>
      <c r="F15645" s="4" t="s">
        <v>15</v>
      </c>
      <c r="G15645" s="4" t="s">
        <v>15</v>
      </c>
      <c r="H15645" s="4" t="s">
        <v>11</v>
      </c>
      <c r="I15645" s="4" t="s">
        <v>7</v>
      </c>
    </row>
    <row r="15646" spans="1:6">
      <c r="A15646" t="n">
        <v>122873</v>
      </c>
      <c r="B15646" s="61" t="n">
        <v>45</v>
      </c>
      <c r="C15646" s="7" t="n">
        <v>4</v>
      </c>
      <c r="D15646" s="7" t="n">
        <v>3</v>
      </c>
      <c r="E15646" s="7" t="n">
        <v>-1.82000005245209</v>
      </c>
      <c r="F15646" s="7" t="n">
        <v>14.8000001907349</v>
      </c>
      <c r="G15646" s="7" t="n">
        <v>0</v>
      </c>
      <c r="H15646" s="7" t="n">
        <v>12000</v>
      </c>
      <c r="I15646" s="7" t="n">
        <v>0</v>
      </c>
    </row>
    <row r="15647" spans="1:6">
      <c r="A15647" t="s">
        <v>4</v>
      </c>
      <c r="B15647" s="4" t="s">
        <v>5</v>
      </c>
      <c r="C15647" s="4" t="s">
        <v>7</v>
      </c>
      <c r="D15647" s="4" t="s">
        <v>7</v>
      </c>
      <c r="E15647" s="4" t="s">
        <v>15</v>
      </c>
      <c r="F15647" s="4" t="s">
        <v>11</v>
      </c>
    </row>
    <row r="15648" spans="1:6">
      <c r="A15648" t="n">
        <v>122891</v>
      </c>
      <c r="B15648" s="61" t="n">
        <v>45</v>
      </c>
      <c r="C15648" s="7" t="n">
        <v>5</v>
      </c>
      <c r="D15648" s="7" t="n">
        <v>3</v>
      </c>
      <c r="E15648" s="7" t="n">
        <v>1.89999997615814</v>
      </c>
      <c r="F15648" s="7" t="n">
        <v>12000</v>
      </c>
    </row>
    <row r="15649" spans="1:9">
      <c r="A15649" t="s">
        <v>4</v>
      </c>
      <c r="B15649" s="4" t="s">
        <v>5</v>
      </c>
      <c r="C15649" s="4" t="s">
        <v>7</v>
      </c>
      <c r="D15649" s="4" t="s">
        <v>7</v>
      </c>
      <c r="E15649" s="4" t="s">
        <v>15</v>
      </c>
      <c r="F15649" s="4" t="s">
        <v>11</v>
      </c>
    </row>
    <row r="15650" spans="1:9">
      <c r="A15650" t="n">
        <v>122900</v>
      </c>
      <c r="B15650" s="61" t="n">
        <v>45</v>
      </c>
      <c r="C15650" s="7" t="n">
        <v>11</v>
      </c>
      <c r="D15650" s="7" t="n">
        <v>3</v>
      </c>
      <c r="E15650" s="7" t="n">
        <v>31.6000003814697</v>
      </c>
      <c r="F15650" s="7" t="n">
        <v>12000</v>
      </c>
    </row>
    <row r="15651" spans="1:9">
      <c r="A15651" t="s">
        <v>4</v>
      </c>
      <c r="B15651" s="4" t="s">
        <v>5</v>
      </c>
      <c r="C15651" s="4" t="s">
        <v>7</v>
      </c>
      <c r="D15651" s="4" t="s">
        <v>11</v>
      </c>
      <c r="E15651" s="4" t="s">
        <v>15</v>
      </c>
    </row>
    <row r="15652" spans="1:9">
      <c r="A15652" t="n">
        <v>122909</v>
      </c>
      <c r="B15652" s="28" t="n">
        <v>58</v>
      </c>
      <c r="C15652" s="7" t="n">
        <v>100</v>
      </c>
      <c r="D15652" s="7" t="n">
        <v>1000</v>
      </c>
      <c r="E15652" s="7" t="n">
        <v>1</v>
      </c>
    </row>
    <row r="15653" spans="1:9">
      <c r="A15653" t="s">
        <v>4</v>
      </c>
      <c r="B15653" s="4" t="s">
        <v>5</v>
      </c>
      <c r="C15653" s="4" t="s">
        <v>7</v>
      </c>
      <c r="D15653" s="4" t="s">
        <v>11</v>
      </c>
    </row>
    <row r="15654" spans="1:9">
      <c r="A15654" t="n">
        <v>122917</v>
      </c>
      <c r="B15654" s="28" t="n">
        <v>58</v>
      </c>
      <c r="C15654" s="7" t="n">
        <v>255</v>
      </c>
      <c r="D15654" s="7" t="n">
        <v>0</v>
      </c>
    </row>
    <row r="15655" spans="1:9">
      <c r="A15655" t="s">
        <v>4</v>
      </c>
      <c r="B15655" s="4" t="s">
        <v>5</v>
      </c>
      <c r="C15655" s="4" t="s">
        <v>11</v>
      </c>
    </row>
    <row r="15656" spans="1:9">
      <c r="A15656" t="n">
        <v>122921</v>
      </c>
      <c r="B15656" s="26" t="n">
        <v>16</v>
      </c>
      <c r="C15656" s="7" t="n">
        <v>1000</v>
      </c>
    </row>
    <row r="15657" spans="1:9">
      <c r="A15657" t="s">
        <v>4</v>
      </c>
      <c r="B15657" s="4" t="s">
        <v>5</v>
      </c>
      <c r="C15657" s="4" t="s">
        <v>7</v>
      </c>
      <c r="D15657" s="4" t="s">
        <v>7</v>
      </c>
      <c r="E15657" s="4" t="s">
        <v>7</v>
      </c>
      <c r="F15657" s="4" t="s">
        <v>15</v>
      </c>
      <c r="G15657" s="4" t="s">
        <v>15</v>
      </c>
      <c r="H15657" s="4" t="s">
        <v>15</v>
      </c>
      <c r="I15657" s="4" t="s">
        <v>15</v>
      </c>
      <c r="J15657" s="4" t="s">
        <v>15</v>
      </c>
    </row>
    <row r="15658" spans="1:9">
      <c r="A15658" t="n">
        <v>122924</v>
      </c>
      <c r="B15658" s="58" t="n">
        <v>76</v>
      </c>
      <c r="C15658" s="7" t="n">
        <v>5</v>
      </c>
      <c r="D15658" s="7" t="n">
        <v>3</v>
      </c>
      <c r="E15658" s="7" t="n">
        <v>2</v>
      </c>
      <c r="F15658" s="7" t="n">
        <v>1</v>
      </c>
      <c r="G15658" s="7" t="n">
        <v>1</v>
      </c>
      <c r="H15658" s="7" t="n">
        <v>1</v>
      </c>
      <c r="I15658" s="7" t="n">
        <v>1</v>
      </c>
      <c r="J15658" s="7" t="n">
        <v>2000</v>
      </c>
    </row>
    <row r="15659" spans="1:9">
      <c r="A15659" t="s">
        <v>4</v>
      </c>
      <c r="B15659" s="4" t="s">
        <v>5</v>
      </c>
      <c r="C15659" s="4" t="s">
        <v>7</v>
      </c>
      <c r="D15659" s="4" t="s">
        <v>7</v>
      </c>
      <c r="E15659" s="4" t="s">
        <v>7</v>
      </c>
      <c r="F15659" s="4" t="s">
        <v>15</v>
      </c>
      <c r="G15659" s="4" t="s">
        <v>15</v>
      </c>
      <c r="H15659" s="4" t="s">
        <v>15</v>
      </c>
      <c r="I15659" s="4" t="s">
        <v>15</v>
      </c>
      <c r="J15659" s="4" t="s">
        <v>15</v>
      </c>
    </row>
    <row r="15660" spans="1:9">
      <c r="A15660" t="n">
        <v>122948</v>
      </c>
      <c r="B15660" s="58" t="n">
        <v>76</v>
      </c>
      <c r="C15660" s="7" t="n">
        <v>5</v>
      </c>
      <c r="D15660" s="7" t="n">
        <v>0</v>
      </c>
      <c r="E15660" s="7" t="n">
        <v>2</v>
      </c>
      <c r="F15660" s="7" t="n">
        <v>64</v>
      </c>
      <c r="G15660" s="7" t="n">
        <v>0</v>
      </c>
      <c r="H15660" s="7" t="n">
        <v>2000</v>
      </c>
      <c r="I15660" s="7" t="n">
        <v>0</v>
      </c>
      <c r="J15660" s="7" t="n">
        <v>0</v>
      </c>
    </row>
    <row r="15661" spans="1:9">
      <c r="A15661" t="s">
        <v>4</v>
      </c>
      <c r="B15661" s="4" t="s">
        <v>5</v>
      </c>
      <c r="C15661" s="4" t="s">
        <v>7</v>
      </c>
      <c r="D15661" s="4" t="s">
        <v>7</v>
      </c>
    </row>
    <row r="15662" spans="1:9">
      <c r="A15662" t="n">
        <v>122972</v>
      </c>
      <c r="B15662" s="62" t="n">
        <v>77</v>
      </c>
      <c r="C15662" s="7" t="n">
        <v>5</v>
      </c>
      <c r="D15662" s="7" t="n">
        <v>3</v>
      </c>
    </row>
    <row r="15663" spans="1:9">
      <c r="A15663" t="s">
        <v>4</v>
      </c>
      <c r="B15663" s="4" t="s">
        <v>5</v>
      </c>
      <c r="C15663" s="4" t="s">
        <v>7</v>
      </c>
      <c r="D15663" s="4" t="s">
        <v>7</v>
      </c>
    </row>
    <row r="15664" spans="1:9">
      <c r="A15664" t="n">
        <v>122975</v>
      </c>
      <c r="B15664" s="62" t="n">
        <v>77</v>
      </c>
      <c r="C15664" s="7" t="n">
        <v>5</v>
      </c>
      <c r="D15664" s="7" t="n">
        <v>0</v>
      </c>
    </row>
    <row r="15665" spans="1:10">
      <c r="A15665" t="s">
        <v>4</v>
      </c>
      <c r="B15665" s="4" t="s">
        <v>5</v>
      </c>
      <c r="C15665" s="4" t="s">
        <v>11</v>
      </c>
    </row>
    <row r="15666" spans="1:10">
      <c r="A15666" t="n">
        <v>122978</v>
      </c>
      <c r="B15666" s="26" t="n">
        <v>16</v>
      </c>
      <c r="C15666" s="7" t="n">
        <v>2000</v>
      </c>
    </row>
    <row r="15667" spans="1:10">
      <c r="A15667" t="s">
        <v>4</v>
      </c>
      <c r="B15667" s="4" t="s">
        <v>5</v>
      </c>
      <c r="C15667" s="4" t="s">
        <v>7</v>
      </c>
      <c r="D15667" s="4" t="s">
        <v>7</v>
      </c>
      <c r="E15667" s="4" t="s">
        <v>7</v>
      </c>
      <c r="F15667" s="4" t="s">
        <v>15</v>
      </c>
      <c r="G15667" s="4" t="s">
        <v>15</v>
      </c>
      <c r="H15667" s="4" t="s">
        <v>15</v>
      </c>
      <c r="I15667" s="4" t="s">
        <v>15</v>
      </c>
      <c r="J15667" s="4" t="s">
        <v>15</v>
      </c>
    </row>
    <row r="15668" spans="1:10">
      <c r="A15668" t="n">
        <v>122981</v>
      </c>
      <c r="B15668" s="58" t="n">
        <v>76</v>
      </c>
      <c r="C15668" s="7" t="n">
        <v>5</v>
      </c>
      <c r="D15668" s="7" t="n">
        <v>3</v>
      </c>
      <c r="E15668" s="7" t="n">
        <v>1</v>
      </c>
      <c r="F15668" s="7" t="n">
        <v>1</v>
      </c>
      <c r="G15668" s="7" t="n">
        <v>1</v>
      </c>
      <c r="H15668" s="7" t="n">
        <v>1</v>
      </c>
      <c r="I15668" s="7" t="n">
        <v>0</v>
      </c>
      <c r="J15668" s="7" t="n">
        <v>2000</v>
      </c>
    </row>
    <row r="15669" spans="1:10">
      <c r="A15669" t="s">
        <v>4</v>
      </c>
      <c r="B15669" s="4" t="s">
        <v>5</v>
      </c>
      <c r="C15669" s="4" t="s">
        <v>7</v>
      </c>
      <c r="D15669" s="4" t="s">
        <v>7</v>
      </c>
      <c r="E15669" s="4" t="s">
        <v>7</v>
      </c>
      <c r="F15669" s="4" t="s">
        <v>15</v>
      </c>
      <c r="G15669" s="4" t="s">
        <v>15</v>
      </c>
      <c r="H15669" s="4" t="s">
        <v>15</v>
      </c>
      <c r="I15669" s="4" t="s">
        <v>15</v>
      </c>
      <c r="J15669" s="4" t="s">
        <v>15</v>
      </c>
    </row>
    <row r="15670" spans="1:10">
      <c r="A15670" t="n">
        <v>123005</v>
      </c>
      <c r="B15670" s="58" t="n">
        <v>76</v>
      </c>
      <c r="C15670" s="7" t="n">
        <v>5</v>
      </c>
      <c r="D15670" s="7" t="n">
        <v>0</v>
      </c>
      <c r="E15670" s="7" t="n">
        <v>1</v>
      </c>
      <c r="F15670" s="7" t="n">
        <v>128</v>
      </c>
      <c r="G15670" s="7" t="n">
        <v>0</v>
      </c>
      <c r="H15670" s="7" t="n">
        <v>2000</v>
      </c>
      <c r="I15670" s="7" t="n">
        <v>0</v>
      </c>
      <c r="J15670" s="7" t="n">
        <v>0</v>
      </c>
    </row>
    <row r="15671" spans="1:10">
      <c r="A15671" t="s">
        <v>4</v>
      </c>
      <c r="B15671" s="4" t="s">
        <v>5</v>
      </c>
      <c r="C15671" s="4" t="s">
        <v>7</v>
      </c>
      <c r="D15671" s="4" t="s">
        <v>7</v>
      </c>
    </row>
    <row r="15672" spans="1:10">
      <c r="A15672" t="n">
        <v>123029</v>
      </c>
      <c r="B15672" s="62" t="n">
        <v>77</v>
      </c>
      <c r="C15672" s="7" t="n">
        <v>5</v>
      </c>
      <c r="D15672" s="7" t="n">
        <v>3</v>
      </c>
    </row>
    <row r="15673" spans="1:10">
      <c r="A15673" t="s">
        <v>4</v>
      </c>
      <c r="B15673" s="4" t="s">
        <v>5</v>
      </c>
      <c r="C15673" s="4" t="s">
        <v>7</v>
      </c>
      <c r="D15673" s="4" t="s">
        <v>7</v>
      </c>
    </row>
    <row r="15674" spans="1:10">
      <c r="A15674" t="n">
        <v>123032</v>
      </c>
      <c r="B15674" s="62" t="n">
        <v>77</v>
      </c>
      <c r="C15674" s="7" t="n">
        <v>5</v>
      </c>
      <c r="D15674" s="7" t="n">
        <v>0</v>
      </c>
    </row>
    <row r="15675" spans="1:10">
      <c r="A15675" t="s">
        <v>4</v>
      </c>
      <c r="B15675" s="4" t="s">
        <v>5</v>
      </c>
      <c r="C15675" s="4" t="s">
        <v>11</v>
      </c>
      <c r="D15675" s="4" t="s">
        <v>7</v>
      </c>
      <c r="E15675" s="4" t="s">
        <v>8</v>
      </c>
      <c r="F15675" s="4" t="s">
        <v>15</v>
      </c>
      <c r="G15675" s="4" t="s">
        <v>15</v>
      </c>
      <c r="H15675" s="4" t="s">
        <v>15</v>
      </c>
    </row>
    <row r="15676" spans="1:10">
      <c r="A15676" t="n">
        <v>123035</v>
      </c>
      <c r="B15676" s="40" t="n">
        <v>48</v>
      </c>
      <c r="C15676" s="7" t="n">
        <v>11</v>
      </c>
      <c r="D15676" s="7" t="n">
        <v>0</v>
      </c>
      <c r="E15676" s="7" t="s">
        <v>191</v>
      </c>
      <c r="F15676" s="7" t="n">
        <v>-1</v>
      </c>
      <c r="G15676" s="7" t="n">
        <v>1</v>
      </c>
      <c r="H15676" s="7" t="n">
        <v>0</v>
      </c>
    </row>
    <row r="15677" spans="1:10">
      <c r="A15677" t="s">
        <v>4</v>
      </c>
      <c r="B15677" s="4" t="s">
        <v>5</v>
      </c>
      <c r="C15677" s="4" t="s">
        <v>7</v>
      </c>
      <c r="D15677" s="4" t="s">
        <v>11</v>
      </c>
    </row>
    <row r="15678" spans="1:10">
      <c r="A15678" t="n">
        <v>123065</v>
      </c>
      <c r="B15678" s="61" t="n">
        <v>45</v>
      </c>
      <c r="C15678" s="7" t="n">
        <v>7</v>
      </c>
      <c r="D15678" s="7" t="n">
        <v>255</v>
      </c>
    </row>
    <row r="15679" spans="1:10">
      <c r="A15679" t="s">
        <v>4</v>
      </c>
      <c r="B15679" s="4" t="s">
        <v>5</v>
      </c>
      <c r="C15679" s="4" t="s">
        <v>7</v>
      </c>
      <c r="D15679" s="4" t="s">
        <v>15</v>
      </c>
      <c r="E15679" s="4" t="s">
        <v>11</v>
      </c>
      <c r="F15679" s="4" t="s">
        <v>7</v>
      </c>
    </row>
    <row r="15680" spans="1:10">
      <c r="A15680" t="n">
        <v>123069</v>
      </c>
      <c r="B15680" s="15" t="n">
        <v>49</v>
      </c>
      <c r="C15680" s="7" t="n">
        <v>3</v>
      </c>
      <c r="D15680" s="7" t="n">
        <v>0.699999988079071</v>
      </c>
      <c r="E15680" s="7" t="n">
        <v>500</v>
      </c>
      <c r="F15680" s="7" t="n">
        <v>0</v>
      </c>
    </row>
    <row r="15681" spans="1:10">
      <c r="A15681" t="s">
        <v>4</v>
      </c>
      <c r="B15681" s="4" t="s">
        <v>5</v>
      </c>
      <c r="C15681" s="4" t="s">
        <v>7</v>
      </c>
      <c r="D15681" s="4" t="s">
        <v>11</v>
      </c>
      <c r="E15681" s="4" t="s">
        <v>8</v>
      </c>
    </row>
    <row r="15682" spans="1:10">
      <c r="A15682" t="n">
        <v>123078</v>
      </c>
      <c r="B15682" s="30" t="n">
        <v>51</v>
      </c>
      <c r="C15682" s="7" t="n">
        <v>4</v>
      </c>
      <c r="D15682" s="7" t="n">
        <v>11</v>
      </c>
      <c r="E15682" s="7" t="s">
        <v>280</v>
      </c>
    </row>
    <row r="15683" spans="1:10">
      <c r="A15683" t="s">
        <v>4</v>
      </c>
      <c r="B15683" s="4" t="s">
        <v>5</v>
      </c>
      <c r="C15683" s="4" t="s">
        <v>11</v>
      </c>
    </row>
    <row r="15684" spans="1:10">
      <c r="A15684" t="n">
        <v>123091</v>
      </c>
      <c r="B15684" s="26" t="n">
        <v>16</v>
      </c>
      <c r="C15684" s="7" t="n">
        <v>0</v>
      </c>
    </row>
    <row r="15685" spans="1:10">
      <c r="A15685" t="s">
        <v>4</v>
      </c>
      <c r="B15685" s="4" t="s">
        <v>5</v>
      </c>
      <c r="C15685" s="4" t="s">
        <v>11</v>
      </c>
      <c r="D15685" s="4" t="s">
        <v>7</v>
      </c>
      <c r="E15685" s="4" t="s">
        <v>17</v>
      </c>
      <c r="F15685" s="4" t="s">
        <v>42</v>
      </c>
      <c r="G15685" s="4" t="s">
        <v>7</v>
      </c>
      <c r="H15685" s="4" t="s">
        <v>7</v>
      </c>
    </row>
    <row r="15686" spans="1:10">
      <c r="A15686" t="n">
        <v>123094</v>
      </c>
      <c r="B15686" s="31" t="n">
        <v>26</v>
      </c>
      <c r="C15686" s="7" t="n">
        <v>11</v>
      </c>
      <c r="D15686" s="7" t="n">
        <v>17</v>
      </c>
      <c r="E15686" s="7" t="n">
        <v>10469</v>
      </c>
      <c r="F15686" s="7" t="s">
        <v>314</v>
      </c>
      <c r="G15686" s="7" t="n">
        <v>2</v>
      </c>
      <c r="H15686" s="7" t="n">
        <v>0</v>
      </c>
    </row>
    <row r="15687" spans="1:10">
      <c r="A15687" t="s">
        <v>4</v>
      </c>
      <c r="B15687" s="4" t="s">
        <v>5</v>
      </c>
    </row>
    <row r="15688" spans="1:10">
      <c r="A15688" t="n">
        <v>123257</v>
      </c>
      <c r="B15688" s="24" t="n">
        <v>28</v>
      </c>
    </row>
    <row r="15689" spans="1:10">
      <c r="A15689" t="s">
        <v>4</v>
      </c>
      <c r="B15689" s="4" t="s">
        <v>5</v>
      </c>
      <c r="C15689" s="4" t="s">
        <v>11</v>
      </c>
      <c r="D15689" s="4" t="s">
        <v>7</v>
      </c>
    </row>
    <row r="15690" spans="1:10">
      <c r="A15690" t="n">
        <v>123258</v>
      </c>
      <c r="B15690" s="33" t="n">
        <v>89</v>
      </c>
      <c r="C15690" s="7" t="n">
        <v>65533</v>
      </c>
      <c r="D15690" s="7" t="n">
        <v>1</v>
      </c>
    </row>
    <row r="15691" spans="1:10">
      <c r="A15691" t="s">
        <v>4</v>
      </c>
      <c r="B15691" s="4" t="s">
        <v>5</v>
      </c>
      <c r="C15691" s="4" t="s">
        <v>7</v>
      </c>
      <c r="D15691" s="4" t="s">
        <v>11</v>
      </c>
      <c r="E15691" s="4" t="s">
        <v>15</v>
      </c>
    </row>
    <row r="15692" spans="1:10">
      <c r="A15692" t="n">
        <v>123262</v>
      </c>
      <c r="B15692" s="28" t="n">
        <v>58</v>
      </c>
      <c r="C15692" s="7" t="n">
        <v>101</v>
      </c>
      <c r="D15692" s="7" t="n">
        <v>500</v>
      </c>
      <c r="E15692" s="7" t="n">
        <v>1</v>
      </c>
    </row>
    <row r="15693" spans="1:10">
      <c r="A15693" t="s">
        <v>4</v>
      </c>
      <c r="B15693" s="4" t="s">
        <v>5</v>
      </c>
      <c r="C15693" s="4" t="s">
        <v>7</v>
      </c>
      <c r="D15693" s="4" t="s">
        <v>11</v>
      </c>
    </row>
    <row r="15694" spans="1:10">
      <c r="A15694" t="n">
        <v>123270</v>
      </c>
      <c r="B15694" s="28" t="n">
        <v>58</v>
      </c>
      <c r="C15694" s="7" t="n">
        <v>254</v>
      </c>
      <c r="D15694" s="7" t="n">
        <v>0</v>
      </c>
    </row>
    <row r="15695" spans="1:10">
      <c r="A15695" t="s">
        <v>4</v>
      </c>
      <c r="B15695" s="4" t="s">
        <v>5</v>
      </c>
      <c r="C15695" s="4" t="s">
        <v>7</v>
      </c>
    </row>
    <row r="15696" spans="1:10">
      <c r="A15696" t="n">
        <v>123274</v>
      </c>
      <c r="B15696" s="61" t="n">
        <v>45</v>
      </c>
      <c r="C15696" s="7" t="n">
        <v>0</v>
      </c>
    </row>
    <row r="15697" spans="1:8">
      <c r="A15697" t="s">
        <v>4</v>
      </c>
      <c r="B15697" s="4" t="s">
        <v>5</v>
      </c>
      <c r="C15697" s="4" t="s">
        <v>7</v>
      </c>
      <c r="D15697" s="4" t="s">
        <v>7</v>
      </c>
      <c r="E15697" s="4" t="s">
        <v>15</v>
      </c>
      <c r="F15697" s="4" t="s">
        <v>15</v>
      </c>
      <c r="G15697" s="4" t="s">
        <v>15</v>
      </c>
      <c r="H15697" s="4" t="s">
        <v>11</v>
      </c>
    </row>
    <row r="15698" spans="1:8">
      <c r="A15698" t="n">
        <v>123276</v>
      </c>
      <c r="B15698" s="61" t="n">
        <v>45</v>
      </c>
      <c r="C15698" s="7" t="n">
        <v>2</v>
      </c>
      <c r="D15698" s="7" t="n">
        <v>3</v>
      </c>
      <c r="E15698" s="7" t="n">
        <v>-27.1800003051758</v>
      </c>
      <c r="F15698" s="7" t="n">
        <v>1.07000005245209</v>
      </c>
      <c r="G15698" s="7" t="n">
        <v>-54.7999992370605</v>
      </c>
      <c r="H15698" s="7" t="n">
        <v>0</v>
      </c>
    </row>
    <row r="15699" spans="1:8">
      <c r="A15699" t="s">
        <v>4</v>
      </c>
      <c r="B15699" s="4" t="s">
        <v>5</v>
      </c>
      <c r="C15699" s="4" t="s">
        <v>7</v>
      </c>
      <c r="D15699" s="4" t="s">
        <v>7</v>
      </c>
      <c r="E15699" s="4" t="s">
        <v>15</v>
      </c>
      <c r="F15699" s="4" t="s">
        <v>15</v>
      </c>
      <c r="G15699" s="4" t="s">
        <v>15</v>
      </c>
      <c r="H15699" s="4" t="s">
        <v>11</v>
      </c>
      <c r="I15699" s="4" t="s">
        <v>7</v>
      </c>
    </row>
    <row r="15700" spans="1:8">
      <c r="A15700" t="n">
        <v>123293</v>
      </c>
      <c r="B15700" s="61" t="n">
        <v>45</v>
      </c>
      <c r="C15700" s="7" t="n">
        <v>4</v>
      </c>
      <c r="D15700" s="7" t="n">
        <v>3</v>
      </c>
      <c r="E15700" s="7" t="n">
        <v>6.96000003814697</v>
      </c>
      <c r="F15700" s="7" t="n">
        <v>145.419998168945</v>
      </c>
      <c r="G15700" s="7" t="n">
        <v>0</v>
      </c>
      <c r="H15700" s="7" t="n">
        <v>0</v>
      </c>
      <c r="I15700" s="7" t="n">
        <v>0</v>
      </c>
    </row>
    <row r="15701" spans="1:8">
      <c r="A15701" t="s">
        <v>4</v>
      </c>
      <c r="B15701" s="4" t="s">
        <v>5</v>
      </c>
      <c r="C15701" s="4" t="s">
        <v>7</v>
      </c>
      <c r="D15701" s="4" t="s">
        <v>7</v>
      </c>
      <c r="E15701" s="4" t="s">
        <v>15</v>
      </c>
      <c r="F15701" s="4" t="s">
        <v>11</v>
      </c>
    </row>
    <row r="15702" spans="1:8">
      <c r="A15702" t="n">
        <v>123311</v>
      </c>
      <c r="B15702" s="61" t="n">
        <v>45</v>
      </c>
      <c r="C15702" s="7" t="n">
        <v>5</v>
      </c>
      <c r="D15702" s="7" t="n">
        <v>3</v>
      </c>
      <c r="E15702" s="7" t="n">
        <v>2.70000004768372</v>
      </c>
      <c r="F15702" s="7" t="n">
        <v>0</v>
      </c>
    </row>
    <row r="15703" spans="1:8">
      <c r="A15703" t="s">
        <v>4</v>
      </c>
      <c r="B15703" s="4" t="s">
        <v>5</v>
      </c>
      <c r="C15703" s="4" t="s">
        <v>7</v>
      </c>
      <c r="D15703" s="4" t="s">
        <v>7</v>
      </c>
      <c r="E15703" s="4" t="s">
        <v>15</v>
      </c>
      <c r="F15703" s="4" t="s">
        <v>11</v>
      </c>
    </row>
    <row r="15704" spans="1:8">
      <c r="A15704" t="n">
        <v>123320</v>
      </c>
      <c r="B15704" s="61" t="n">
        <v>45</v>
      </c>
      <c r="C15704" s="7" t="n">
        <v>5</v>
      </c>
      <c r="D15704" s="7" t="n">
        <v>3</v>
      </c>
      <c r="E15704" s="7" t="n">
        <v>3</v>
      </c>
      <c r="F15704" s="7" t="n">
        <v>20000</v>
      </c>
    </row>
    <row r="15705" spans="1:8">
      <c r="A15705" t="s">
        <v>4</v>
      </c>
      <c r="B15705" s="4" t="s">
        <v>5</v>
      </c>
      <c r="C15705" s="4" t="s">
        <v>7</v>
      </c>
      <c r="D15705" s="4" t="s">
        <v>7</v>
      </c>
      <c r="E15705" s="4" t="s">
        <v>15</v>
      </c>
      <c r="F15705" s="4" t="s">
        <v>11</v>
      </c>
    </row>
    <row r="15706" spans="1:8">
      <c r="A15706" t="n">
        <v>123329</v>
      </c>
      <c r="B15706" s="61" t="n">
        <v>45</v>
      </c>
      <c r="C15706" s="7" t="n">
        <v>11</v>
      </c>
      <c r="D15706" s="7" t="n">
        <v>3</v>
      </c>
      <c r="E15706" s="7" t="n">
        <v>31.6000003814697</v>
      </c>
      <c r="F15706" s="7" t="n">
        <v>0</v>
      </c>
    </row>
    <row r="15707" spans="1:8">
      <c r="A15707" t="s">
        <v>4</v>
      </c>
      <c r="B15707" s="4" t="s">
        <v>5</v>
      </c>
      <c r="C15707" s="4" t="s">
        <v>7</v>
      </c>
      <c r="D15707" s="4" t="s">
        <v>11</v>
      </c>
    </row>
    <row r="15708" spans="1:8">
      <c r="A15708" t="n">
        <v>123338</v>
      </c>
      <c r="B15708" s="28" t="n">
        <v>58</v>
      </c>
      <c r="C15708" s="7" t="n">
        <v>255</v>
      </c>
      <c r="D15708" s="7" t="n">
        <v>0</v>
      </c>
    </row>
    <row r="15709" spans="1:8">
      <c r="A15709" t="s">
        <v>4</v>
      </c>
      <c r="B15709" s="4" t="s">
        <v>5</v>
      </c>
      <c r="C15709" s="4" t="s">
        <v>11</v>
      </c>
    </row>
    <row r="15710" spans="1:8">
      <c r="A15710" t="n">
        <v>123342</v>
      </c>
      <c r="B15710" s="26" t="n">
        <v>16</v>
      </c>
      <c r="C15710" s="7" t="n">
        <v>300</v>
      </c>
    </row>
    <row r="15711" spans="1:8">
      <c r="A15711" t="s">
        <v>4</v>
      </c>
      <c r="B15711" s="4" t="s">
        <v>5</v>
      </c>
      <c r="C15711" s="4" t="s">
        <v>7</v>
      </c>
      <c r="D15711" s="4" t="s">
        <v>11</v>
      </c>
      <c r="E15711" s="4" t="s">
        <v>8</v>
      </c>
    </row>
    <row r="15712" spans="1:8">
      <c r="A15712" t="n">
        <v>123345</v>
      </c>
      <c r="B15712" s="30" t="n">
        <v>51</v>
      </c>
      <c r="C15712" s="7" t="n">
        <v>4</v>
      </c>
      <c r="D15712" s="7" t="n">
        <v>7</v>
      </c>
      <c r="E15712" s="7" t="s">
        <v>294</v>
      </c>
    </row>
    <row r="15713" spans="1:9">
      <c r="A15713" t="s">
        <v>4</v>
      </c>
      <c r="B15713" s="4" t="s">
        <v>5</v>
      </c>
      <c r="C15713" s="4" t="s">
        <v>11</v>
      </c>
    </row>
    <row r="15714" spans="1:9">
      <c r="A15714" t="n">
        <v>123359</v>
      </c>
      <c r="B15714" s="26" t="n">
        <v>16</v>
      </c>
      <c r="C15714" s="7" t="n">
        <v>0</v>
      </c>
    </row>
    <row r="15715" spans="1:9">
      <c r="A15715" t="s">
        <v>4</v>
      </c>
      <c r="B15715" s="4" t="s">
        <v>5</v>
      </c>
      <c r="C15715" s="4" t="s">
        <v>11</v>
      </c>
      <c r="D15715" s="4" t="s">
        <v>7</v>
      </c>
      <c r="E15715" s="4" t="s">
        <v>17</v>
      </c>
      <c r="F15715" s="4" t="s">
        <v>42</v>
      </c>
      <c r="G15715" s="4" t="s">
        <v>7</v>
      </c>
      <c r="H15715" s="4" t="s">
        <v>7</v>
      </c>
    </row>
    <row r="15716" spans="1:9">
      <c r="A15716" t="n">
        <v>123362</v>
      </c>
      <c r="B15716" s="31" t="n">
        <v>26</v>
      </c>
      <c r="C15716" s="7" t="n">
        <v>7</v>
      </c>
      <c r="D15716" s="7" t="n">
        <v>17</v>
      </c>
      <c r="E15716" s="7" t="n">
        <v>4500</v>
      </c>
      <c r="F15716" s="7" t="s">
        <v>315</v>
      </c>
      <c r="G15716" s="7" t="n">
        <v>2</v>
      </c>
      <c r="H15716" s="7" t="n">
        <v>0</v>
      </c>
    </row>
    <row r="15717" spans="1:9">
      <c r="A15717" t="s">
        <v>4</v>
      </c>
      <c r="B15717" s="4" t="s">
        <v>5</v>
      </c>
    </row>
    <row r="15718" spans="1:9">
      <c r="A15718" t="n">
        <v>123414</v>
      </c>
      <c r="B15718" s="24" t="n">
        <v>28</v>
      </c>
    </row>
    <row r="15719" spans="1:9">
      <c r="A15719" t="s">
        <v>4</v>
      </c>
      <c r="B15719" s="4" t="s">
        <v>5</v>
      </c>
      <c r="C15719" s="4" t="s">
        <v>11</v>
      </c>
      <c r="D15719" s="4" t="s">
        <v>11</v>
      </c>
      <c r="E15719" s="4" t="s">
        <v>11</v>
      </c>
    </row>
    <row r="15720" spans="1:9">
      <c r="A15720" t="n">
        <v>123415</v>
      </c>
      <c r="B15720" s="42" t="n">
        <v>61</v>
      </c>
      <c r="C15720" s="7" t="n">
        <v>2</v>
      </c>
      <c r="D15720" s="7" t="n">
        <v>7</v>
      </c>
      <c r="E15720" s="7" t="n">
        <v>1000</v>
      </c>
    </row>
    <row r="15721" spans="1:9">
      <c r="A15721" t="s">
        <v>4</v>
      </c>
      <c r="B15721" s="4" t="s">
        <v>5</v>
      </c>
      <c r="C15721" s="4" t="s">
        <v>11</v>
      </c>
    </row>
    <row r="15722" spans="1:9">
      <c r="A15722" t="n">
        <v>123422</v>
      </c>
      <c r="B15722" s="26" t="n">
        <v>16</v>
      </c>
      <c r="C15722" s="7" t="n">
        <v>300</v>
      </c>
    </row>
    <row r="15723" spans="1:9">
      <c r="A15723" t="s">
        <v>4</v>
      </c>
      <c r="B15723" s="4" t="s">
        <v>5</v>
      </c>
      <c r="C15723" s="4" t="s">
        <v>7</v>
      </c>
      <c r="D15723" s="4" t="s">
        <v>11</v>
      </c>
      <c r="E15723" s="4" t="s">
        <v>8</v>
      </c>
    </row>
    <row r="15724" spans="1:9">
      <c r="A15724" t="n">
        <v>123425</v>
      </c>
      <c r="B15724" s="30" t="n">
        <v>51</v>
      </c>
      <c r="C15724" s="7" t="n">
        <v>4</v>
      </c>
      <c r="D15724" s="7" t="n">
        <v>2</v>
      </c>
      <c r="E15724" s="7" t="s">
        <v>280</v>
      </c>
    </row>
    <row r="15725" spans="1:9">
      <c r="A15725" t="s">
        <v>4</v>
      </c>
      <c r="B15725" s="4" t="s">
        <v>5</v>
      </c>
      <c r="C15725" s="4" t="s">
        <v>11</v>
      </c>
    </row>
    <row r="15726" spans="1:9">
      <c r="A15726" t="n">
        <v>123438</v>
      </c>
      <c r="B15726" s="26" t="n">
        <v>16</v>
      </c>
      <c r="C15726" s="7" t="n">
        <v>0</v>
      </c>
    </row>
    <row r="15727" spans="1:9">
      <c r="A15727" t="s">
        <v>4</v>
      </c>
      <c r="B15727" s="4" t="s">
        <v>5</v>
      </c>
      <c r="C15727" s="4" t="s">
        <v>11</v>
      </c>
      <c r="D15727" s="4" t="s">
        <v>7</v>
      </c>
      <c r="E15727" s="4" t="s">
        <v>17</v>
      </c>
      <c r="F15727" s="4" t="s">
        <v>42</v>
      </c>
      <c r="G15727" s="4" t="s">
        <v>7</v>
      </c>
      <c r="H15727" s="4" t="s">
        <v>7</v>
      </c>
    </row>
    <row r="15728" spans="1:9">
      <c r="A15728" t="n">
        <v>123441</v>
      </c>
      <c r="B15728" s="31" t="n">
        <v>26</v>
      </c>
      <c r="C15728" s="7" t="n">
        <v>2</v>
      </c>
      <c r="D15728" s="7" t="n">
        <v>17</v>
      </c>
      <c r="E15728" s="7" t="n">
        <v>6493</v>
      </c>
      <c r="F15728" s="7" t="s">
        <v>316</v>
      </c>
      <c r="G15728" s="7" t="n">
        <v>2</v>
      </c>
      <c r="H15728" s="7" t="n">
        <v>0</v>
      </c>
    </row>
    <row r="15729" spans="1:8">
      <c r="A15729" t="s">
        <v>4</v>
      </c>
      <c r="B15729" s="4" t="s">
        <v>5</v>
      </c>
    </row>
    <row r="15730" spans="1:8">
      <c r="A15730" t="n">
        <v>123477</v>
      </c>
      <c r="B15730" s="24" t="n">
        <v>28</v>
      </c>
    </row>
    <row r="15731" spans="1:8">
      <c r="A15731" t="s">
        <v>4</v>
      </c>
      <c r="B15731" s="4" t="s">
        <v>5</v>
      </c>
      <c r="C15731" s="4" t="s">
        <v>11</v>
      </c>
      <c r="D15731" s="4" t="s">
        <v>7</v>
      </c>
    </row>
    <row r="15732" spans="1:8">
      <c r="A15732" t="n">
        <v>123478</v>
      </c>
      <c r="B15732" s="33" t="n">
        <v>89</v>
      </c>
      <c r="C15732" s="7" t="n">
        <v>65533</v>
      </c>
      <c r="D15732" s="7" t="n">
        <v>1</v>
      </c>
    </row>
    <row r="15733" spans="1:8">
      <c r="A15733" t="s">
        <v>4</v>
      </c>
      <c r="B15733" s="4" t="s">
        <v>5</v>
      </c>
      <c r="C15733" s="4" t="s">
        <v>7</v>
      </c>
      <c r="D15733" s="4" t="s">
        <v>11</v>
      </c>
      <c r="E15733" s="4" t="s">
        <v>8</v>
      </c>
    </row>
    <row r="15734" spans="1:8">
      <c r="A15734" t="n">
        <v>123482</v>
      </c>
      <c r="B15734" s="30" t="n">
        <v>51</v>
      </c>
      <c r="C15734" s="7" t="n">
        <v>4</v>
      </c>
      <c r="D15734" s="7" t="n">
        <v>3</v>
      </c>
      <c r="E15734" s="7" t="s">
        <v>317</v>
      </c>
    </row>
    <row r="15735" spans="1:8">
      <c r="A15735" t="s">
        <v>4</v>
      </c>
      <c r="B15735" s="4" t="s">
        <v>5</v>
      </c>
      <c r="C15735" s="4" t="s">
        <v>11</v>
      </c>
    </row>
    <row r="15736" spans="1:8">
      <c r="A15736" t="n">
        <v>123496</v>
      </c>
      <c r="B15736" s="26" t="n">
        <v>16</v>
      </c>
      <c r="C15736" s="7" t="n">
        <v>0</v>
      </c>
    </row>
    <row r="15737" spans="1:8">
      <c r="A15737" t="s">
        <v>4</v>
      </c>
      <c r="B15737" s="4" t="s">
        <v>5</v>
      </c>
      <c r="C15737" s="4" t="s">
        <v>11</v>
      </c>
      <c r="D15737" s="4" t="s">
        <v>7</v>
      </c>
      <c r="E15737" s="4" t="s">
        <v>17</v>
      </c>
      <c r="F15737" s="4" t="s">
        <v>42</v>
      </c>
      <c r="G15737" s="4" t="s">
        <v>7</v>
      </c>
      <c r="H15737" s="4" t="s">
        <v>7</v>
      </c>
    </row>
    <row r="15738" spans="1:8">
      <c r="A15738" t="n">
        <v>123499</v>
      </c>
      <c r="B15738" s="31" t="n">
        <v>26</v>
      </c>
      <c r="C15738" s="7" t="n">
        <v>3</v>
      </c>
      <c r="D15738" s="7" t="n">
        <v>17</v>
      </c>
      <c r="E15738" s="7" t="n">
        <v>2465</v>
      </c>
      <c r="F15738" s="7" t="s">
        <v>318</v>
      </c>
      <c r="G15738" s="7" t="n">
        <v>2</v>
      </c>
      <c r="H15738" s="7" t="n">
        <v>0</v>
      </c>
    </row>
    <row r="15739" spans="1:8">
      <c r="A15739" t="s">
        <v>4</v>
      </c>
      <c r="B15739" s="4" t="s">
        <v>5</v>
      </c>
    </row>
    <row r="15740" spans="1:8">
      <c r="A15740" t="n">
        <v>123552</v>
      </c>
      <c r="B15740" s="24" t="n">
        <v>28</v>
      </c>
    </row>
    <row r="15741" spans="1:8">
      <c r="A15741" t="s">
        <v>4</v>
      </c>
      <c r="B15741" s="4" t="s">
        <v>5</v>
      </c>
      <c r="C15741" s="4" t="s">
        <v>11</v>
      </c>
      <c r="D15741" s="4" t="s">
        <v>7</v>
      </c>
    </row>
    <row r="15742" spans="1:8">
      <c r="A15742" t="n">
        <v>123553</v>
      </c>
      <c r="B15742" s="33" t="n">
        <v>89</v>
      </c>
      <c r="C15742" s="7" t="n">
        <v>65533</v>
      </c>
      <c r="D15742" s="7" t="n">
        <v>1</v>
      </c>
    </row>
    <row r="15743" spans="1:8">
      <c r="A15743" t="s">
        <v>4</v>
      </c>
      <c r="B15743" s="4" t="s">
        <v>5</v>
      </c>
      <c r="C15743" s="4" t="s">
        <v>7</v>
      </c>
      <c r="D15743" s="4" t="s">
        <v>11</v>
      </c>
      <c r="E15743" s="4" t="s">
        <v>15</v>
      </c>
    </row>
    <row r="15744" spans="1:8">
      <c r="A15744" t="n">
        <v>123557</v>
      </c>
      <c r="B15744" s="28" t="n">
        <v>58</v>
      </c>
      <c r="C15744" s="7" t="n">
        <v>101</v>
      </c>
      <c r="D15744" s="7" t="n">
        <v>500</v>
      </c>
      <c r="E15744" s="7" t="n">
        <v>1</v>
      </c>
    </row>
    <row r="15745" spans="1:8">
      <c r="A15745" t="s">
        <v>4</v>
      </c>
      <c r="B15745" s="4" t="s">
        <v>5</v>
      </c>
      <c r="C15745" s="4" t="s">
        <v>7</v>
      </c>
      <c r="D15745" s="4" t="s">
        <v>11</v>
      </c>
    </row>
    <row r="15746" spans="1:8">
      <c r="A15746" t="n">
        <v>123565</v>
      </c>
      <c r="B15746" s="28" t="n">
        <v>58</v>
      </c>
      <c r="C15746" s="7" t="n">
        <v>254</v>
      </c>
      <c r="D15746" s="7" t="n">
        <v>0</v>
      </c>
    </row>
    <row r="15747" spans="1:8">
      <c r="A15747" t="s">
        <v>4</v>
      </c>
      <c r="B15747" s="4" t="s">
        <v>5</v>
      </c>
      <c r="C15747" s="4" t="s">
        <v>7</v>
      </c>
    </row>
    <row r="15748" spans="1:8">
      <c r="A15748" t="n">
        <v>123569</v>
      </c>
      <c r="B15748" s="61" t="n">
        <v>45</v>
      </c>
      <c r="C15748" s="7" t="n">
        <v>0</v>
      </c>
    </row>
    <row r="15749" spans="1:8">
      <c r="A15749" t="s">
        <v>4</v>
      </c>
      <c r="B15749" s="4" t="s">
        <v>5</v>
      </c>
      <c r="C15749" s="4" t="s">
        <v>7</v>
      </c>
      <c r="D15749" s="4" t="s">
        <v>7</v>
      </c>
      <c r="E15749" s="4" t="s">
        <v>15</v>
      </c>
      <c r="F15749" s="4" t="s">
        <v>15</v>
      </c>
      <c r="G15749" s="4" t="s">
        <v>15</v>
      </c>
      <c r="H15749" s="4" t="s">
        <v>11</v>
      </c>
    </row>
    <row r="15750" spans="1:8">
      <c r="A15750" t="n">
        <v>123571</v>
      </c>
      <c r="B15750" s="61" t="n">
        <v>45</v>
      </c>
      <c r="C15750" s="7" t="n">
        <v>2</v>
      </c>
      <c r="D15750" s="7" t="n">
        <v>3</v>
      </c>
      <c r="E15750" s="7" t="n">
        <v>-33.0499992370605</v>
      </c>
      <c r="F15750" s="7" t="n">
        <v>1.39999997615814</v>
      </c>
      <c r="G15750" s="7" t="n">
        <v>-55.3199996948242</v>
      </c>
      <c r="H15750" s="7" t="n">
        <v>0</v>
      </c>
    </row>
    <row r="15751" spans="1:8">
      <c r="A15751" t="s">
        <v>4</v>
      </c>
      <c r="B15751" s="4" t="s">
        <v>5</v>
      </c>
      <c r="C15751" s="4" t="s">
        <v>7</v>
      </c>
      <c r="D15751" s="4" t="s">
        <v>7</v>
      </c>
      <c r="E15751" s="4" t="s">
        <v>15</v>
      </c>
      <c r="F15751" s="4" t="s">
        <v>15</v>
      </c>
      <c r="G15751" s="4" t="s">
        <v>15</v>
      </c>
      <c r="H15751" s="4" t="s">
        <v>11</v>
      </c>
      <c r="I15751" s="4" t="s">
        <v>7</v>
      </c>
    </row>
    <row r="15752" spans="1:8">
      <c r="A15752" t="n">
        <v>123588</v>
      </c>
      <c r="B15752" s="61" t="n">
        <v>45</v>
      </c>
      <c r="C15752" s="7" t="n">
        <v>4</v>
      </c>
      <c r="D15752" s="7" t="n">
        <v>3</v>
      </c>
      <c r="E15752" s="7" t="n">
        <v>10.4799995422363</v>
      </c>
      <c r="F15752" s="7" t="n">
        <v>225.759994506836</v>
      </c>
      <c r="G15752" s="7" t="n">
        <v>0</v>
      </c>
      <c r="H15752" s="7" t="n">
        <v>0</v>
      </c>
      <c r="I15752" s="7" t="n">
        <v>0</v>
      </c>
    </row>
    <row r="15753" spans="1:8">
      <c r="A15753" t="s">
        <v>4</v>
      </c>
      <c r="B15753" s="4" t="s">
        <v>5</v>
      </c>
      <c r="C15753" s="4" t="s">
        <v>7</v>
      </c>
      <c r="D15753" s="4" t="s">
        <v>7</v>
      </c>
      <c r="E15753" s="4" t="s">
        <v>15</v>
      </c>
      <c r="F15753" s="4" t="s">
        <v>11</v>
      </c>
    </row>
    <row r="15754" spans="1:8">
      <c r="A15754" t="n">
        <v>123606</v>
      </c>
      <c r="B15754" s="61" t="n">
        <v>45</v>
      </c>
      <c r="C15754" s="7" t="n">
        <v>5</v>
      </c>
      <c r="D15754" s="7" t="n">
        <v>3</v>
      </c>
      <c r="E15754" s="7" t="n">
        <v>2.70000004768372</v>
      </c>
      <c r="F15754" s="7" t="n">
        <v>0</v>
      </c>
    </row>
    <row r="15755" spans="1:8">
      <c r="A15755" t="s">
        <v>4</v>
      </c>
      <c r="B15755" s="4" t="s">
        <v>5</v>
      </c>
      <c r="C15755" s="4" t="s">
        <v>7</v>
      </c>
      <c r="D15755" s="4" t="s">
        <v>7</v>
      </c>
      <c r="E15755" s="4" t="s">
        <v>15</v>
      </c>
      <c r="F15755" s="4" t="s">
        <v>11</v>
      </c>
    </row>
    <row r="15756" spans="1:8">
      <c r="A15756" t="n">
        <v>123615</v>
      </c>
      <c r="B15756" s="61" t="n">
        <v>45</v>
      </c>
      <c r="C15756" s="7" t="n">
        <v>5</v>
      </c>
      <c r="D15756" s="7" t="n">
        <v>3</v>
      </c>
      <c r="E15756" s="7" t="n">
        <v>3</v>
      </c>
      <c r="F15756" s="7" t="n">
        <v>20000</v>
      </c>
    </row>
    <row r="15757" spans="1:8">
      <c r="A15757" t="s">
        <v>4</v>
      </c>
      <c r="B15757" s="4" t="s">
        <v>5</v>
      </c>
      <c r="C15757" s="4" t="s">
        <v>7</v>
      </c>
      <c r="D15757" s="4" t="s">
        <v>7</v>
      </c>
      <c r="E15757" s="4" t="s">
        <v>15</v>
      </c>
      <c r="F15757" s="4" t="s">
        <v>11</v>
      </c>
    </row>
    <row r="15758" spans="1:8">
      <c r="A15758" t="n">
        <v>123624</v>
      </c>
      <c r="B15758" s="61" t="n">
        <v>45</v>
      </c>
      <c r="C15758" s="7" t="n">
        <v>11</v>
      </c>
      <c r="D15758" s="7" t="n">
        <v>3</v>
      </c>
      <c r="E15758" s="7" t="n">
        <v>31.6000003814697</v>
      </c>
      <c r="F15758" s="7" t="n">
        <v>0</v>
      </c>
    </row>
    <row r="15759" spans="1:8">
      <c r="A15759" t="s">
        <v>4</v>
      </c>
      <c r="B15759" s="4" t="s">
        <v>5</v>
      </c>
      <c r="C15759" s="4" t="s">
        <v>11</v>
      </c>
      <c r="D15759" s="4" t="s">
        <v>11</v>
      </c>
      <c r="E15759" s="4" t="s">
        <v>11</v>
      </c>
    </row>
    <row r="15760" spans="1:8">
      <c r="A15760" t="n">
        <v>123633</v>
      </c>
      <c r="B15760" s="42" t="n">
        <v>61</v>
      </c>
      <c r="C15760" s="7" t="n">
        <v>8</v>
      </c>
      <c r="D15760" s="7" t="n">
        <v>1</v>
      </c>
      <c r="E15760" s="7" t="n">
        <v>1000</v>
      </c>
    </row>
    <row r="15761" spans="1:9">
      <c r="A15761" t="s">
        <v>4</v>
      </c>
      <c r="B15761" s="4" t="s">
        <v>5</v>
      </c>
      <c r="C15761" s="4" t="s">
        <v>7</v>
      </c>
      <c r="D15761" s="4" t="s">
        <v>11</v>
      </c>
    </row>
    <row r="15762" spans="1:9">
      <c r="A15762" t="n">
        <v>123640</v>
      </c>
      <c r="B15762" s="28" t="n">
        <v>58</v>
      </c>
      <c r="C15762" s="7" t="n">
        <v>255</v>
      </c>
      <c r="D15762" s="7" t="n">
        <v>0</v>
      </c>
    </row>
    <row r="15763" spans="1:9">
      <c r="A15763" t="s">
        <v>4</v>
      </c>
      <c r="B15763" s="4" t="s">
        <v>5</v>
      </c>
      <c r="C15763" s="4" t="s">
        <v>11</v>
      </c>
    </row>
    <row r="15764" spans="1:9">
      <c r="A15764" t="n">
        <v>123644</v>
      </c>
      <c r="B15764" s="26" t="n">
        <v>16</v>
      </c>
      <c r="C15764" s="7" t="n">
        <v>500</v>
      </c>
    </row>
    <row r="15765" spans="1:9">
      <c r="A15765" t="s">
        <v>4</v>
      </c>
      <c r="B15765" s="4" t="s">
        <v>5</v>
      </c>
      <c r="C15765" s="4" t="s">
        <v>7</v>
      </c>
      <c r="D15765" s="4" t="s">
        <v>11</v>
      </c>
      <c r="E15765" s="4" t="s">
        <v>8</v>
      </c>
    </row>
    <row r="15766" spans="1:9">
      <c r="A15766" t="n">
        <v>123647</v>
      </c>
      <c r="B15766" s="30" t="n">
        <v>51</v>
      </c>
      <c r="C15766" s="7" t="n">
        <v>4</v>
      </c>
      <c r="D15766" s="7" t="n">
        <v>8</v>
      </c>
      <c r="E15766" s="7" t="s">
        <v>319</v>
      </c>
    </row>
    <row r="15767" spans="1:9">
      <c r="A15767" t="s">
        <v>4</v>
      </c>
      <c r="B15767" s="4" t="s">
        <v>5</v>
      </c>
      <c r="C15767" s="4" t="s">
        <v>11</v>
      </c>
    </row>
    <row r="15768" spans="1:9">
      <c r="A15768" t="n">
        <v>123660</v>
      </c>
      <c r="B15768" s="26" t="n">
        <v>16</v>
      </c>
      <c r="C15768" s="7" t="n">
        <v>0</v>
      </c>
    </row>
    <row r="15769" spans="1:9">
      <c r="A15769" t="s">
        <v>4</v>
      </c>
      <c r="B15769" s="4" t="s">
        <v>5</v>
      </c>
      <c r="C15769" s="4" t="s">
        <v>11</v>
      </c>
      <c r="D15769" s="4" t="s">
        <v>7</v>
      </c>
      <c r="E15769" s="4" t="s">
        <v>17</v>
      </c>
      <c r="F15769" s="4" t="s">
        <v>42</v>
      </c>
      <c r="G15769" s="4" t="s">
        <v>7</v>
      </c>
      <c r="H15769" s="4" t="s">
        <v>7</v>
      </c>
    </row>
    <row r="15770" spans="1:9">
      <c r="A15770" t="n">
        <v>123663</v>
      </c>
      <c r="B15770" s="31" t="n">
        <v>26</v>
      </c>
      <c r="C15770" s="7" t="n">
        <v>8</v>
      </c>
      <c r="D15770" s="7" t="n">
        <v>17</v>
      </c>
      <c r="E15770" s="7" t="n">
        <v>9426</v>
      </c>
      <c r="F15770" s="7" t="s">
        <v>320</v>
      </c>
      <c r="G15770" s="7" t="n">
        <v>2</v>
      </c>
      <c r="H15770" s="7" t="n">
        <v>0</v>
      </c>
    </row>
    <row r="15771" spans="1:9">
      <c r="A15771" t="s">
        <v>4</v>
      </c>
      <c r="B15771" s="4" t="s">
        <v>5</v>
      </c>
    </row>
    <row r="15772" spans="1:9">
      <c r="A15772" t="n">
        <v>123743</v>
      </c>
      <c r="B15772" s="24" t="n">
        <v>28</v>
      </c>
    </row>
    <row r="15773" spans="1:9">
      <c r="A15773" t="s">
        <v>4</v>
      </c>
      <c r="B15773" s="4" t="s">
        <v>5</v>
      </c>
      <c r="C15773" s="4" t="s">
        <v>11</v>
      </c>
      <c r="D15773" s="4" t="s">
        <v>7</v>
      </c>
    </row>
    <row r="15774" spans="1:9">
      <c r="A15774" t="n">
        <v>123744</v>
      </c>
      <c r="B15774" s="33" t="n">
        <v>89</v>
      </c>
      <c r="C15774" s="7" t="n">
        <v>65533</v>
      </c>
      <c r="D15774" s="7" t="n">
        <v>1</v>
      </c>
    </row>
    <row r="15775" spans="1:9">
      <c r="A15775" t="s">
        <v>4</v>
      </c>
      <c r="B15775" s="4" t="s">
        <v>5</v>
      </c>
      <c r="C15775" s="4" t="s">
        <v>7</v>
      </c>
      <c r="D15775" s="4" t="s">
        <v>11</v>
      </c>
      <c r="E15775" s="4" t="s">
        <v>8</v>
      </c>
    </row>
    <row r="15776" spans="1:9">
      <c r="A15776" t="n">
        <v>123748</v>
      </c>
      <c r="B15776" s="30" t="n">
        <v>51</v>
      </c>
      <c r="C15776" s="7" t="n">
        <v>4</v>
      </c>
      <c r="D15776" s="7" t="n">
        <v>5</v>
      </c>
      <c r="E15776" s="7" t="s">
        <v>280</v>
      </c>
    </row>
    <row r="15777" spans="1:8">
      <c r="A15777" t="s">
        <v>4</v>
      </c>
      <c r="B15777" s="4" t="s">
        <v>5</v>
      </c>
      <c r="C15777" s="4" t="s">
        <v>11</v>
      </c>
    </row>
    <row r="15778" spans="1:8">
      <c r="A15778" t="n">
        <v>123761</v>
      </c>
      <c r="B15778" s="26" t="n">
        <v>16</v>
      </c>
      <c r="C15778" s="7" t="n">
        <v>0</v>
      </c>
    </row>
    <row r="15779" spans="1:8">
      <c r="A15779" t="s">
        <v>4</v>
      </c>
      <c r="B15779" s="4" t="s">
        <v>5</v>
      </c>
      <c r="C15779" s="4" t="s">
        <v>11</v>
      </c>
      <c r="D15779" s="4" t="s">
        <v>7</v>
      </c>
      <c r="E15779" s="4" t="s">
        <v>17</v>
      </c>
      <c r="F15779" s="4" t="s">
        <v>42</v>
      </c>
      <c r="G15779" s="4" t="s">
        <v>7</v>
      </c>
      <c r="H15779" s="4" t="s">
        <v>7</v>
      </c>
    </row>
    <row r="15780" spans="1:8">
      <c r="A15780" t="n">
        <v>123764</v>
      </c>
      <c r="B15780" s="31" t="n">
        <v>26</v>
      </c>
      <c r="C15780" s="7" t="n">
        <v>5</v>
      </c>
      <c r="D15780" s="7" t="n">
        <v>17</v>
      </c>
      <c r="E15780" s="7" t="n">
        <v>3491</v>
      </c>
      <c r="F15780" s="7" t="s">
        <v>321</v>
      </c>
      <c r="G15780" s="7" t="n">
        <v>2</v>
      </c>
      <c r="H15780" s="7" t="n">
        <v>0</v>
      </c>
    </row>
    <row r="15781" spans="1:8">
      <c r="A15781" t="s">
        <v>4</v>
      </c>
      <c r="B15781" s="4" t="s">
        <v>5</v>
      </c>
    </row>
    <row r="15782" spans="1:8">
      <c r="A15782" t="n">
        <v>123900</v>
      </c>
      <c r="B15782" s="24" t="n">
        <v>28</v>
      </c>
    </row>
    <row r="15783" spans="1:8">
      <c r="A15783" t="s">
        <v>4</v>
      </c>
      <c r="B15783" s="4" t="s">
        <v>5</v>
      </c>
      <c r="C15783" s="4" t="s">
        <v>11</v>
      </c>
      <c r="D15783" s="4" t="s">
        <v>7</v>
      </c>
    </row>
    <row r="15784" spans="1:8">
      <c r="A15784" t="n">
        <v>123901</v>
      </c>
      <c r="B15784" s="33" t="n">
        <v>89</v>
      </c>
      <c r="C15784" s="7" t="n">
        <v>65533</v>
      </c>
      <c r="D15784" s="7" t="n">
        <v>1</v>
      </c>
    </row>
    <row r="15785" spans="1:8">
      <c r="A15785" t="s">
        <v>4</v>
      </c>
      <c r="B15785" s="4" t="s">
        <v>5</v>
      </c>
      <c r="C15785" s="4" t="s">
        <v>11</v>
      </c>
      <c r="D15785" s="4" t="s">
        <v>11</v>
      </c>
      <c r="E15785" s="4" t="s">
        <v>11</v>
      </c>
    </row>
    <row r="15786" spans="1:8">
      <c r="A15786" t="n">
        <v>123905</v>
      </c>
      <c r="B15786" s="42" t="n">
        <v>61</v>
      </c>
      <c r="C15786" s="7" t="n">
        <v>1</v>
      </c>
      <c r="D15786" s="7" t="n">
        <v>5</v>
      </c>
      <c r="E15786" s="7" t="n">
        <v>1000</v>
      </c>
    </row>
    <row r="15787" spans="1:8">
      <c r="A15787" t="s">
        <v>4</v>
      </c>
      <c r="B15787" s="4" t="s">
        <v>5</v>
      </c>
      <c r="C15787" s="4" t="s">
        <v>7</v>
      </c>
      <c r="D15787" s="4" t="s">
        <v>11</v>
      </c>
      <c r="E15787" s="4" t="s">
        <v>8</v>
      </c>
    </row>
    <row r="15788" spans="1:8">
      <c r="A15788" t="n">
        <v>123912</v>
      </c>
      <c r="B15788" s="30" t="n">
        <v>51</v>
      </c>
      <c r="C15788" s="7" t="n">
        <v>4</v>
      </c>
      <c r="D15788" s="7" t="n">
        <v>1</v>
      </c>
      <c r="E15788" s="7" t="s">
        <v>322</v>
      </c>
    </row>
    <row r="15789" spans="1:8">
      <c r="A15789" t="s">
        <v>4</v>
      </c>
      <c r="B15789" s="4" t="s">
        <v>5</v>
      </c>
      <c r="C15789" s="4" t="s">
        <v>11</v>
      </c>
    </row>
    <row r="15790" spans="1:8">
      <c r="A15790" t="n">
        <v>123925</v>
      </c>
      <c r="B15790" s="26" t="n">
        <v>16</v>
      </c>
      <c r="C15790" s="7" t="n">
        <v>0</v>
      </c>
    </row>
    <row r="15791" spans="1:8">
      <c r="A15791" t="s">
        <v>4</v>
      </c>
      <c r="B15791" s="4" t="s">
        <v>5</v>
      </c>
      <c r="C15791" s="4" t="s">
        <v>11</v>
      </c>
      <c r="D15791" s="4" t="s">
        <v>7</v>
      </c>
      <c r="E15791" s="4" t="s">
        <v>17</v>
      </c>
      <c r="F15791" s="4" t="s">
        <v>42</v>
      </c>
      <c r="G15791" s="4" t="s">
        <v>7</v>
      </c>
      <c r="H15791" s="4" t="s">
        <v>7</v>
      </c>
    </row>
    <row r="15792" spans="1:8">
      <c r="A15792" t="n">
        <v>123928</v>
      </c>
      <c r="B15792" s="31" t="n">
        <v>26</v>
      </c>
      <c r="C15792" s="7" t="n">
        <v>1</v>
      </c>
      <c r="D15792" s="7" t="n">
        <v>17</v>
      </c>
      <c r="E15792" s="7" t="n">
        <v>1489</v>
      </c>
      <c r="F15792" s="7" t="s">
        <v>323</v>
      </c>
      <c r="G15792" s="7" t="n">
        <v>2</v>
      </c>
      <c r="H15792" s="7" t="n">
        <v>0</v>
      </c>
    </row>
    <row r="15793" spans="1:8">
      <c r="A15793" t="s">
        <v>4</v>
      </c>
      <c r="B15793" s="4" t="s">
        <v>5</v>
      </c>
    </row>
    <row r="15794" spans="1:8">
      <c r="A15794" t="n">
        <v>124010</v>
      </c>
      <c r="B15794" s="24" t="n">
        <v>28</v>
      </c>
    </row>
    <row r="15795" spans="1:8">
      <c r="A15795" t="s">
        <v>4</v>
      </c>
      <c r="B15795" s="4" t="s">
        <v>5</v>
      </c>
      <c r="C15795" s="4" t="s">
        <v>11</v>
      </c>
      <c r="D15795" s="4" t="s">
        <v>7</v>
      </c>
    </row>
    <row r="15796" spans="1:8">
      <c r="A15796" t="n">
        <v>124011</v>
      </c>
      <c r="B15796" s="33" t="n">
        <v>89</v>
      </c>
      <c r="C15796" s="7" t="n">
        <v>65533</v>
      </c>
      <c r="D15796" s="7" t="n">
        <v>1</v>
      </c>
    </row>
    <row r="15797" spans="1:8">
      <c r="A15797" t="s">
        <v>4</v>
      </c>
      <c r="B15797" s="4" t="s">
        <v>5</v>
      </c>
      <c r="C15797" s="4" t="s">
        <v>7</v>
      </c>
      <c r="D15797" s="4" t="s">
        <v>11</v>
      </c>
      <c r="E15797" s="4" t="s">
        <v>15</v>
      </c>
    </row>
    <row r="15798" spans="1:8">
      <c r="A15798" t="n">
        <v>124015</v>
      </c>
      <c r="B15798" s="28" t="n">
        <v>58</v>
      </c>
      <c r="C15798" s="7" t="n">
        <v>101</v>
      </c>
      <c r="D15798" s="7" t="n">
        <v>500</v>
      </c>
      <c r="E15798" s="7" t="n">
        <v>1</v>
      </c>
    </row>
    <row r="15799" spans="1:8">
      <c r="A15799" t="s">
        <v>4</v>
      </c>
      <c r="B15799" s="4" t="s">
        <v>5</v>
      </c>
      <c r="C15799" s="4" t="s">
        <v>7</v>
      </c>
      <c r="D15799" s="4" t="s">
        <v>11</v>
      </c>
    </row>
    <row r="15800" spans="1:8">
      <c r="A15800" t="n">
        <v>124023</v>
      </c>
      <c r="B15800" s="28" t="n">
        <v>58</v>
      </c>
      <c r="C15800" s="7" t="n">
        <v>254</v>
      </c>
      <c r="D15800" s="7" t="n">
        <v>0</v>
      </c>
    </row>
    <row r="15801" spans="1:8">
      <c r="A15801" t="s">
        <v>4</v>
      </c>
      <c r="B15801" s="4" t="s">
        <v>5</v>
      </c>
      <c r="C15801" s="4" t="s">
        <v>7</v>
      </c>
      <c r="D15801" s="4" t="s">
        <v>8</v>
      </c>
      <c r="E15801" s="4" t="s">
        <v>15</v>
      </c>
      <c r="F15801" s="4" t="s">
        <v>15</v>
      </c>
      <c r="G15801" s="4" t="s">
        <v>15</v>
      </c>
    </row>
    <row r="15802" spans="1:8">
      <c r="A15802" t="n">
        <v>124027</v>
      </c>
      <c r="B15802" s="17" t="n">
        <v>94</v>
      </c>
      <c r="C15802" s="7" t="n">
        <v>2</v>
      </c>
      <c r="D15802" s="7" t="s">
        <v>229</v>
      </c>
      <c r="E15802" s="7" t="n">
        <v>-26.6000003814697</v>
      </c>
      <c r="F15802" s="7" t="n">
        <v>0</v>
      </c>
      <c r="G15802" s="7" t="n">
        <v>-54.1500015258789</v>
      </c>
    </row>
    <row r="15803" spans="1:8">
      <c r="A15803" t="s">
        <v>4</v>
      </c>
      <c r="B15803" s="4" t="s">
        <v>5</v>
      </c>
      <c r="C15803" s="4" t="s">
        <v>7</v>
      </c>
      <c r="D15803" s="4" t="s">
        <v>8</v>
      </c>
      <c r="E15803" s="4" t="s">
        <v>15</v>
      </c>
      <c r="F15803" s="4" t="s">
        <v>15</v>
      </c>
      <c r="G15803" s="4" t="s">
        <v>15</v>
      </c>
    </row>
    <row r="15804" spans="1:8">
      <c r="A15804" t="n">
        <v>124051</v>
      </c>
      <c r="B15804" s="17" t="n">
        <v>94</v>
      </c>
      <c r="C15804" s="7" t="n">
        <v>3</v>
      </c>
      <c r="D15804" s="7" t="s">
        <v>229</v>
      </c>
      <c r="E15804" s="7" t="n">
        <v>0</v>
      </c>
      <c r="F15804" s="7" t="n">
        <v>245</v>
      </c>
      <c r="G15804" s="7" t="n">
        <v>0</v>
      </c>
    </row>
    <row r="15805" spans="1:8">
      <c r="A15805" t="s">
        <v>4</v>
      </c>
      <c r="B15805" s="4" t="s">
        <v>5</v>
      </c>
      <c r="C15805" s="4" t="s">
        <v>7</v>
      </c>
      <c r="D15805" s="4" t="s">
        <v>8</v>
      </c>
      <c r="E15805" s="4" t="s">
        <v>15</v>
      </c>
      <c r="F15805" s="4" t="s">
        <v>15</v>
      </c>
      <c r="G15805" s="4" t="s">
        <v>15</v>
      </c>
    </row>
    <row r="15806" spans="1:8">
      <c r="A15806" t="n">
        <v>124075</v>
      </c>
      <c r="B15806" s="17" t="n">
        <v>94</v>
      </c>
      <c r="C15806" s="7" t="n">
        <v>2</v>
      </c>
      <c r="D15806" s="7" t="s">
        <v>234</v>
      </c>
      <c r="E15806" s="7" t="n">
        <v>-28.2999992370605</v>
      </c>
      <c r="F15806" s="7" t="n">
        <v>0</v>
      </c>
      <c r="G15806" s="7" t="n">
        <v>-54.1500015258789</v>
      </c>
    </row>
    <row r="15807" spans="1:8">
      <c r="A15807" t="s">
        <v>4</v>
      </c>
      <c r="B15807" s="4" t="s">
        <v>5</v>
      </c>
      <c r="C15807" s="4" t="s">
        <v>7</v>
      </c>
      <c r="D15807" s="4" t="s">
        <v>8</v>
      </c>
      <c r="E15807" s="4" t="s">
        <v>15</v>
      </c>
      <c r="F15807" s="4" t="s">
        <v>15</v>
      </c>
      <c r="G15807" s="4" t="s">
        <v>15</v>
      </c>
    </row>
    <row r="15808" spans="1:8">
      <c r="A15808" t="n">
        <v>124099</v>
      </c>
      <c r="B15808" s="17" t="n">
        <v>94</v>
      </c>
      <c r="C15808" s="7" t="n">
        <v>3</v>
      </c>
      <c r="D15808" s="7" t="s">
        <v>234</v>
      </c>
      <c r="E15808" s="7" t="n">
        <v>0</v>
      </c>
      <c r="F15808" s="7" t="n">
        <v>205</v>
      </c>
      <c r="G15808" s="7" t="n">
        <v>0</v>
      </c>
    </row>
    <row r="15809" spans="1:7">
      <c r="A15809" t="s">
        <v>4</v>
      </c>
      <c r="B15809" s="4" t="s">
        <v>5</v>
      </c>
      <c r="C15809" s="4" t="s">
        <v>7</v>
      </c>
      <c r="D15809" s="4" t="s">
        <v>8</v>
      </c>
      <c r="E15809" s="4" t="s">
        <v>15</v>
      </c>
      <c r="F15809" s="4" t="s">
        <v>15</v>
      </c>
      <c r="G15809" s="4" t="s">
        <v>15</v>
      </c>
    </row>
    <row r="15810" spans="1:7">
      <c r="A15810" t="n">
        <v>124123</v>
      </c>
      <c r="B15810" s="17" t="n">
        <v>94</v>
      </c>
      <c r="C15810" s="7" t="n">
        <v>2</v>
      </c>
      <c r="D15810" s="7" t="s">
        <v>235</v>
      </c>
      <c r="E15810" s="7" t="n">
        <v>-30</v>
      </c>
      <c r="F15810" s="7" t="n">
        <v>0</v>
      </c>
      <c r="G15810" s="7" t="n">
        <v>-54.1500015258789</v>
      </c>
    </row>
    <row r="15811" spans="1:7">
      <c r="A15811" t="s">
        <v>4</v>
      </c>
      <c r="B15811" s="4" t="s">
        <v>5</v>
      </c>
      <c r="C15811" s="4" t="s">
        <v>7</v>
      </c>
      <c r="D15811" s="4" t="s">
        <v>8</v>
      </c>
      <c r="E15811" s="4" t="s">
        <v>15</v>
      </c>
      <c r="F15811" s="4" t="s">
        <v>15</v>
      </c>
      <c r="G15811" s="4" t="s">
        <v>15</v>
      </c>
    </row>
    <row r="15812" spans="1:7">
      <c r="A15812" t="n">
        <v>124147</v>
      </c>
      <c r="B15812" s="17" t="n">
        <v>94</v>
      </c>
      <c r="C15812" s="7" t="n">
        <v>3</v>
      </c>
      <c r="D15812" s="7" t="s">
        <v>235</v>
      </c>
      <c r="E15812" s="7" t="n">
        <v>0</v>
      </c>
      <c r="F15812" s="7" t="n">
        <v>245</v>
      </c>
      <c r="G15812" s="7" t="n">
        <v>0</v>
      </c>
    </row>
    <row r="15813" spans="1:7">
      <c r="A15813" t="s">
        <v>4</v>
      </c>
      <c r="B15813" s="4" t="s">
        <v>5</v>
      </c>
      <c r="C15813" s="4" t="s">
        <v>7</v>
      </c>
      <c r="D15813" s="4" t="s">
        <v>8</v>
      </c>
      <c r="E15813" s="4" t="s">
        <v>15</v>
      </c>
      <c r="F15813" s="4" t="s">
        <v>15</v>
      </c>
      <c r="G15813" s="4" t="s">
        <v>15</v>
      </c>
    </row>
    <row r="15814" spans="1:7">
      <c r="A15814" t="n">
        <v>124171</v>
      </c>
      <c r="B15814" s="17" t="n">
        <v>94</v>
      </c>
      <c r="C15814" s="7" t="n">
        <v>2</v>
      </c>
      <c r="D15814" s="7" t="s">
        <v>236</v>
      </c>
      <c r="E15814" s="7" t="n">
        <v>-31.7000007629395</v>
      </c>
      <c r="F15814" s="7" t="n">
        <v>0</v>
      </c>
      <c r="G15814" s="7" t="n">
        <v>-54.1500015258789</v>
      </c>
    </row>
    <row r="15815" spans="1:7">
      <c r="A15815" t="s">
        <v>4</v>
      </c>
      <c r="B15815" s="4" t="s">
        <v>5</v>
      </c>
      <c r="C15815" s="4" t="s">
        <v>7</v>
      </c>
      <c r="D15815" s="4" t="s">
        <v>8</v>
      </c>
      <c r="E15815" s="4" t="s">
        <v>15</v>
      </c>
      <c r="F15815" s="4" t="s">
        <v>15</v>
      </c>
      <c r="G15815" s="4" t="s">
        <v>15</v>
      </c>
    </row>
    <row r="15816" spans="1:7">
      <c r="A15816" t="n">
        <v>124195</v>
      </c>
      <c r="B15816" s="17" t="n">
        <v>94</v>
      </c>
      <c r="C15816" s="7" t="n">
        <v>3</v>
      </c>
      <c r="D15816" s="7" t="s">
        <v>236</v>
      </c>
      <c r="E15816" s="7" t="n">
        <v>0</v>
      </c>
      <c r="F15816" s="7" t="n">
        <v>155</v>
      </c>
      <c r="G15816" s="7" t="n">
        <v>0</v>
      </c>
    </row>
    <row r="15817" spans="1:7">
      <c r="A15817" t="s">
        <v>4</v>
      </c>
      <c r="B15817" s="4" t="s">
        <v>5</v>
      </c>
      <c r="C15817" s="4" t="s">
        <v>7</v>
      </c>
      <c r="D15817" s="4" t="s">
        <v>8</v>
      </c>
      <c r="E15817" s="4" t="s">
        <v>15</v>
      </c>
      <c r="F15817" s="4" t="s">
        <v>15</v>
      </c>
      <c r="G15817" s="4" t="s">
        <v>15</v>
      </c>
    </row>
    <row r="15818" spans="1:7">
      <c r="A15818" t="n">
        <v>124219</v>
      </c>
      <c r="B15818" s="17" t="n">
        <v>94</v>
      </c>
      <c r="C15818" s="7" t="n">
        <v>2</v>
      </c>
      <c r="D15818" s="7" t="s">
        <v>237</v>
      </c>
      <c r="E15818" s="7" t="n">
        <v>-33.4000015258789</v>
      </c>
      <c r="F15818" s="7" t="n">
        <v>0</v>
      </c>
      <c r="G15818" s="7" t="n">
        <v>-54.1500015258789</v>
      </c>
    </row>
    <row r="15819" spans="1:7">
      <c r="A15819" t="s">
        <v>4</v>
      </c>
      <c r="B15819" s="4" t="s">
        <v>5</v>
      </c>
      <c r="C15819" s="4" t="s">
        <v>7</v>
      </c>
      <c r="D15819" s="4" t="s">
        <v>8</v>
      </c>
      <c r="E15819" s="4" t="s">
        <v>15</v>
      </c>
      <c r="F15819" s="4" t="s">
        <v>15</v>
      </c>
      <c r="G15819" s="4" t="s">
        <v>15</v>
      </c>
    </row>
    <row r="15820" spans="1:7">
      <c r="A15820" t="n">
        <v>124243</v>
      </c>
      <c r="B15820" s="17" t="n">
        <v>94</v>
      </c>
      <c r="C15820" s="7" t="n">
        <v>3</v>
      </c>
      <c r="D15820" s="7" t="s">
        <v>237</v>
      </c>
      <c r="E15820" s="7" t="n">
        <v>0</v>
      </c>
      <c r="F15820" s="7" t="n">
        <v>115</v>
      </c>
      <c r="G15820" s="7" t="n">
        <v>0</v>
      </c>
    </row>
    <row r="15821" spans="1:7">
      <c r="A15821" t="s">
        <v>4</v>
      </c>
      <c r="B15821" s="4" t="s">
        <v>5</v>
      </c>
      <c r="C15821" s="4" t="s">
        <v>11</v>
      </c>
      <c r="D15821" s="4" t="s">
        <v>15</v>
      </c>
      <c r="E15821" s="4" t="s">
        <v>15</v>
      </c>
      <c r="F15821" s="4" t="s">
        <v>15</v>
      </c>
      <c r="G15821" s="4" t="s">
        <v>15</v>
      </c>
    </row>
    <row r="15822" spans="1:7">
      <c r="A15822" t="n">
        <v>124267</v>
      </c>
      <c r="B15822" s="37" t="n">
        <v>46</v>
      </c>
      <c r="C15822" s="7" t="n">
        <v>3</v>
      </c>
      <c r="D15822" s="7" t="n">
        <v>-26.6000003814697</v>
      </c>
      <c r="E15822" s="7" t="n">
        <v>0</v>
      </c>
      <c r="F15822" s="7" t="n">
        <v>-54.2000007629395</v>
      </c>
      <c r="G15822" s="7" t="n">
        <v>245</v>
      </c>
    </row>
    <row r="15823" spans="1:7">
      <c r="A15823" t="s">
        <v>4</v>
      </c>
      <c r="B15823" s="4" t="s">
        <v>5</v>
      </c>
      <c r="C15823" s="4" t="s">
        <v>11</v>
      </c>
      <c r="D15823" s="4" t="s">
        <v>15</v>
      </c>
      <c r="E15823" s="4" t="s">
        <v>15</v>
      </c>
      <c r="F15823" s="4" t="s">
        <v>15</v>
      </c>
      <c r="G15823" s="4" t="s">
        <v>15</v>
      </c>
    </row>
    <row r="15824" spans="1:7">
      <c r="A15824" t="n">
        <v>124286</v>
      </c>
      <c r="B15824" s="37" t="n">
        <v>46</v>
      </c>
      <c r="C15824" s="7" t="n">
        <v>7</v>
      </c>
      <c r="D15824" s="7" t="n">
        <v>-28.2999992370605</v>
      </c>
      <c r="E15824" s="7" t="n">
        <v>0</v>
      </c>
      <c r="F15824" s="7" t="n">
        <v>-54.2000007629395</v>
      </c>
      <c r="G15824" s="7" t="n">
        <v>205</v>
      </c>
    </row>
    <row r="15825" spans="1:7">
      <c r="A15825" t="s">
        <v>4</v>
      </c>
      <c r="B15825" s="4" t="s">
        <v>5</v>
      </c>
      <c r="C15825" s="4" t="s">
        <v>11</v>
      </c>
      <c r="D15825" s="4" t="s">
        <v>15</v>
      </c>
      <c r="E15825" s="4" t="s">
        <v>15</v>
      </c>
      <c r="F15825" s="4" t="s">
        <v>15</v>
      </c>
      <c r="G15825" s="4" t="s">
        <v>15</v>
      </c>
    </row>
    <row r="15826" spans="1:7">
      <c r="A15826" t="n">
        <v>124305</v>
      </c>
      <c r="B15826" s="37" t="n">
        <v>46</v>
      </c>
      <c r="C15826" s="7" t="n">
        <v>1</v>
      </c>
      <c r="D15826" s="7" t="n">
        <v>-30</v>
      </c>
      <c r="E15826" s="7" t="n">
        <v>0</v>
      </c>
      <c r="F15826" s="7" t="n">
        <v>-54.2000007629395</v>
      </c>
      <c r="G15826" s="7" t="n">
        <v>245</v>
      </c>
    </row>
    <row r="15827" spans="1:7">
      <c r="A15827" t="s">
        <v>4</v>
      </c>
      <c r="B15827" s="4" t="s">
        <v>5</v>
      </c>
      <c r="C15827" s="4" t="s">
        <v>11</v>
      </c>
      <c r="D15827" s="4" t="s">
        <v>15</v>
      </c>
      <c r="E15827" s="4" t="s">
        <v>15</v>
      </c>
      <c r="F15827" s="4" t="s">
        <v>15</v>
      </c>
      <c r="G15827" s="4" t="s">
        <v>15</v>
      </c>
    </row>
    <row r="15828" spans="1:7">
      <c r="A15828" t="n">
        <v>124324</v>
      </c>
      <c r="B15828" s="37" t="n">
        <v>46</v>
      </c>
      <c r="C15828" s="7" t="n">
        <v>9</v>
      </c>
      <c r="D15828" s="7" t="n">
        <v>-31.7000007629395</v>
      </c>
      <c r="E15828" s="7" t="n">
        <v>0</v>
      </c>
      <c r="F15828" s="7" t="n">
        <v>-54.2000007629395</v>
      </c>
      <c r="G15828" s="7" t="n">
        <v>155</v>
      </c>
    </row>
    <row r="15829" spans="1:7">
      <c r="A15829" t="s">
        <v>4</v>
      </c>
      <c r="B15829" s="4" t="s">
        <v>5</v>
      </c>
      <c r="C15829" s="4" t="s">
        <v>11</v>
      </c>
      <c r="D15829" s="4" t="s">
        <v>15</v>
      </c>
      <c r="E15829" s="4" t="s">
        <v>15</v>
      </c>
      <c r="F15829" s="4" t="s">
        <v>15</v>
      </c>
      <c r="G15829" s="4" t="s">
        <v>15</v>
      </c>
    </row>
    <row r="15830" spans="1:7">
      <c r="A15830" t="n">
        <v>124343</v>
      </c>
      <c r="B15830" s="37" t="n">
        <v>46</v>
      </c>
      <c r="C15830" s="7" t="n">
        <v>5</v>
      </c>
      <c r="D15830" s="7" t="n">
        <v>-33.4000015258789</v>
      </c>
      <c r="E15830" s="7" t="n">
        <v>0</v>
      </c>
      <c r="F15830" s="7" t="n">
        <v>-54.2000007629395</v>
      </c>
      <c r="G15830" s="7" t="n">
        <v>115</v>
      </c>
    </row>
    <row r="15831" spans="1:7">
      <c r="A15831" t="s">
        <v>4</v>
      </c>
      <c r="B15831" s="4" t="s">
        <v>5</v>
      </c>
      <c r="C15831" s="4" t="s">
        <v>11</v>
      </c>
      <c r="D15831" s="4" t="s">
        <v>7</v>
      </c>
      <c r="E15831" s="4" t="s">
        <v>8</v>
      </c>
      <c r="F15831" s="4" t="s">
        <v>15</v>
      </c>
      <c r="G15831" s="4" t="s">
        <v>15</v>
      </c>
      <c r="H15831" s="4" t="s">
        <v>15</v>
      </c>
    </row>
    <row r="15832" spans="1:7">
      <c r="A15832" t="n">
        <v>124362</v>
      </c>
      <c r="B15832" s="40" t="n">
        <v>48</v>
      </c>
      <c r="C15832" s="7" t="n">
        <v>1</v>
      </c>
      <c r="D15832" s="7" t="n">
        <v>0</v>
      </c>
      <c r="E15832" s="7" t="s">
        <v>101</v>
      </c>
      <c r="F15832" s="7" t="n">
        <v>-1</v>
      </c>
      <c r="G15832" s="7" t="n">
        <v>1</v>
      </c>
      <c r="H15832" s="7" t="n">
        <v>0</v>
      </c>
    </row>
    <row r="15833" spans="1:7">
      <c r="A15833" t="s">
        <v>4</v>
      </c>
      <c r="B15833" s="4" t="s">
        <v>5</v>
      </c>
      <c r="C15833" s="4" t="s">
        <v>11</v>
      </c>
      <c r="D15833" s="4" t="s">
        <v>7</v>
      </c>
      <c r="E15833" s="4" t="s">
        <v>8</v>
      </c>
      <c r="F15833" s="4" t="s">
        <v>15</v>
      </c>
      <c r="G15833" s="4" t="s">
        <v>15</v>
      </c>
      <c r="H15833" s="4" t="s">
        <v>15</v>
      </c>
    </row>
    <row r="15834" spans="1:7">
      <c r="A15834" t="n">
        <v>124389</v>
      </c>
      <c r="B15834" s="40" t="n">
        <v>48</v>
      </c>
      <c r="C15834" s="7" t="n">
        <v>5</v>
      </c>
      <c r="D15834" s="7" t="n">
        <v>0</v>
      </c>
      <c r="E15834" s="7" t="s">
        <v>101</v>
      </c>
      <c r="F15834" s="7" t="n">
        <v>-1</v>
      </c>
      <c r="G15834" s="7" t="n">
        <v>1</v>
      </c>
      <c r="H15834" s="7" t="n">
        <v>0</v>
      </c>
    </row>
    <row r="15835" spans="1:7">
      <c r="A15835" t="s">
        <v>4</v>
      </c>
      <c r="B15835" s="4" t="s">
        <v>5</v>
      </c>
      <c r="C15835" s="4" t="s">
        <v>11</v>
      </c>
      <c r="D15835" s="4" t="s">
        <v>11</v>
      </c>
      <c r="E15835" s="4" t="s">
        <v>11</v>
      </c>
    </row>
    <row r="15836" spans="1:7">
      <c r="A15836" t="n">
        <v>124416</v>
      </c>
      <c r="B15836" s="42" t="n">
        <v>61</v>
      </c>
      <c r="C15836" s="7" t="n">
        <v>1</v>
      </c>
      <c r="D15836" s="7" t="n">
        <v>0</v>
      </c>
      <c r="E15836" s="7" t="n">
        <v>0</v>
      </c>
    </row>
    <row r="15837" spans="1:7">
      <c r="A15837" t="s">
        <v>4</v>
      </c>
      <c r="B15837" s="4" t="s">
        <v>5</v>
      </c>
      <c r="C15837" s="4" t="s">
        <v>11</v>
      </c>
      <c r="D15837" s="4" t="s">
        <v>11</v>
      </c>
      <c r="E15837" s="4" t="s">
        <v>11</v>
      </c>
    </row>
    <row r="15838" spans="1:7">
      <c r="A15838" t="n">
        <v>124423</v>
      </c>
      <c r="B15838" s="42" t="n">
        <v>61</v>
      </c>
      <c r="C15838" s="7" t="n">
        <v>2</v>
      </c>
      <c r="D15838" s="7" t="n">
        <v>0</v>
      </c>
      <c r="E15838" s="7" t="n">
        <v>0</v>
      </c>
    </row>
    <row r="15839" spans="1:7">
      <c r="A15839" t="s">
        <v>4</v>
      </c>
      <c r="B15839" s="4" t="s">
        <v>5</v>
      </c>
      <c r="C15839" s="4" t="s">
        <v>11</v>
      </c>
      <c r="D15839" s="4" t="s">
        <v>11</v>
      </c>
      <c r="E15839" s="4" t="s">
        <v>11</v>
      </c>
    </row>
    <row r="15840" spans="1:7">
      <c r="A15840" t="n">
        <v>124430</v>
      </c>
      <c r="B15840" s="42" t="n">
        <v>61</v>
      </c>
      <c r="C15840" s="7" t="n">
        <v>3</v>
      </c>
      <c r="D15840" s="7" t="n">
        <v>0</v>
      </c>
      <c r="E15840" s="7" t="n">
        <v>0</v>
      </c>
    </row>
    <row r="15841" spans="1:8">
      <c r="A15841" t="s">
        <v>4</v>
      </c>
      <c r="B15841" s="4" t="s">
        <v>5</v>
      </c>
      <c r="C15841" s="4" t="s">
        <v>11</v>
      </c>
      <c r="D15841" s="4" t="s">
        <v>11</v>
      </c>
      <c r="E15841" s="4" t="s">
        <v>11</v>
      </c>
    </row>
    <row r="15842" spans="1:8">
      <c r="A15842" t="n">
        <v>124437</v>
      </c>
      <c r="B15842" s="42" t="n">
        <v>61</v>
      </c>
      <c r="C15842" s="7" t="n">
        <v>4</v>
      </c>
      <c r="D15842" s="7" t="n">
        <v>0</v>
      </c>
      <c r="E15842" s="7" t="n">
        <v>0</v>
      </c>
    </row>
    <row r="15843" spans="1:8">
      <c r="A15843" t="s">
        <v>4</v>
      </c>
      <c r="B15843" s="4" t="s">
        <v>5</v>
      </c>
      <c r="C15843" s="4" t="s">
        <v>11</v>
      </c>
      <c r="D15843" s="4" t="s">
        <v>11</v>
      </c>
      <c r="E15843" s="4" t="s">
        <v>11</v>
      </c>
    </row>
    <row r="15844" spans="1:8">
      <c r="A15844" t="n">
        <v>124444</v>
      </c>
      <c r="B15844" s="42" t="n">
        <v>61</v>
      </c>
      <c r="C15844" s="7" t="n">
        <v>5</v>
      </c>
      <c r="D15844" s="7" t="n">
        <v>0</v>
      </c>
      <c r="E15844" s="7" t="n">
        <v>0</v>
      </c>
    </row>
    <row r="15845" spans="1:8">
      <c r="A15845" t="s">
        <v>4</v>
      </c>
      <c r="B15845" s="4" t="s">
        <v>5</v>
      </c>
      <c r="C15845" s="4" t="s">
        <v>11</v>
      </c>
      <c r="D15845" s="4" t="s">
        <v>11</v>
      </c>
      <c r="E15845" s="4" t="s">
        <v>11</v>
      </c>
    </row>
    <row r="15846" spans="1:8">
      <c r="A15846" t="n">
        <v>124451</v>
      </c>
      <c r="B15846" s="42" t="n">
        <v>61</v>
      </c>
      <c r="C15846" s="7" t="n">
        <v>6</v>
      </c>
      <c r="D15846" s="7" t="n">
        <v>0</v>
      </c>
      <c r="E15846" s="7" t="n">
        <v>0</v>
      </c>
    </row>
    <row r="15847" spans="1:8">
      <c r="A15847" t="s">
        <v>4</v>
      </c>
      <c r="B15847" s="4" t="s">
        <v>5</v>
      </c>
      <c r="C15847" s="4" t="s">
        <v>11</v>
      </c>
      <c r="D15847" s="4" t="s">
        <v>11</v>
      </c>
      <c r="E15847" s="4" t="s">
        <v>11</v>
      </c>
    </row>
    <row r="15848" spans="1:8">
      <c r="A15848" t="n">
        <v>124458</v>
      </c>
      <c r="B15848" s="42" t="n">
        <v>61</v>
      </c>
      <c r="C15848" s="7" t="n">
        <v>7</v>
      </c>
      <c r="D15848" s="7" t="n">
        <v>0</v>
      </c>
      <c r="E15848" s="7" t="n">
        <v>0</v>
      </c>
    </row>
    <row r="15849" spans="1:8">
      <c r="A15849" t="s">
        <v>4</v>
      </c>
      <c r="B15849" s="4" t="s">
        <v>5</v>
      </c>
      <c r="C15849" s="4" t="s">
        <v>11</v>
      </c>
      <c r="D15849" s="4" t="s">
        <v>11</v>
      </c>
      <c r="E15849" s="4" t="s">
        <v>11</v>
      </c>
    </row>
    <row r="15850" spans="1:8">
      <c r="A15850" t="n">
        <v>124465</v>
      </c>
      <c r="B15850" s="42" t="n">
        <v>61</v>
      </c>
      <c r="C15850" s="7" t="n">
        <v>8</v>
      </c>
      <c r="D15850" s="7" t="n">
        <v>0</v>
      </c>
      <c r="E15850" s="7" t="n">
        <v>0</v>
      </c>
    </row>
    <row r="15851" spans="1:8">
      <c r="A15851" t="s">
        <v>4</v>
      </c>
      <c r="B15851" s="4" t="s">
        <v>5</v>
      </c>
      <c r="C15851" s="4" t="s">
        <v>11</v>
      </c>
      <c r="D15851" s="4" t="s">
        <v>11</v>
      </c>
      <c r="E15851" s="4" t="s">
        <v>11</v>
      </c>
    </row>
    <row r="15852" spans="1:8">
      <c r="A15852" t="n">
        <v>124472</v>
      </c>
      <c r="B15852" s="42" t="n">
        <v>61</v>
      </c>
      <c r="C15852" s="7" t="n">
        <v>9</v>
      </c>
      <c r="D15852" s="7" t="n">
        <v>0</v>
      </c>
      <c r="E15852" s="7" t="n">
        <v>0</v>
      </c>
    </row>
    <row r="15853" spans="1:8">
      <c r="A15853" t="s">
        <v>4</v>
      </c>
      <c r="B15853" s="4" t="s">
        <v>5</v>
      </c>
      <c r="C15853" s="4" t="s">
        <v>7</v>
      </c>
    </row>
    <row r="15854" spans="1:8">
      <c r="A15854" t="n">
        <v>124479</v>
      </c>
      <c r="B15854" s="61" t="n">
        <v>45</v>
      </c>
      <c r="C15854" s="7" t="n">
        <v>0</v>
      </c>
    </row>
    <row r="15855" spans="1:8">
      <c r="A15855" t="s">
        <v>4</v>
      </c>
      <c r="B15855" s="4" t="s">
        <v>5</v>
      </c>
      <c r="C15855" s="4" t="s">
        <v>7</v>
      </c>
      <c r="D15855" s="4" t="s">
        <v>7</v>
      </c>
      <c r="E15855" s="4" t="s">
        <v>15</v>
      </c>
      <c r="F15855" s="4" t="s">
        <v>15</v>
      </c>
      <c r="G15855" s="4" t="s">
        <v>15</v>
      </c>
      <c r="H15855" s="4" t="s">
        <v>11</v>
      </c>
    </row>
    <row r="15856" spans="1:8">
      <c r="A15856" t="n">
        <v>124481</v>
      </c>
      <c r="B15856" s="61" t="n">
        <v>45</v>
      </c>
      <c r="C15856" s="7" t="n">
        <v>2</v>
      </c>
      <c r="D15856" s="7" t="n">
        <v>3</v>
      </c>
      <c r="E15856" s="7" t="n">
        <v>-29.4300003051758</v>
      </c>
      <c r="F15856" s="7" t="n">
        <v>0.930000007152557</v>
      </c>
      <c r="G15856" s="7" t="n">
        <v>-52.1399993896484</v>
      </c>
      <c r="H15856" s="7" t="n">
        <v>0</v>
      </c>
    </row>
    <row r="15857" spans="1:8">
      <c r="A15857" t="s">
        <v>4</v>
      </c>
      <c r="B15857" s="4" t="s">
        <v>5</v>
      </c>
      <c r="C15857" s="4" t="s">
        <v>7</v>
      </c>
      <c r="D15857" s="4" t="s">
        <v>7</v>
      </c>
      <c r="E15857" s="4" t="s">
        <v>15</v>
      </c>
      <c r="F15857" s="4" t="s">
        <v>15</v>
      </c>
      <c r="G15857" s="4" t="s">
        <v>15</v>
      </c>
      <c r="H15857" s="4" t="s">
        <v>11</v>
      </c>
      <c r="I15857" s="4" t="s">
        <v>7</v>
      </c>
    </row>
    <row r="15858" spans="1:8">
      <c r="A15858" t="n">
        <v>124498</v>
      </c>
      <c r="B15858" s="61" t="n">
        <v>45</v>
      </c>
      <c r="C15858" s="7" t="n">
        <v>4</v>
      </c>
      <c r="D15858" s="7" t="n">
        <v>3</v>
      </c>
      <c r="E15858" s="7" t="n">
        <v>9.64999961853027</v>
      </c>
      <c r="F15858" s="7" t="n">
        <v>142.179992675781</v>
      </c>
      <c r="G15858" s="7" t="n">
        <v>0</v>
      </c>
      <c r="H15858" s="7" t="n">
        <v>0</v>
      </c>
      <c r="I15858" s="7" t="n">
        <v>1</v>
      </c>
    </row>
    <row r="15859" spans="1:8">
      <c r="A15859" t="s">
        <v>4</v>
      </c>
      <c r="B15859" s="4" t="s">
        <v>5</v>
      </c>
      <c r="C15859" s="4" t="s">
        <v>7</v>
      </c>
      <c r="D15859" s="4" t="s">
        <v>7</v>
      </c>
      <c r="E15859" s="4" t="s">
        <v>15</v>
      </c>
      <c r="F15859" s="4" t="s">
        <v>11</v>
      </c>
    </row>
    <row r="15860" spans="1:8">
      <c r="A15860" t="n">
        <v>124516</v>
      </c>
      <c r="B15860" s="61" t="n">
        <v>45</v>
      </c>
      <c r="C15860" s="7" t="n">
        <v>5</v>
      </c>
      <c r="D15860" s="7" t="n">
        <v>3</v>
      </c>
      <c r="E15860" s="7" t="n">
        <v>8</v>
      </c>
      <c r="F15860" s="7" t="n">
        <v>0</v>
      </c>
    </row>
    <row r="15861" spans="1:8">
      <c r="A15861" t="s">
        <v>4</v>
      </c>
      <c r="B15861" s="4" t="s">
        <v>5</v>
      </c>
      <c r="C15861" s="4" t="s">
        <v>7</v>
      </c>
      <c r="D15861" s="4" t="s">
        <v>7</v>
      </c>
      <c r="E15861" s="4" t="s">
        <v>15</v>
      </c>
      <c r="F15861" s="4" t="s">
        <v>11</v>
      </c>
    </row>
    <row r="15862" spans="1:8">
      <c r="A15862" t="n">
        <v>124525</v>
      </c>
      <c r="B15862" s="61" t="n">
        <v>45</v>
      </c>
      <c r="C15862" s="7" t="n">
        <v>11</v>
      </c>
      <c r="D15862" s="7" t="n">
        <v>3</v>
      </c>
      <c r="E15862" s="7" t="n">
        <v>24.1000003814697</v>
      </c>
      <c r="F15862" s="7" t="n">
        <v>0</v>
      </c>
    </row>
    <row r="15863" spans="1:8">
      <c r="A15863" t="s">
        <v>4</v>
      </c>
      <c r="B15863" s="4" t="s">
        <v>5</v>
      </c>
      <c r="C15863" s="4" t="s">
        <v>7</v>
      </c>
      <c r="D15863" s="4" t="s">
        <v>7</v>
      </c>
      <c r="E15863" s="4" t="s">
        <v>15</v>
      </c>
      <c r="F15863" s="4" t="s">
        <v>15</v>
      </c>
      <c r="G15863" s="4" t="s">
        <v>15</v>
      </c>
      <c r="H15863" s="4" t="s">
        <v>11</v>
      </c>
    </row>
    <row r="15864" spans="1:8">
      <c r="A15864" t="n">
        <v>124534</v>
      </c>
      <c r="B15864" s="61" t="n">
        <v>45</v>
      </c>
      <c r="C15864" s="7" t="n">
        <v>2</v>
      </c>
      <c r="D15864" s="7" t="n">
        <v>3</v>
      </c>
      <c r="E15864" s="7" t="n">
        <v>-30.6900005340576</v>
      </c>
      <c r="F15864" s="7" t="n">
        <v>0.930000007152557</v>
      </c>
      <c r="G15864" s="7" t="n">
        <v>-51.9500007629395</v>
      </c>
      <c r="H15864" s="7" t="n">
        <v>50000</v>
      </c>
    </row>
    <row r="15865" spans="1:8">
      <c r="A15865" t="s">
        <v>4</v>
      </c>
      <c r="B15865" s="4" t="s">
        <v>5</v>
      </c>
      <c r="C15865" s="4" t="s">
        <v>7</v>
      </c>
      <c r="D15865" s="4" t="s">
        <v>7</v>
      </c>
      <c r="E15865" s="4" t="s">
        <v>15</v>
      </c>
      <c r="F15865" s="4" t="s">
        <v>15</v>
      </c>
      <c r="G15865" s="4" t="s">
        <v>15</v>
      </c>
      <c r="H15865" s="4" t="s">
        <v>11</v>
      </c>
      <c r="I15865" s="4" t="s">
        <v>7</v>
      </c>
    </row>
    <row r="15866" spans="1:8">
      <c r="A15866" t="n">
        <v>124551</v>
      </c>
      <c r="B15866" s="61" t="n">
        <v>45</v>
      </c>
      <c r="C15866" s="7" t="n">
        <v>4</v>
      </c>
      <c r="D15866" s="7" t="n">
        <v>3</v>
      </c>
      <c r="E15866" s="7" t="n">
        <v>9.64999961853027</v>
      </c>
      <c r="F15866" s="7" t="n">
        <v>211.869995117188</v>
      </c>
      <c r="G15866" s="7" t="n">
        <v>0</v>
      </c>
      <c r="H15866" s="7" t="n">
        <v>50000</v>
      </c>
      <c r="I15866" s="7" t="n">
        <v>1</v>
      </c>
    </row>
    <row r="15867" spans="1:8">
      <c r="A15867" t="s">
        <v>4</v>
      </c>
      <c r="B15867" s="4" t="s">
        <v>5</v>
      </c>
      <c r="C15867" s="4" t="s">
        <v>7</v>
      </c>
      <c r="D15867" s="4" t="s">
        <v>7</v>
      </c>
      <c r="E15867" s="4" t="s">
        <v>15</v>
      </c>
      <c r="F15867" s="4" t="s">
        <v>11</v>
      </c>
    </row>
    <row r="15868" spans="1:8">
      <c r="A15868" t="n">
        <v>124569</v>
      </c>
      <c r="B15868" s="61" t="n">
        <v>45</v>
      </c>
      <c r="C15868" s="7" t="n">
        <v>5</v>
      </c>
      <c r="D15868" s="7" t="n">
        <v>3</v>
      </c>
      <c r="E15868" s="7" t="n">
        <v>8</v>
      </c>
      <c r="F15868" s="7" t="n">
        <v>50000</v>
      </c>
    </row>
    <row r="15869" spans="1:8">
      <c r="A15869" t="s">
        <v>4</v>
      </c>
      <c r="B15869" s="4" t="s">
        <v>5</v>
      </c>
      <c r="C15869" s="4" t="s">
        <v>7</v>
      </c>
      <c r="D15869" s="4" t="s">
        <v>7</v>
      </c>
      <c r="E15869" s="4" t="s">
        <v>15</v>
      </c>
      <c r="F15869" s="4" t="s">
        <v>11</v>
      </c>
    </row>
    <row r="15870" spans="1:8">
      <c r="A15870" t="n">
        <v>124578</v>
      </c>
      <c r="B15870" s="61" t="n">
        <v>45</v>
      </c>
      <c r="C15870" s="7" t="n">
        <v>11</v>
      </c>
      <c r="D15870" s="7" t="n">
        <v>3</v>
      </c>
      <c r="E15870" s="7" t="n">
        <v>24.1000003814697</v>
      </c>
      <c r="F15870" s="7" t="n">
        <v>50000</v>
      </c>
    </row>
    <row r="15871" spans="1:8">
      <c r="A15871" t="s">
        <v>4</v>
      </c>
      <c r="B15871" s="4" t="s">
        <v>5</v>
      </c>
      <c r="C15871" s="4" t="s">
        <v>7</v>
      </c>
      <c r="D15871" s="4" t="s">
        <v>7</v>
      </c>
      <c r="E15871" s="4" t="s">
        <v>15</v>
      </c>
      <c r="F15871" s="4" t="s">
        <v>15</v>
      </c>
      <c r="G15871" s="4" t="s">
        <v>15</v>
      </c>
      <c r="H15871" s="4" t="s">
        <v>11</v>
      </c>
    </row>
    <row r="15872" spans="1:8">
      <c r="A15872" t="n">
        <v>124587</v>
      </c>
      <c r="B15872" s="61" t="n">
        <v>45</v>
      </c>
      <c r="C15872" s="7" t="n">
        <v>2</v>
      </c>
      <c r="D15872" s="7" t="n">
        <v>3</v>
      </c>
      <c r="E15872" s="7" t="n">
        <v>-30.2600002288818</v>
      </c>
      <c r="F15872" s="7" t="n">
        <v>1.25</v>
      </c>
      <c r="G15872" s="7" t="n">
        <v>-52.5299987792969</v>
      </c>
      <c r="H15872" s="7" t="n">
        <v>0</v>
      </c>
    </row>
    <row r="15873" spans="1:9">
      <c r="A15873" t="s">
        <v>4</v>
      </c>
      <c r="B15873" s="4" t="s">
        <v>5</v>
      </c>
      <c r="C15873" s="4" t="s">
        <v>7</v>
      </c>
      <c r="D15873" s="4" t="s">
        <v>7</v>
      </c>
      <c r="E15873" s="4" t="s">
        <v>15</v>
      </c>
      <c r="F15873" s="4" t="s">
        <v>15</v>
      </c>
      <c r="G15873" s="4" t="s">
        <v>15</v>
      </c>
      <c r="H15873" s="4" t="s">
        <v>11</v>
      </c>
      <c r="I15873" s="4" t="s">
        <v>7</v>
      </c>
    </row>
    <row r="15874" spans="1:9">
      <c r="A15874" t="n">
        <v>124604</v>
      </c>
      <c r="B15874" s="61" t="n">
        <v>45</v>
      </c>
      <c r="C15874" s="7" t="n">
        <v>4</v>
      </c>
      <c r="D15874" s="7" t="n">
        <v>3</v>
      </c>
      <c r="E15874" s="7" t="n">
        <v>5.30000019073486</v>
      </c>
      <c r="F15874" s="7" t="n">
        <v>195.199996948242</v>
      </c>
      <c r="G15874" s="7" t="n">
        <v>0</v>
      </c>
      <c r="H15874" s="7" t="n">
        <v>0</v>
      </c>
      <c r="I15874" s="7" t="n">
        <v>0</v>
      </c>
    </row>
    <row r="15875" spans="1:9">
      <c r="A15875" t="s">
        <v>4</v>
      </c>
      <c r="B15875" s="4" t="s">
        <v>5</v>
      </c>
      <c r="C15875" s="4" t="s">
        <v>7</v>
      </c>
      <c r="D15875" s="4" t="s">
        <v>7</v>
      </c>
      <c r="E15875" s="4" t="s">
        <v>15</v>
      </c>
      <c r="F15875" s="4" t="s">
        <v>11</v>
      </c>
    </row>
    <row r="15876" spans="1:9">
      <c r="A15876" t="n">
        <v>124622</v>
      </c>
      <c r="B15876" s="61" t="n">
        <v>45</v>
      </c>
      <c r="C15876" s="7" t="n">
        <v>5</v>
      </c>
      <c r="D15876" s="7" t="n">
        <v>3</v>
      </c>
      <c r="E15876" s="7" t="n">
        <v>4.59999990463257</v>
      </c>
      <c r="F15876" s="7" t="n">
        <v>0</v>
      </c>
    </row>
    <row r="15877" spans="1:9">
      <c r="A15877" t="s">
        <v>4</v>
      </c>
      <c r="B15877" s="4" t="s">
        <v>5</v>
      </c>
      <c r="C15877" s="4" t="s">
        <v>7</v>
      </c>
      <c r="D15877" s="4" t="s">
        <v>7</v>
      </c>
      <c r="E15877" s="4" t="s">
        <v>15</v>
      </c>
      <c r="F15877" s="4" t="s">
        <v>11</v>
      </c>
    </row>
    <row r="15878" spans="1:9">
      <c r="A15878" t="n">
        <v>124631</v>
      </c>
      <c r="B15878" s="61" t="n">
        <v>45</v>
      </c>
      <c r="C15878" s="7" t="n">
        <v>11</v>
      </c>
      <c r="D15878" s="7" t="n">
        <v>3</v>
      </c>
      <c r="E15878" s="7" t="n">
        <v>24.1000003814697</v>
      </c>
      <c r="F15878" s="7" t="n">
        <v>0</v>
      </c>
    </row>
    <row r="15879" spans="1:9">
      <c r="A15879" t="s">
        <v>4</v>
      </c>
      <c r="B15879" s="4" t="s">
        <v>5</v>
      </c>
      <c r="C15879" s="4" t="s">
        <v>7</v>
      </c>
      <c r="D15879" s="4" t="s">
        <v>7</v>
      </c>
      <c r="E15879" s="4" t="s">
        <v>15</v>
      </c>
      <c r="F15879" s="4" t="s">
        <v>15</v>
      </c>
      <c r="G15879" s="4" t="s">
        <v>15</v>
      </c>
      <c r="H15879" s="4" t="s">
        <v>11</v>
      </c>
    </row>
    <row r="15880" spans="1:9">
      <c r="A15880" t="n">
        <v>124640</v>
      </c>
      <c r="B15880" s="61" t="n">
        <v>45</v>
      </c>
      <c r="C15880" s="7" t="n">
        <v>2</v>
      </c>
      <c r="D15880" s="7" t="n">
        <v>3</v>
      </c>
      <c r="E15880" s="7" t="n">
        <v>-30.2600002288818</v>
      </c>
      <c r="F15880" s="7" t="n">
        <v>1.25</v>
      </c>
      <c r="G15880" s="7" t="n">
        <v>-52.5299987792969</v>
      </c>
      <c r="H15880" s="7" t="n">
        <v>0</v>
      </c>
    </row>
    <row r="15881" spans="1:9">
      <c r="A15881" t="s">
        <v>4</v>
      </c>
      <c r="B15881" s="4" t="s">
        <v>5</v>
      </c>
      <c r="C15881" s="4" t="s">
        <v>7</v>
      </c>
      <c r="D15881" s="4" t="s">
        <v>7</v>
      </c>
      <c r="E15881" s="4" t="s">
        <v>15</v>
      </c>
      <c r="F15881" s="4" t="s">
        <v>15</v>
      </c>
      <c r="G15881" s="4" t="s">
        <v>15</v>
      </c>
      <c r="H15881" s="4" t="s">
        <v>11</v>
      </c>
      <c r="I15881" s="4" t="s">
        <v>7</v>
      </c>
    </row>
    <row r="15882" spans="1:9">
      <c r="A15882" t="n">
        <v>124657</v>
      </c>
      <c r="B15882" s="61" t="n">
        <v>45</v>
      </c>
      <c r="C15882" s="7" t="n">
        <v>4</v>
      </c>
      <c r="D15882" s="7" t="n">
        <v>3</v>
      </c>
      <c r="E15882" s="7" t="n">
        <v>5.30000019073486</v>
      </c>
      <c r="F15882" s="7" t="n">
        <v>207.779998779297</v>
      </c>
      <c r="G15882" s="7" t="n">
        <v>0</v>
      </c>
      <c r="H15882" s="7" t="n">
        <v>0</v>
      </c>
      <c r="I15882" s="7" t="n">
        <v>0</v>
      </c>
    </row>
    <row r="15883" spans="1:9">
      <c r="A15883" t="s">
        <v>4</v>
      </c>
      <c r="B15883" s="4" t="s">
        <v>5</v>
      </c>
      <c r="C15883" s="4" t="s">
        <v>7</v>
      </c>
      <c r="D15883" s="4" t="s">
        <v>7</v>
      </c>
      <c r="E15883" s="4" t="s">
        <v>15</v>
      </c>
      <c r="F15883" s="4" t="s">
        <v>11</v>
      </c>
    </row>
    <row r="15884" spans="1:9">
      <c r="A15884" t="n">
        <v>124675</v>
      </c>
      <c r="B15884" s="61" t="n">
        <v>45</v>
      </c>
      <c r="C15884" s="7" t="n">
        <v>5</v>
      </c>
      <c r="D15884" s="7" t="n">
        <v>3</v>
      </c>
      <c r="E15884" s="7" t="n">
        <v>5</v>
      </c>
      <c r="F15884" s="7" t="n">
        <v>0</v>
      </c>
    </row>
    <row r="15885" spans="1:9">
      <c r="A15885" t="s">
        <v>4</v>
      </c>
      <c r="B15885" s="4" t="s">
        <v>5</v>
      </c>
      <c r="C15885" s="4" t="s">
        <v>7</v>
      </c>
      <c r="D15885" s="4" t="s">
        <v>7</v>
      </c>
      <c r="E15885" s="4" t="s">
        <v>15</v>
      </c>
      <c r="F15885" s="4" t="s">
        <v>11</v>
      </c>
    </row>
    <row r="15886" spans="1:9">
      <c r="A15886" t="n">
        <v>124684</v>
      </c>
      <c r="B15886" s="61" t="n">
        <v>45</v>
      </c>
      <c r="C15886" s="7" t="n">
        <v>11</v>
      </c>
      <c r="D15886" s="7" t="n">
        <v>3</v>
      </c>
      <c r="E15886" s="7" t="n">
        <v>24.1000003814697</v>
      </c>
      <c r="F15886" s="7" t="n">
        <v>0</v>
      </c>
    </row>
    <row r="15887" spans="1:9">
      <c r="A15887" t="s">
        <v>4</v>
      </c>
      <c r="B15887" s="4" t="s">
        <v>5</v>
      </c>
      <c r="C15887" s="4" t="s">
        <v>7</v>
      </c>
      <c r="D15887" s="4" t="s">
        <v>7</v>
      </c>
      <c r="E15887" s="4" t="s">
        <v>15</v>
      </c>
      <c r="F15887" s="4" t="s">
        <v>15</v>
      </c>
      <c r="G15887" s="4" t="s">
        <v>15</v>
      </c>
      <c r="H15887" s="4" t="s">
        <v>11</v>
      </c>
    </row>
    <row r="15888" spans="1:9">
      <c r="A15888" t="n">
        <v>124693</v>
      </c>
      <c r="B15888" s="61" t="n">
        <v>45</v>
      </c>
      <c r="C15888" s="7" t="n">
        <v>2</v>
      </c>
      <c r="D15888" s="7" t="n">
        <v>3</v>
      </c>
      <c r="E15888" s="7" t="n">
        <v>-30.2600002288818</v>
      </c>
      <c r="F15888" s="7" t="n">
        <v>1.25</v>
      </c>
      <c r="G15888" s="7" t="n">
        <v>-52.5299987792969</v>
      </c>
      <c r="H15888" s="7" t="n">
        <v>20000</v>
      </c>
    </row>
    <row r="15889" spans="1:9">
      <c r="A15889" t="s">
        <v>4</v>
      </c>
      <c r="B15889" s="4" t="s">
        <v>5</v>
      </c>
      <c r="C15889" s="4" t="s">
        <v>7</v>
      </c>
      <c r="D15889" s="4" t="s">
        <v>7</v>
      </c>
      <c r="E15889" s="4" t="s">
        <v>15</v>
      </c>
      <c r="F15889" s="4" t="s">
        <v>15</v>
      </c>
      <c r="G15889" s="4" t="s">
        <v>15</v>
      </c>
      <c r="H15889" s="4" t="s">
        <v>11</v>
      </c>
      <c r="I15889" s="4" t="s">
        <v>7</v>
      </c>
    </row>
    <row r="15890" spans="1:9">
      <c r="A15890" t="n">
        <v>124710</v>
      </c>
      <c r="B15890" s="61" t="n">
        <v>45</v>
      </c>
      <c r="C15890" s="7" t="n">
        <v>4</v>
      </c>
      <c r="D15890" s="7" t="n">
        <v>3</v>
      </c>
      <c r="E15890" s="7" t="n">
        <v>5.30000019073486</v>
      </c>
      <c r="F15890" s="7" t="n">
        <v>187.839996337891</v>
      </c>
      <c r="G15890" s="7" t="n">
        <v>0</v>
      </c>
      <c r="H15890" s="7" t="n">
        <v>20000</v>
      </c>
      <c r="I15890" s="7" t="n">
        <v>0</v>
      </c>
    </row>
    <row r="15891" spans="1:9">
      <c r="A15891" t="s">
        <v>4</v>
      </c>
      <c r="B15891" s="4" t="s">
        <v>5</v>
      </c>
      <c r="C15891" s="4" t="s">
        <v>7</v>
      </c>
      <c r="D15891" s="4" t="s">
        <v>7</v>
      </c>
      <c r="E15891" s="4" t="s">
        <v>15</v>
      </c>
      <c r="F15891" s="4" t="s">
        <v>11</v>
      </c>
    </row>
    <row r="15892" spans="1:9">
      <c r="A15892" t="n">
        <v>124728</v>
      </c>
      <c r="B15892" s="61" t="n">
        <v>45</v>
      </c>
      <c r="C15892" s="7" t="n">
        <v>5</v>
      </c>
      <c r="D15892" s="7" t="n">
        <v>3</v>
      </c>
      <c r="E15892" s="7" t="n">
        <v>5</v>
      </c>
      <c r="F15892" s="7" t="n">
        <v>20000</v>
      </c>
    </row>
    <row r="15893" spans="1:9">
      <c r="A15893" t="s">
        <v>4</v>
      </c>
      <c r="B15893" s="4" t="s">
        <v>5</v>
      </c>
      <c r="C15893" s="4" t="s">
        <v>7</v>
      </c>
      <c r="D15893" s="4" t="s">
        <v>7</v>
      </c>
      <c r="E15893" s="4" t="s">
        <v>15</v>
      </c>
      <c r="F15893" s="4" t="s">
        <v>11</v>
      </c>
    </row>
    <row r="15894" spans="1:9">
      <c r="A15894" t="n">
        <v>124737</v>
      </c>
      <c r="B15894" s="61" t="n">
        <v>45</v>
      </c>
      <c r="C15894" s="7" t="n">
        <v>11</v>
      </c>
      <c r="D15894" s="7" t="n">
        <v>3</v>
      </c>
      <c r="E15894" s="7" t="n">
        <v>24.1000003814697</v>
      </c>
      <c r="F15894" s="7" t="n">
        <v>20000</v>
      </c>
    </row>
    <row r="15895" spans="1:9">
      <c r="A15895" t="s">
        <v>4</v>
      </c>
      <c r="B15895" s="4" t="s">
        <v>5</v>
      </c>
      <c r="C15895" s="4" t="s">
        <v>7</v>
      </c>
      <c r="D15895" s="4" t="s">
        <v>11</v>
      </c>
    </row>
    <row r="15896" spans="1:9">
      <c r="A15896" t="n">
        <v>124746</v>
      </c>
      <c r="B15896" s="28" t="n">
        <v>58</v>
      </c>
      <c r="C15896" s="7" t="n">
        <v>255</v>
      </c>
      <c r="D15896" s="7" t="n">
        <v>0</v>
      </c>
    </row>
    <row r="15897" spans="1:9">
      <c r="A15897" t="s">
        <v>4</v>
      </c>
      <c r="B15897" s="4" t="s">
        <v>5</v>
      </c>
      <c r="C15897" s="4" t="s">
        <v>11</v>
      </c>
    </row>
    <row r="15898" spans="1:9">
      <c r="A15898" t="n">
        <v>124750</v>
      </c>
      <c r="B15898" s="26" t="n">
        <v>16</v>
      </c>
      <c r="C15898" s="7" t="n">
        <v>500</v>
      </c>
    </row>
    <row r="15899" spans="1:9">
      <c r="A15899" t="s">
        <v>4</v>
      </c>
      <c r="B15899" s="4" t="s">
        <v>5</v>
      </c>
      <c r="C15899" s="4" t="s">
        <v>7</v>
      </c>
      <c r="D15899" s="4" t="s">
        <v>7</v>
      </c>
      <c r="E15899" s="4" t="s">
        <v>7</v>
      </c>
      <c r="F15899" s="4" t="s">
        <v>7</v>
      </c>
    </row>
    <row r="15900" spans="1:9">
      <c r="A15900" t="n">
        <v>124753</v>
      </c>
      <c r="B15900" s="13" t="n">
        <v>14</v>
      </c>
      <c r="C15900" s="7" t="n">
        <v>0</v>
      </c>
      <c r="D15900" s="7" t="n">
        <v>1</v>
      </c>
      <c r="E15900" s="7" t="n">
        <v>0</v>
      </c>
      <c r="F15900" s="7" t="n">
        <v>0</v>
      </c>
    </row>
    <row r="15901" spans="1:9">
      <c r="A15901" t="s">
        <v>4</v>
      </c>
      <c r="B15901" s="4" t="s">
        <v>5</v>
      </c>
      <c r="C15901" s="4" t="s">
        <v>7</v>
      </c>
      <c r="D15901" s="4" t="s">
        <v>11</v>
      </c>
      <c r="E15901" s="4" t="s">
        <v>8</v>
      </c>
    </row>
    <row r="15902" spans="1:9">
      <c r="A15902" t="n">
        <v>124758</v>
      </c>
      <c r="B15902" s="30" t="n">
        <v>51</v>
      </c>
      <c r="C15902" s="7" t="n">
        <v>4</v>
      </c>
      <c r="D15902" s="7" t="n">
        <v>4</v>
      </c>
      <c r="E15902" s="7" t="s">
        <v>324</v>
      </c>
    </row>
    <row r="15903" spans="1:9">
      <c r="A15903" t="s">
        <v>4</v>
      </c>
      <c r="B15903" s="4" t="s">
        <v>5</v>
      </c>
      <c r="C15903" s="4" t="s">
        <v>11</v>
      </c>
    </row>
    <row r="15904" spans="1:9">
      <c r="A15904" t="n">
        <v>124771</v>
      </c>
      <c r="B15904" s="26" t="n">
        <v>16</v>
      </c>
      <c r="C15904" s="7" t="n">
        <v>0</v>
      </c>
    </row>
    <row r="15905" spans="1:9">
      <c r="A15905" t="s">
        <v>4</v>
      </c>
      <c r="B15905" s="4" t="s">
        <v>5</v>
      </c>
      <c r="C15905" s="4" t="s">
        <v>11</v>
      </c>
      <c r="D15905" s="4" t="s">
        <v>7</v>
      </c>
      <c r="E15905" s="4" t="s">
        <v>17</v>
      </c>
      <c r="F15905" s="4" t="s">
        <v>42</v>
      </c>
      <c r="G15905" s="4" t="s">
        <v>7</v>
      </c>
      <c r="H15905" s="4" t="s">
        <v>7</v>
      </c>
    </row>
    <row r="15906" spans="1:9">
      <c r="A15906" t="n">
        <v>124774</v>
      </c>
      <c r="B15906" s="31" t="n">
        <v>26</v>
      </c>
      <c r="C15906" s="7" t="n">
        <v>4</v>
      </c>
      <c r="D15906" s="7" t="n">
        <v>17</v>
      </c>
      <c r="E15906" s="7" t="n">
        <v>7480</v>
      </c>
      <c r="F15906" s="7" t="s">
        <v>325</v>
      </c>
      <c r="G15906" s="7" t="n">
        <v>2</v>
      </c>
      <c r="H15906" s="7" t="n">
        <v>0</v>
      </c>
    </row>
    <row r="15907" spans="1:9">
      <c r="A15907" t="s">
        <v>4</v>
      </c>
      <c r="B15907" s="4" t="s">
        <v>5</v>
      </c>
    </row>
    <row r="15908" spans="1:9">
      <c r="A15908" t="n">
        <v>124860</v>
      </c>
      <c r="B15908" s="24" t="n">
        <v>28</v>
      </c>
    </row>
    <row r="15909" spans="1:9">
      <c r="A15909" t="s">
        <v>4</v>
      </c>
      <c r="B15909" s="4" t="s">
        <v>5</v>
      </c>
      <c r="C15909" s="4" t="s">
        <v>7</v>
      </c>
      <c r="D15909" s="4" t="s">
        <v>11</v>
      </c>
      <c r="E15909" s="4" t="s">
        <v>8</v>
      </c>
      <c r="F15909" s="4" t="s">
        <v>8</v>
      </c>
      <c r="G15909" s="4" t="s">
        <v>8</v>
      </c>
      <c r="H15909" s="4" t="s">
        <v>8</v>
      </c>
    </row>
    <row r="15910" spans="1:9">
      <c r="A15910" t="n">
        <v>124861</v>
      </c>
      <c r="B15910" s="30" t="n">
        <v>51</v>
      </c>
      <c r="C15910" s="7" t="n">
        <v>3</v>
      </c>
      <c r="D15910" s="7" t="n">
        <v>0</v>
      </c>
      <c r="E15910" s="7" t="s">
        <v>326</v>
      </c>
      <c r="F15910" s="7" t="s">
        <v>327</v>
      </c>
      <c r="G15910" s="7" t="s">
        <v>61</v>
      </c>
      <c r="H15910" s="7" t="s">
        <v>62</v>
      </c>
    </row>
    <row r="15911" spans="1:9">
      <c r="A15911" t="s">
        <v>4</v>
      </c>
      <c r="B15911" s="4" t="s">
        <v>5</v>
      </c>
      <c r="C15911" s="4" t="s">
        <v>11</v>
      </c>
      <c r="D15911" s="4" t="s">
        <v>7</v>
      </c>
    </row>
    <row r="15912" spans="1:9">
      <c r="A15912" t="n">
        <v>124874</v>
      </c>
      <c r="B15912" s="33" t="n">
        <v>89</v>
      </c>
      <c r="C15912" s="7" t="n">
        <v>65533</v>
      </c>
      <c r="D15912" s="7" t="n">
        <v>1</v>
      </c>
    </row>
    <row r="15913" spans="1:9">
      <c r="A15913" t="s">
        <v>4</v>
      </c>
      <c r="B15913" s="4" t="s">
        <v>5</v>
      </c>
      <c r="C15913" s="4" t="s">
        <v>7</v>
      </c>
      <c r="D15913" s="4" t="s">
        <v>11</v>
      </c>
      <c r="E15913" s="4" t="s">
        <v>8</v>
      </c>
    </row>
    <row r="15914" spans="1:9">
      <c r="A15914" t="n">
        <v>124878</v>
      </c>
      <c r="B15914" s="30" t="n">
        <v>51</v>
      </c>
      <c r="C15914" s="7" t="n">
        <v>4</v>
      </c>
      <c r="D15914" s="7" t="n">
        <v>9</v>
      </c>
      <c r="E15914" s="7" t="s">
        <v>328</v>
      </c>
    </row>
    <row r="15915" spans="1:9">
      <c r="A15915" t="s">
        <v>4</v>
      </c>
      <c r="B15915" s="4" t="s">
        <v>5</v>
      </c>
      <c r="C15915" s="4" t="s">
        <v>11</v>
      </c>
    </row>
    <row r="15916" spans="1:9">
      <c r="A15916" t="n">
        <v>124892</v>
      </c>
      <c r="B15916" s="26" t="n">
        <v>16</v>
      </c>
      <c r="C15916" s="7" t="n">
        <v>0</v>
      </c>
    </row>
    <row r="15917" spans="1:9">
      <c r="A15917" t="s">
        <v>4</v>
      </c>
      <c r="B15917" s="4" t="s">
        <v>5</v>
      </c>
      <c r="C15917" s="4" t="s">
        <v>11</v>
      </c>
      <c r="D15917" s="4" t="s">
        <v>7</v>
      </c>
      <c r="E15917" s="4" t="s">
        <v>17</v>
      </c>
      <c r="F15917" s="4" t="s">
        <v>42</v>
      </c>
      <c r="G15917" s="4" t="s">
        <v>7</v>
      </c>
      <c r="H15917" s="4" t="s">
        <v>7</v>
      </c>
    </row>
    <row r="15918" spans="1:9">
      <c r="A15918" t="n">
        <v>124895</v>
      </c>
      <c r="B15918" s="31" t="n">
        <v>26</v>
      </c>
      <c r="C15918" s="7" t="n">
        <v>9</v>
      </c>
      <c r="D15918" s="7" t="n">
        <v>17</v>
      </c>
      <c r="E15918" s="7" t="n">
        <v>5438</v>
      </c>
      <c r="F15918" s="7" t="s">
        <v>329</v>
      </c>
      <c r="G15918" s="7" t="n">
        <v>2</v>
      </c>
      <c r="H15918" s="7" t="n">
        <v>0</v>
      </c>
    </row>
    <row r="15919" spans="1:9">
      <c r="A15919" t="s">
        <v>4</v>
      </c>
      <c r="B15919" s="4" t="s">
        <v>5</v>
      </c>
    </row>
    <row r="15920" spans="1:9">
      <c r="A15920" t="n">
        <v>124966</v>
      </c>
      <c r="B15920" s="24" t="n">
        <v>28</v>
      </c>
    </row>
    <row r="15921" spans="1:8">
      <c r="A15921" t="s">
        <v>4</v>
      </c>
      <c r="B15921" s="4" t="s">
        <v>5</v>
      </c>
      <c r="C15921" s="4" t="s">
        <v>11</v>
      </c>
      <c r="D15921" s="4" t="s">
        <v>7</v>
      </c>
    </row>
    <row r="15922" spans="1:8">
      <c r="A15922" t="n">
        <v>124967</v>
      </c>
      <c r="B15922" s="33" t="n">
        <v>89</v>
      </c>
      <c r="C15922" s="7" t="n">
        <v>65533</v>
      </c>
      <c r="D15922" s="7" t="n">
        <v>1</v>
      </c>
    </row>
    <row r="15923" spans="1:8">
      <c r="A15923" t="s">
        <v>4</v>
      </c>
      <c r="B15923" s="4" t="s">
        <v>5</v>
      </c>
      <c r="C15923" s="4" t="s">
        <v>7</v>
      </c>
      <c r="D15923" s="4" t="s">
        <v>11</v>
      </c>
      <c r="E15923" s="4" t="s">
        <v>8</v>
      </c>
    </row>
    <row r="15924" spans="1:8">
      <c r="A15924" t="n">
        <v>124971</v>
      </c>
      <c r="B15924" s="30" t="n">
        <v>51</v>
      </c>
      <c r="C15924" s="7" t="n">
        <v>4</v>
      </c>
      <c r="D15924" s="7" t="n">
        <v>6</v>
      </c>
      <c r="E15924" s="7" t="s">
        <v>278</v>
      </c>
    </row>
    <row r="15925" spans="1:8">
      <c r="A15925" t="s">
        <v>4</v>
      </c>
      <c r="B15925" s="4" t="s">
        <v>5</v>
      </c>
      <c r="C15925" s="4" t="s">
        <v>11</v>
      </c>
    </row>
    <row r="15926" spans="1:8">
      <c r="A15926" t="n">
        <v>124984</v>
      </c>
      <c r="B15926" s="26" t="n">
        <v>16</v>
      </c>
      <c r="C15926" s="7" t="n">
        <v>0</v>
      </c>
    </row>
    <row r="15927" spans="1:8">
      <c r="A15927" t="s">
        <v>4</v>
      </c>
      <c r="B15927" s="4" t="s">
        <v>5</v>
      </c>
      <c r="C15927" s="4" t="s">
        <v>11</v>
      </c>
      <c r="D15927" s="4" t="s">
        <v>7</v>
      </c>
      <c r="E15927" s="4" t="s">
        <v>17</v>
      </c>
      <c r="F15927" s="4" t="s">
        <v>42</v>
      </c>
      <c r="G15927" s="4" t="s">
        <v>7</v>
      </c>
      <c r="H15927" s="4" t="s">
        <v>7</v>
      </c>
    </row>
    <row r="15928" spans="1:8">
      <c r="A15928" t="n">
        <v>124987</v>
      </c>
      <c r="B15928" s="31" t="n">
        <v>26</v>
      </c>
      <c r="C15928" s="7" t="n">
        <v>6</v>
      </c>
      <c r="D15928" s="7" t="n">
        <v>17</v>
      </c>
      <c r="E15928" s="7" t="n">
        <v>8511</v>
      </c>
      <c r="F15928" s="7" t="s">
        <v>330</v>
      </c>
      <c r="G15928" s="7" t="n">
        <v>2</v>
      </c>
      <c r="H15928" s="7" t="n">
        <v>0</v>
      </c>
    </row>
    <row r="15929" spans="1:8">
      <c r="A15929" t="s">
        <v>4</v>
      </c>
      <c r="B15929" s="4" t="s">
        <v>5</v>
      </c>
    </row>
    <row r="15930" spans="1:8">
      <c r="A15930" t="n">
        <v>125050</v>
      </c>
      <c r="B15930" s="24" t="n">
        <v>28</v>
      </c>
    </row>
    <row r="15931" spans="1:8">
      <c r="A15931" t="s">
        <v>4</v>
      </c>
      <c r="B15931" s="4" t="s">
        <v>5</v>
      </c>
      <c r="C15931" s="4" t="s">
        <v>11</v>
      </c>
      <c r="D15931" s="4" t="s">
        <v>7</v>
      </c>
    </row>
    <row r="15932" spans="1:8">
      <c r="A15932" t="n">
        <v>125051</v>
      </c>
      <c r="B15932" s="33" t="n">
        <v>89</v>
      </c>
      <c r="C15932" s="7" t="n">
        <v>65533</v>
      </c>
      <c r="D15932" s="7" t="n">
        <v>1</v>
      </c>
    </row>
    <row r="15933" spans="1:8">
      <c r="A15933" t="s">
        <v>4</v>
      </c>
      <c r="B15933" s="4" t="s">
        <v>5</v>
      </c>
      <c r="C15933" s="4" t="s">
        <v>7</v>
      </c>
      <c r="D15933" s="4" t="s">
        <v>11</v>
      </c>
      <c r="E15933" s="4" t="s">
        <v>15</v>
      </c>
    </row>
    <row r="15934" spans="1:8">
      <c r="A15934" t="n">
        <v>125055</v>
      </c>
      <c r="B15934" s="28" t="n">
        <v>58</v>
      </c>
      <c r="C15934" s="7" t="n">
        <v>101</v>
      </c>
      <c r="D15934" s="7" t="n">
        <v>500</v>
      </c>
      <c r="E15934" s="7" t="n">
        <v>1</v>
      </c>
    </row>
    <row r="15935" spans="1:8">
      <c r="A15935" t="s">
        <v>4</v>
      </c>
      <c r="B15935" s="4" t="s">
        <v>5</v>
      </c>
      <c r="C15935" s="4" t="s">
        <v>7</v>
      </c>
      <c r="D15935" s="4" t="s">
        <v>11</v>
      </c>
    </row>
    <row r="15936" spans="1:8">
      <c r="A15936" t="n">
        <v>125063</v>
      </c>
      <c r="B15936" s="28" t="n">
        <v>58</v>
      </c>
      <c r="C15936" s="7" t="n">
        <v>254</v>
      </c>
      <c r="D15936" s="7" t="n">
        <v>0</v>
      </c>
    </row>
    <row r="15937" spans="1:8">
      <c r="A15937" t="s">
        <v>4</v>
      </c>
      <c r="B15937" s="4" t="s">
        <v>5</v>
      </c>
      <c r="C15937" s="4" t="s">
        <v>7</v>
      </c>
      <c r="D15937" s="4" t="s">
        <v>7</v>
      </c>
      <c r="E15937" s="4" t="s">
        <v>15</v>
      </c>
      <c r="F15937" s="4" t="s">
        <v>15</v>
      </c>
      <c r="G15937" s="4" t="s">
        <v>15</v>
      </c>
      <c r="H15937" s="4" t="s">
        <v>11</v>
      </c>
    </row>
    <row r="15938" spans="1:8">
      <c r="A15938" t="n">
        <v>125067</v>
      </c>
      <c r="B15938" s="61" t="n">
        <v>45</v>
      </c>
      <c r="C15938" s="7" t="n">
        <v>2</v>
      </c>
      <c r="D15938" s="7" t="n">
        <v>3</v>
      </c>
      <c r="E15938" s="7" t="n">
        <v>-29.2700004577637</v>
      </c>
      <c r="F15938" s="7" t="n">
        <v>0.930000007152557</v>
      </c>
      <c r="G15938" s="7" t="n">
        <v>-50.0400009155273</v>
      </c>
      <c r="H15938" s="7" t="n">
        <v>0</v>
      </c>
    </row>
    <row r="15939" spans="1:8">
      <c r="A15939" t="s">
        <v>4</v>
      </c>
      <c r="B15939" s="4" t="s">
        <v>5</v>
      </c>
      <c r="C15939" s="4" t="s">
        <v>7</v>
      </c>
      <c r="D15939" s="4" t="s">
        <v>7</v>
      </c>
      <c r="E15939" s="4" t="s">
        <v>15</v>
      </c>
      <c r="F15939" s="4" t="s">
        <v>15</v>
      </c>
      <c r="G15939" s="4" t="s">
        <v>15</v>
      </c>
      <c r="H15939" s="4" t="s">
        <v>11</v>
      </c>
      <c r="I15939" s="4" t="s">
        <v>7</v>
      </c>
    </row>
    <row r="15940" spans="1:8">
      <c r="A15940" t="n">
        <v>125084</v>
      </c>
      <c r="B15940" s="61" t="n">
        <v>45</v>
      </c>
      <c r="C15940" s="7" t="n">
        <v>4</v>
      </c>
      <c r="D15940" s="7" t="n">
        <v>3</v>
      </c>
      <c r="E15940" s="7" t="n">
        <v>5.57000017166138</v>
      </c>
      <c r="F15940" s="7" t="n">
        <v>201.679992675781</v>
      </c>
      <c r="G15940" s="7" t="n">
        <v>0</v>
      </c>
      <c r="H15940" s="7" t="n">
        <v>0</v>
      </c>
      <c r="I15940" s="7" t="n">
        <v>0</v>
      </c>
    </row>
    <row r="15941" spans="1:8">
      <c r="A15941" t="s">
        <v>4</v>
      </c>
      <c r="B15941" s="4" t="s">
        <v>5</v>
      </c>
      <c r="C15941" s="4" t="s">
        <v>7</v>
      </c>
      <c r="D15941" s="4" t="s">
        <v>7</v>
      </c>
      <c r="E15941" s="4" t="s">
        <v>15</v>
      </c>
      <c r="F15941" s="4" t="s">
        <v>11</v>
      </c>
    </row>
    <row r="15942" spans="1:8">
      <c r="A15942" t="n">
        <v>125102</v>
      </c>
      <c r="B15942" s="61" t="n">
        <v>45</v>
      </c>
      <c r="C15942" s="7" t="n">
        <v>5</v>
      </c>
      <c r="D15942" s="7" t="n">
        <v>3</v>
      </c>
      <c r="E15942" s="7" t="n">
        <v>4.59999990463257</v>
      </c>
      <c r="F15942" s="7" t="n">
        <v>0</v>
      </c>
    </row>
    <row r="15943" spans="1:8">
      <c r="A15943" t="s">
        <v>4</v>
      </c>
      <c r="B15943" s="4" t="s">
        <v>5</v>
      </c>
      <c r="C15943" s="4" t="s">
        <v>7</v>
      </c>
      <c r="D15943" s="4" t="s">
        <v>7</v>
      </c>
      <c r="E15943" s="4" t="s">
        <v>15</v>
      </c>
      <c r="F15943" s="4" t="s">
        <v>11</v>
      </c>
    </row>
    <row r="15944" spans="1:8">
      <c r="A15944" t="n">
        <v>125111</v>
      </c>
      <c r="B15944" s="61" t="n">
        <v>45</v>
      </c>
      <c r="C15944" s="7" t="n">
        <v>5</v>
      </c>
      <c r="D15944" s="7" t="n">
        <v>3</v>
      </c>
      <c r="E15944" s="7" t="n">
        <v>4.19999980926514</v>
      </c>
      <c r="F15944" s="7" t="n">
        <v>50000</v>
      </c>
    </row>
    <row r="15945" spans="1:8">
      <c r="A15945" t="s">
        <v>4</v>
      </c>
      <c r="B15945" s="4" t="s">
        <v>5</v>
      </c>
      <c r="C15945" s="4" t="s">
        <v>7</v>
      </c>
      <c r="D15945" s="4" t="s">
        <v>7</v>
      </c>
      <c r="E15945" s="4" t="s">
        <v>15</v>
      </c>
      <c r="F15945" s="4" t="s">
        <v>11</v>
      </c>
    </row>
    <row r="15946" spans="1:8">
      <c r="A15946" t="n">
        <v>125120</v>
      </c>
      <c r="B15946" s="61" t="n">
        <v>45</v>
      </c>
      <c r="C15946" s="7" t="n">
        <v>11</v>
      </c>
      <c r="D15946" s="7" t="n">
        <v>3</v>
      </c>
      <c r="E15946" s="7" t="n">
        <v>24.1000003814697</v>
      </c>
      <c r="F15946" s="7" t="n">
        <v>0</v>
      </c>
    </row>
    <row r="15947" spans="1:8">
      <c r="A15947" t="s">
        <v>4</v>
      </c>
      <c r="B15947" s="4" t="s">
        <v>5</v>
      </c>
      <c r="C15947" s="4" t="s">
        <v>7</v>
      </c>
      <c r="D15947" s="4" t="s">
        <v>11</v>
      </c>
      <c r="E15947" s="4" t="s">
        <v>8</v>
      </c>
      <c r="F15947" s="4" t="s">
        <v>8</v>
      </c>
      <c r="G15947" s="4" t="s">
        <v>8</v>
      </c>
      <c r="H15947" s="4" t="s">
        <v>8</v>
      </c>
    </row>
    <row r="15948" spans="1:8">
      <c r="A15948" t="n">
        <v>125129</v>
      </c>
      <c r="B15948" s="30" t="n">
        <v>51</v>
      </c>
      <c r="C15948" s="7" t="n">
        <v>3</v>
      </c>
      <c r="D15948" s="7" t="n">
        <v>0</v>
      </c>
      <c r="E15948" s="7" t="s">
        <v>331</v>
      </c>
      <c r="F15948" s="7" t="s">
        <v>287</v>
      </c>
      <c r="G15948" s="7" t="s">
        <v>61</v>
      </c>
      <c r="H15948" s="7" t="s">
        <v>62</v>
      </c>
    </row>
    <row r="15949" spans="1:8">
      <c r="A15949" t="s">
        <v>4</v>
      </c>
      <c r="B15949" s="4" t="s">
        <v>5</v>
      </c>
      <c r="C15949" s="4" t="s">
        <v>11</v>
      </c>
      <c r="D15949" s="4" t="s">
        <v>11</v>
      </c>
      <c r="E15949" s="4" t="s">
        <v>11</v>
      </c>
    </row>
    <row r="15950" spans="1:8">
      <c r="A15950" t="n">
        <v>125142</v>
      </c>
      <c r="B15950" s="42" t="n">
        <v>61</v>
      </c>
      <c r="C15950" s="7" t="n">
        <v>0</v>
      </c>
      <c r="D15950" s="7" t="n">
        <v>6</v>
      </c>
      <c r="E15950" s="7" t="n">
        <v>1000</v>
      </c>
    </row>
    <row r="15951" spans="1:8">
      <c r="A15951" t="s">
        <v>4</v>
      </c>
      <c r="B15951" s="4" t="s">
        <v>5</v>
      </c>
      <c r="C15951" s="4" t="s">
        <v>7</v>
      </c>
      <c r="D15951" s="4" t="s">
        <v>11</v>
      </c>
    </row>
    <row r="15952" spans="1:8">
      <c r="A15952" t="n">
        <v>125149</v>
      </c>
      <c r="B15952" s="28" t="n">
        <v>58</v>
      </c>
      <c r="C15952" s="7" t="n">
        <v>255</v>
      </c>
      <c r="D15952" s="7" t="n">
        <v>0</v>
      </c>
    </row>
    <row r="15953" spans="1:9">
      <c r="A15953" t="s">
        <v>4</v>
      </c>
      <c r="B15953" s="4" t="s">
        <v>5</v>
      </c>
      <c r="C15953" s="4" t="s">
        <v>11</v>
      </c>
    </row>
    <row r="15954" spans="1:9">
      <c r="A15954" t="n">
        <v>125153</v>
      </c>
      <c r="B15954" s="26" t="n">
        <v>16</v>
      </c>
      <c r="C15954" s="7" t="n">
        <v>500</v>
      </c>
    </row>
    <row r="15955" spans="1:9">
      <c r="A15955" t="s">
        <v>4</v>
      </c>
      <c r="B15955" s="4" t="s">
        <v>5</v>
      </c>
      <c r="C15955" s="4" t="s">
        <v>7</v>
      </c>
      <c r="D15955" s="4" t="s">
        <v>11</v>
      </c>
      <c r="E15955" s="4" t="s">
        <v>8</v>
      </c>
    </row>
    <row r="15956" spans="1:9">
      <c r="A15956" t="n">
        <v>125156</v>
      </c>
      <c r="B15956" s="30" t="n">
        <v>51</v>
      </c>
      <c r="C15956" s="7" t="n">
        <v>4</v>
      </c>
      <c r="D15956" s="7" t="n">
        <v>0</v>
      </c>
      <c r="E15956" s="7" t="s">
        <v>269</v>
      </c>
    </row>
    <row r="15957" spans="1:9">
      <c r="A15957" t="s">
        <v>4</v>
      </c>
      <c r="B15957" s="4" t="s">
        <v>5</v>
      </c>
      <c r="C15957" s="4" t="s">
        <v>11</v>
      </c>
    </row>
    <row r="15958" spans="1:9">
      <c r="A15958" t="n">
        <v>125169</v>
      </c>
      <c r="B15958" s="26" t="n">
        <v>16</v>
      </c>
      <c r="C15958" s="7" t="n">
        <v>0</v>
      </c>
    </row>
    <row r="15959" spans="1:9">
      <c r="A15959" t="s">
        <v>4</v>
      </c>
      <c r="B15959" s="4" t="s">
        <v>5</v>
      </c>
      <c r="C15959" s="4" t="s">
        <v>11</v>
      </c>
      <c r="D15959" s="4" t="s">
        <v>7</v>
      </c>
      <c r="E15959" s="4" t="s">
        <v>17</v>
      </c>
      <c r="F15959" s="4" t="s">
        <v>42</v>
      </c>
      <c r="G15959" s="4" t="s">
        <v>7</v>
      </c>
      <c r="H15959" s="4" t="s">
        <v>7</v>
      </c>
      <c r="I15959" s="4" t="s">
        <v>7</v>
      </c>
      <c r="J15959" s="4" t="s">
        <v>17</v>
      </c>
      <c r="K15959" s="4" t="s">
        <v>42</v>
      </c>
      <c r="L15959" s="4" t="s">
        <v>7</v>
      </c>
      <c r="M15959" s="4" t="s">
        <v>7</v>
      </c>
    </row>
    <row r="15960" spans="1:9">
      <c r="A15960" t="n">
        <v>125172</v>
      </c>
      <c r="B15960" s="31" t="n">
        <v>26</v>
      </c>
      <c r="C15960" s="7" t="n">
        <v>0</v>
      </c>
      <c r="D15960" s="7" t="n">
        <v>17</v>
      </c>
      <c r="E15960" s="7" t="n">
        <v>53289</v>
      </c>
      <c r="F15960" s="7" t="s">
        <v>332</v>
      </c>
      <c r="G15960" s="7" t="n">
        <v>2</v>
      </c>
      <c r="H15960" s="7" t="n">
        <v>3</v>
      </c>
      <c r="I15960" s="7" t="n">
        <v>17</v>
      </c>
      <c r="J15960" s="7" t="n">
        <v>53290</v>
      </c>
      <c r="K15960" s="7" t="s">
        <v>333</v>
      </c>
      <c r="L15960" s="7" t="n">
        <v>2</v>
      </c>
      <c r="M15960" s="7" t="n">
        <v>0</v>
      </c>
    </row>
    <row r="15961" spans="1:9">
      <c r="A15961" t="s">
        <v>4</v>
      </c>
      <c r="B15961" s="4" t="s">
        <v>5</v>
      </c>
    </row>
    <row r="15962" spans="1:9">
      <c r="A15962" t="n">
        <v>125340</v>
      </c>
      <c r="B15962" s="24" t="n">
        <v>28</v>
      </c>
    </row>
    <row r="15963" spans="1:9">
      <c r="A15963" t="s">
        <v>4</v>
      </c>
      <c r="B15963" s="4" t="s">
        <v>5</v>
      </c>
      <c r="C15963" s="4" t="s">
        <v>11</v>
      </c>
      <c r="D15963" s="4" t="s">
        <v>7</v>
      </c>
    </row>
    <row r="15964" spans="1:9">
      <c r="A15964" t="n">
        <v>125341</v>
      </c>
      <c r="B15964" s="33" t="n">
        <v>89</v>
      </c>
      <c r="C15964" s="7" t="n">
        <v>65533</v>
      </c>
      <c r="D15964" s="7" t="n">
        <v>1</v>
      </c>
    </row>
    <row r="15965" spans="1:9">
      <c r="A15965" t="s">
        <v>4</v>
      </c>
      <c r="B15965" s="4" t="s">
        <v>5</v>
      </c>
      <c r="C15965" s="4" t="s">
        <v>7</v>
      </c>
      <c r="D15965" s="4" t="s">
        <v>11</v>
      </c>
      <c r="E15965" s="4" t="s">
        <v>11</v>
      </c>
      <c r="F15965" s="4" t="s">
        <v>7</v>
      </c>
    </row>
    <row r="15966" spans="1:9">
      <c r="A15966" t="n">
        <v>125345</v>
      </c>
      <c r="B15966" s="22" t="n">
        <v>25</v>
      </c>
      <c r="C15966" s="7" t="n">
        <v>1</v>
      </c>
      <c r="D15966" s="7" t="n">
        <v>60</v>
      </c>
      <c r="E15966" s="7" t="n">
        <v>640</v>
      </c>
      <c r="F15966" s="7" t="n">
        <v>2</v>
      </c>
    </row>
    <row r="15967" spans="1:9">
      <c r="A15967" t="s">
        <v>4</v>
      </c>
      <c r="B15967" s="4" t="s">
        <v>5</v>
      </c>
      <c r="C15967" s="4" t="s">
        <v>7</v>
      </c>
      <c r="D15967" s="4" t="s">
        <v>11</v>
      </c>
      <c r="E15967" s="4" t="s">
        <v>8</v>
      </c>
    </row>
    <row r="15968" spans="1:9">
      <c r="A15968" t="n">
        <v>125352</v>
      </c>
      <c r="B15968" s="30" t="n">
        <v>51</v>
      </c>
      <c r="C15968" s="7" t="n">
        <v>4</v>
      </c>
      <c r="D15968" s="7" t="n">
        <v>1</v>
      </c>
      <c r="E15968" s="7" t="s">
        <v>334</v>
      </c>
    </row>
    <row r="15969" spans="1:13">
      <c r="A15969" t="s">
        <v>4</v>
      </c>
      <c r="B15969" s="4" t="s">
        <v>5</v>
      </c>
      <c r="C15969" s="4" t="s">
        <v>11</v>
      </c>
    </row>
    <row r="15970" spans="1:13">
      <c r="A15970" t="n">
        <v>125365</v>
      </c>
      <c r="B15970" s="26" t="n">
        <v>16</v>
      </c>
      <c r="C15970" s="7" t="n">
        <v>0</v>
      </c>
    </row>
    <row r="15971" spans="1:13">
      <c r="A15971" t="s">
        <v>4</v>
      </c>
      <c r="B15971" s="4" t="s">
        <v>5</v>
      </c>
      <c r="C15971" s="4" t="s">
        <v>11</v>
      </c>
      <c r="D15971" s="4" t="s">
        <v>7</v>
      </c>
      <c r="E15971" s="4" t="s">
        <v>17</v>
      </c>
      <c r="F15971" s="4" t="s">
        <v>42</v>
      </c>
      <c r="G15971" s="4" t="s">
        <v>7</v>
      </c>
      <c r="H15971" s="4" t="s">
        <v>7</v>
      </c>
    </row>
    <row r="15972" spans="1:13">
      <c r="A15972" t="n">
        <v>125368</v>
      </c>
      <c r="B15972" s="31" t="n">
        <v>26</v>
      </c>
      <c r="C15972" s="7" t="n">
        <v>1</v>
      </c>
      <c r="D15972" s="7" t="n">
        <v>17</v>
      </c>
      <c r="E15972" s="7" t="n">
        <v>1490</v>
      </c>
      <c r="F15972" s="7" t="s">
        <v>335</v>
      </c>
      <c r="G15972" s="7" t="n">
        <v>2</v>
      </c>
      <c r="H15972" s="7" t="n">
        <v>0</v>
      </c>
    </row>
    <row r="15973" spans="1:13">
      <c r="A15973" t="s">
        <v>4</v>
      </c>
      <c r="B15973" s="4" t="s">
        <v>5</v>
      </c>
    </row>
    <row r="15974" spans="1:13">
      <c r="A15974" t="n">
        <v>125390</v>
      </c>
      <c r="B15974" s="24" t="n">
        <v>28</v>
      </c>
    </row>
    <row r="15975" spans="1:13">
      <c r="A15975" t="s">
        <v>4</v>
      </c>
      <c r="B15975" s="4" t="s">
        <v>5</v>
      </c>
      <c r="C15975" s="4" t="s">
        <v>11</v>
      </c>
      <c r="D15975" s="4" t="s">
        <v>7</v>
      </c>
    </row>
    <row r="15976" spans="1:13">
      <c r="A15976" t="n">
        <v>125391</v>
      </c>
      <c r="B15976" s="33" t="n">
        <v>89</v>
      </c>
      <c r="C15976" s="7" t="n">
        <v>65533</v>
      </c>
      <c r="D15976" s="7" t="n">
        <v>1</v>
      </c>
    </row>
    <row r="15977" spans="1:13">
      <c r="A15977" t="s">
        <v>4</v>
      </c>
      <c r="B15977" s="4" t="s">
        <v>5</v>
      </c>
      <c r="C15977" s="4" t="s">
        <v>7</v>
      </c>
      <c r="D15977" s="4" t="s">
        <v>11</v>
      </c>
      <c r="E15977" s="4" t="s">
        <v>11</v>
      </c>
      <c r="F15977" s="4" t="s">
        <v>7</v>
      </c>
    </row>
    <row r="15978" spans="1:13">
      <c r="A15978" t="n">
        <v>125395</v>
      </c>
      <c r="B15978" s="22" t="n">
        <v>25</v>
      </c>
      <c r="C15978" s="7" t="n">
        <v>1</v>
      </c>
      <c r="D15978" s="7" t="n">
        <v>65535</v>
      </c>
      <c r="E15978" s="7" t="n">
        <v>65535</v>
      </c>
      <c r="F15978" s="7" t="n">
        <v>0</v>
      </c>
    </row>
    <row r="15979" spans="1:13">
      <c r="A15979" t="s">
        <v>4</v>
      </c>
      <c r="B15979" s="4" t="s">
        <v>5</v>
      </c>
      <c r="C15979" s="4" t="s">
        <v>7</v>
      </c>
      <c r="D15979" s="4" t="s">
        <v>11</v>
      </c>
      <c r="E15979" s="4" t="s">
        <v>11</v>
      </c>
      <c r="F15979" s="4" t="s">
        <v>7</v>
      </c>
    </row>
    <row r="15980" spans="1:13">
      <c r="A15980" t="n">
        <v>125402</v>
      </c>
      <c r="B15980" s="22" t="n">
        <v>25</v>
      </c>
      <c r="C15980" s="7" t="n">
        <v>1</v>
      </c>
      <c r="D15980" s="7" t="n">
        <v>260</v>
      </c>
      <c r="E15980" s="7" t="n">
        <v>640</v>
      </c>
      <c r="F15980" s="7" t="n">
        <v>1</v>
      </c>
    </row>
    <row r="15981" spans="1:13">
      <c r="A15981" t="s">
        <v>4</v>
      </c>
      <c r="B15981" s="4" t="s">
        <v>5</v>
      </c>
      <c r="C15981" s="4" t="s">
        <v>7</v>
      </c>
      <c r="D15981" s="4" t="s">
        <v>11</v>
      </c>
      <c r="E15981" s="4" t="s">
        <v>8</v>
      </c>
    </row>
    <row r="15982" spans="1:13">
      <c r="A15982" t="n">
        <v>125409</v>
      </c>
      <c r="B15982" s="30" t="n">
        <v>51</v>
      </c>
      <c r="C15982" s="7" t="n">
        <v>4</v>
      </c>
      <c r="D15982" s="7" t="n">
        <v>7</v>
      </c>
      <c r="E15982" s="7" t="s">
        <v>336</v>
      </c>
    </row>
    <row r="15983" spans="1:13">
      <c r="A15983" t="s">
        <v>4</v>
      </c>
      <c r="B15983" s="4" t="s">
        <v>5</v>
      </c>
      <c r="C15983" s="4" t="s">
        <v>11</v>
      </c>
    </row>
    <row r="15984" spans="1:13">
      <c r="A15984" t="n">
        <v>125422</v>
      </c>
      <c r="B15984" s="26" t="n">
        <v>16</v>
      </c>
      <c r="C15984" s="7" t="n">
        <v>0</v>
      </c>
    </row>
    <row r="15985" spans="1:8">
      <c r="A15985" t="s">
        <v>4</v>
      </c>
      <c r="B15985" s="4" t="s">
        <v>5</v>
      </c>
      <c r="C15985" s="4" t="s">
        <v>11</v>
      </c>
      <c r="D15985" s="4" t="s">
        <v>7</v>
      </c>
      <c r="E15985" s="4" t="s">
        <v>17</v>
      </c>
      <c r="F15985" s="4" t="s">
        <v>42</v>
      </c>
      <c r="G15985" s="4" t="s">
        <v>7</v>
      </c>
      <c r="H15985" s="4" t="s">
        <v>7</v>
      </c>
    </row>
    <row r="15986" spans="1:8">
      <c r="A15986" t="n">
        <v>125425</v>
      </c>
      <c r="B15986" s="31" t="n">
        <v>26</v>
      </c>
      <c r="C15986" s="7" t="n">
        <v>7</v>
      </c>
      <c r="D15986" s="7" t="n">
        <v>17</v>
      </c>
      <c r="E15986" s="7" t="n">
        <v>4501</v>
      </c>
      <c r="F15986" s="7" t="s">
        <v>337</v>
      </c>
      <c r="G15986" s="7" t="n">
        <v>2</v>
      </c>
      <c r="H15986" s="7" t="n">
        <v>0</v>
      </c>
    </row>
    <row r="15987" spans="1:8">
      <c r="A15987" t="s">
        <v>4</v>
      </c>
      <c r="B15987" s="4" t="s">
        <v>5</v>
      </c>
    </row>
    <row r="15988" spans="1:8">
      <c r="A15988" t="n">
        <v>125468</v>
      </c>
      <c r="B15988" s="24" t="n">
        <v>28</v>
      </c>
    </row>
    <row r="15989" spans="1:8">
      <c r="A15989" t="s">
        <v>4</v>
      </c>
      <c r="B15989" s="4" t="s">
        <v>5</v>
      </c>
      <c r="C15989" s="4" t="s">
        <v>11</v>
      </c>
      <c r="D15989" s="4" t="s">
        <v>7</v>
      </c>
    </row>
    <row r="15990" spans="1:8">
      <c r="A15990" t="n">
        <v>125469</v>
      </c>
      <c r="B15990" s="33" t="n">
        <v>89</v>
      </c>
      <c r="C15990" s="7" t="n">
        <v>65533</v>
      </c>
      <c r="D15990" s="7" t="n">
        <v>1</v>
      </c>
    </row>
    <row r="15991" spans="1:8">
      <c r="A15991" t="s">
        <v>4</v>
      </c>
      <c r="B15991" s="4" t="s">
        <v>5</v>
      </c>
      <c r="C15991" s="4" t="s">
        <v>7</v>
      </c>
      <c r="D15991" s="4" t="s">
        <v>11</v>
      </c>
      <c r="E15991" s="4" t="s">
        <v>11</v>
      </c>
      <c r="F15991" s="4" t="s">
        <v>7</v>
      </c>
    </row>
    <row r="15992" spans="1:8">
      <c r="A15992" t="n">
        <v>125473</v>
      </c>
      <c r="B15992" s="22" t="n">
        <v>25</v>
      </c>
      <c r="C15992" s="7" t="n">
        <v>1</v>
      </c>
      <c r="D15992" s="7" t="n">
        <v>65535</v>
      </c>
      <c r="E15992" s="7" t="n">
        <v>65535</v>
      </c>
      <c r="F15992" s="7" t="n">
        <v>0</v>
      </c>
    </row>
    <row r="15993" spans="1:8">
      <c r="A15993" t="s">
        <v>4</v>
      </c>
      <c r="B15993" s="4" t="s">
        <v>5</v>
      </c>
      <c r="C15993" s="4" t="s">
        <v>7</v>
      </c>
      <c r="D15993" s="4" t="s">
        <v>11</v>
      </c>
      <c r="E15993" s="4" t="s">
        <v>11</v>
      </c>
      <c r="F15993" s="4" t="s">
        <v>7</v>
      </c>
    </row>
    <row r="15994" spans="1:8">
      <c r="A15994" t="n">
        <v>125480</v>
      </c>
      <c r="B15994" s="22" t="n">
        <v>25</v>
      </c>
      <c r="C15994" s="7" t="n">
        <v>1</v>
      </c>
      <c r="D15994" s="7" t="n">
        <v>260</v>
      </c>
      <c r="E15994" s="7" t="n">
        <v>640</v>
      </c>
      <c r="F15994" s="7" t="n">
        <v>2</v>
      </c>
    </row>
    <row r="15995" spans="1:8">
      <c r="A15995" t="s">
        <v>4</v>
      </c>
      <c r="B15995" s="4" t="s">
        <v>5</v>
      </c>
      <c r="C15995" s="4" t="s">
        <v>7</v>
      </c>
      <c r="D15995" s="4" t="s">
        <v>11</v>
      </c>
      <c r="E15995" s="4" t="s">
        <v>8</v>
      </c>
    </row>
    <row r="15996" spans="1:8">
      <c r="A15996" t="n">
        <v>125487</v>
      </c>
      <c r="B15996" s="30" t="n">
        <v>51</v>
      </c>
      <c r="C15996" s="7" t="n">
        <v>4</v>
      </c>
      <c r="D15996" s="7" t="n">
        <v>5</v>
      </c>
      <c r="E15996" s="7" t="s">
        <v>267</v>
      </c>
    </row>
    <row r="15997" spans="1:8">
      <c r="A15997" t="s">
        <v>4</v>
      </c>
      <c r="B15997" s="4" t="s">
        <v>5</v>
      </c>
      <c r="C15997" s="4" t="s">
        <v>11</v>
      </c>
    </row>
    <row r="15998" spans="1:8">
      <c r="A15998" t="n">
        <v>125501</v>
      </c>
      <c r="B15998" s="26" t="n">
        <v>16</v>
      </c>
      <c r="C15998" s="7" t="n">
        <v>0</v>
      </c>
    </row>
    <row r="15999" spans="1:8">
      <c r="A15999" t="s">
        <v>4</v>
      </c>
      <c r="B15999" s="4" t="s">
        <v>5</v>
      </c>
      <c r="C15999" s="4" t="s">
        <v>11</v>
      </c>
      <c r="D15999" s="4" t="s">
        <v>7</v>
      </c>
      <c r="E15999" s="4" t="s">
        <v>17</v>
      </c>
      <c r="F15999" s="4" t="s">
        <v>42</v>
      </c>
      <c r="G15999" s="4" t="s">
        <v>7</v>
      </c>
      <c r="H15999" s="4" t="s">
        <v>7</v>
      </c>
    </row>
    <row r="16000" spans="1:8">
      <c r="A16000" t="n">
        <v>125504</v>
      </c>
      <c r="B16000" s="31" t="n">
        <v>26</v>
      </c>
      <c r="C16000" s="7" t="n">
        <v>5</v>
      </c>
      <c r="D16000" s="7" t="n">
        <v>17</v>
      </c>
      <c r="E16000" s="7" t="n">
        <v>3492</v>
      </c>
      <c r="F16000" s="7" t="s">
        <v>338</v>
      </c>
      <c r="G16000" s="7" t="n">
        <v>2</v>
      </c>
      <c r="H16000" s="7" t="n">
        <v>0</v>
      </c>
    </row>
    <row r="16001" spans="1:8">
      <c r="A16001" t="s">
        <v>4</v>
      </c>
      <c r="B16001" s="4" t="s">
        <v>5</v>
      </c>
      <c r="C16001" s="4" t="s">
        <v>11</v>
      </c>
    </row>
    <row r="16002" spans="1:8">
      <c r="A16002" t="n">
        <v>125583</v>
      </c>
      <c r="B16002" s="26" t="n">
        <v>16</v>
      </c>
      <c r="C16002" s="7" t="n">
        <v>1500</v>
      </c>
    </row>
    <row r="16003" spans="1:8">
      <c r="A16003" t="s">
        <v>4</v>
      </c>
      <c r="B16003" s="4" t="s">
        <v>5</v>
      </c>
      <c r="C16003" s="4" t="s">
        <v>7</v>
      </c>
      <c r="D16003" s="4" t="s">
        <v>11</v>
      </c>
      <c r="E16003" s="4" t="s">
        <v>8</v>
      </c>
      <c r="F16003" s="4" t="s">
        <v>8</v>
      </c>
      <c r="G16003" s="4" t="s">
        <v>8</v>
      </c>
      <c r="H16003" s="4" t="s">
        <v>8</v>
      </c>
    </row>
    <row r="16004" spans="1:8">
      <c r="A16004" t="n">
        <v>125586</v>
      </c>
      <c r="B16004" s="30" t="n">
        <v>51</v>
      </c>
      <c r="C16004" s="7" t="n">
        <v>3</v>
      </c>
      <c r="D16004" s="7" t="n">
        <v>5</v>
      </c>
      <c r="E16004" s="7" t="s">
        <v>286</v>
      </c>
      <c r="F16004" s="7" t="s">
        <v>18</v>
      </c>
      <c r="G16004" s="7" t="s">
        <v>61</v>
      </c>
      <c r="H16004" s="7" t="s">
        <v>62</v>
      </c>
    </row>
    <row r="16005" spans="1:8">
      <c r="A16005" t="s">
        <v>4</v>
      </c>
      <c r="B16005" s="4" t="s">
        <v>5</v>
      </c>
    </row>
    <row r="16006" spans="1:8">
      <c r="A16006" t="n">
        <v>125598</v>
      </c>
      <c r="B16006" s="24" t="n">
        <v>28</v>
      </c>
    </row>
    <row r="16007" spans="1:8">
      <c r="A16007" t="s">
        <v>4</v>
      </c>
      <c r="B16007" s="4" t="s">
        <v>5</v>
      </c>
      <c r="C16007" s="4" t="s">
        <v>11</v>
      </c>
      <c r="D16007" s="4" t="s">
        <v>7</v>
      </c>
    </row>
    <row r="16008" spans="1:8">
      <c r="A16008" t="n">
        <v>125599</v>
      </c>
      <c r="B16008" s="33" t="n">
        <v>89</v>
      </c>
      <c r="C16008" s="7" t="n">
        <v>65533</v>
      </c>
      <c r="D16008" s="7" t="n">
        <v>1</v>
      </c>
    </row>
    <row r="16009" spans="1:8">
      <c r="A16009" t="s">
        <v>4</v>
      </c>
      <c r="B16009" s="4" t="s">
        <v>5</v>
      </c>
      <c r="C16009" s="4" t="s">
        <v>7</v>
      </c>
      <c r="D16009" s="4" t="s">
        <v>11</v>
      </c>
      <c r="E16009" s="4" t="s">
        <v>11</v>
      </c>
      <c r="F16009" s="4" t="s">
        <v>7</v>
      </c>
    </row>
    <row r="16010" spans="1:8">
      <c r="A16010" t="n">
        <v>125603</v>
      </c>
      <c r="B16010" s="22" t="n">
        <v>25</v>
      </c>
      <c r="C16010" s="7" t="n">
        <v>1</v>
      </c>
      <c r="D16010" s="7" t="n">
        <v>65535</v>
      </c>
      <c r="E16010" s="7" t="n">
        <v>65535</v>
      </c>
      <c r="F16010" s="7" t="n">
        <v>0</v>
      </c>
    </row>
    <row r="16011" spans="1:8">
      <c r="A16011" t="s">
        <v>4</v>
      </c>
      <c r="B16011" s="4" t="s">
        <v>5</v>
      </c>
      <c r="C16011" s="4" t="s">
        <v>7</v>
      </c>
      <c r="D16011" s="4" t="s">
        <v>11</v>
      </c>
      <c r="E16011" s="4" t="s">
        <v>11</v>
      </c>
      <c r="F16011" s="4" t="s">
        <v>7</v>
      </c>
    </row>
    <row r="16012" spans="1:8">
      <c r="A16012" t="n">
        <v>125610</v>
      </c>
      <c r="B16012" s="22" t="n">
        <v>25</v>
      </c>
      <c r="C16012" s="7" t="n">
        <v>1</v>
      </c>
      <c r="D16012" s="7" t="n">
        <v>60</v>
      </c>
      <c r="E16012" s="7" t="n">
        <v>500</v>
      </c>
      <c r="F16012" s="7" t="n">
        <v>2</v>
      </c>
    </row>
    <row r="16013" spans="1:8">
      <c r="A16013" t="s">
        <v>4</v>
      </c>
      <c r="B16013" s="4" t="s">
        <v>5</v>
      </c>
      <c r="C16013" s="4" t="s">
        <v>7</v>
      </c>
      <c r="D16013" s="4" t="s">
        <v>11</v>
      </c>
      <c r="E16013" s="4" t="s">
        <v>7</v>
      </c>
      <c r="F16013" s="4" t="s">
        <v>13</v>
      </c>
    </row>
    <row r="16014" spans="1:8">
      <c r="A16014" t="n">
        <v>125617</v>
      </c>
      <c r="B16014" s="9" t="n">
        <v>5</v>
      </c>
      <c r="C16014" s="7" t="n">
        <v>30</v>
      </c>
      <c r="D16014" s="7" t="n">
        <v>2097</v>
      </c>
      <c r="E16014" s="7" t="n">
        <v>1</v>
      </c>
      <c r="F16014" s="11" t="n">
        <f t="normal" ca="1">A16026</f>
        <v>0</v>
      </c>
    </row>
    <row r="16015" spans="1:8">
      <c r="A16015" t="s">
        <v>4</v>
      </c>
      <c r="B16015" s="4" t="s">
        <v>5</v>
      </c>
      <c r="C16015" s="4" t="s">
        <v>7</v>
      </c>
      <c r="D16015" s="4" t="s">
        <v>11</v>
      </c>
      <c r="E16015" s="4" t="s">
        <v>8</v>
      </c>
    </row>
    <row r="16016" spans="1:8">
      <c r="A16016" t="n">
        <v>125626</v>
      </c>
      <c r="B16016" s="30" t="n">
        <v>51</v>
      </c>
      <c r="C16016" s="7" t="n">
        <v>4</v>
      </c>
      <c r="D16016" s="7" t="n">
        <v>2</v>
      </c>
      <c r="E16016" s="7" t="s">
        <v>280</v>
      </c>
    </row>
    <row r="16017" spans="1:8">
      <c r="A16017" t="s">
        <v>4</v>
      </c>
      <c r="B16017" s="4" t="s">
        <v>5</v>
      </c>
      <c r="C16017" s="4" t="s">
        <v>11</v>
      </c>
    </row>
    <row r="16018" spans="1:8">
      <c r="A16018" t="n">
        <v>125639</v>
      </c>
      <c r="B16018" s="26" t="n">
        <v>16</v>
      </c>
      <c r="C16018" s="7" t="n">
        <v>0</v>
      </c>
    </row>
    <row r="16019" spans="1:8">
      <c r="A16019" t="s">
        <v>4</v>
      </c>
      <c r="B16019" s="4" t="s">
        <v>5</v>
      </c>
      <c r="C16019" s="4" t="s">
        <v>11</v>
      </c>
      <c r="D16019" s="4" t="s">
        <v>7</v>
      </c>
      <c r="E16019" s="4" t="s">
        <v>17</v>
      </c>
      <c r="F16019" s="4" t="s">
        <v>42</v>
      </c>
      <c r="G16019" s="4" t="s">
        <v>7</v>
      </c>
      <c r="H16019" s="4" t="s">
        <v>7</v>
      </c>
    </row>
    <row r="16020" spans="1:8">
      <c r="A16020" t="n">
        <v>125642</v>
      </c>
      <c r="B16020" s="31" t="n">
        <v>26</v>
      </c>
      <c r="C16020" s="7" t="n">
        <v>2</v>
      </c>
      <c r="D16020" s="7" t="n">
        <v>17</v>
      </c>
      <c r="E16020" s="7" t="n">
        <v>6494</v>
      </c>
      <c r="F16020" s="7" t="s">
        <v>339</v>
      </c>
      <c r="G16020" s="7" t="n">
        <v>2</v>
      </c>
      <c r="H16020" s="7" t="n">
        <v>0</v>
      </c>
    </row>
    <row r="16021" spans="1:8">
      <c r="A16021" t="s">
        <v>4</v>
      </c>
      <c r="B16021" s="4" t="s">
        <v>5</v>
      </c>
    </row>
    <row r="16022" spans="1:8">
      <c r="A16022" t="n">
        <v>125713</v>
      </c>
      <c r="B16022" s="24" t="n">
        <v>28</v>
      </c>
    </row>
    <row r="16023" spans="1:8">
      <c r="A16023" t="s">
        <v>4</v>
      </c>
      <c r="B16023" s="4" t="s">
        <v>5</v>
      </c>
      <c r="C16023" s="4" t="s">
        <v>13</v>
      </c>
    </row>
    <row r="16024" spans="1:8">
      <c r="A16024" t="n">
        <v>125714</v>
      </c>
      <c r="B16024" s="19" t="n">
        <v>3</v>
      </c>
      <c r="C16024" s="11" t="n">
        <f t="normal" ca="1">A16046</f>
        <v>0</v>
      </c>
    </row>
    <row r="16025" spans="1:8">
      <c r="A16025" t="s">
        <v>4</v>
      </c>
      <c r="B16025" s="4" t="s">
        <v>5</v>
      </c>
      <c r="C16025" s="4" t="s">
        <v>7</v>
      </c>
      <c r="D16025" s="4" t="s">
        <v>11</v>
      </c>
      <c r="E16025" s="4" t="s">
        <v>7</v>
      </c>
      <c r="F16025" s="4" t="s">
        <v>11</v>
      </c>
      <c r="G16025" s="4" t="s">
        <v>7</v>
      </c>
      <c r="H16025" s="4" t="s">
        <v>7</v>
      </c>
      <c r="I16025" s="4" t="s">
        <v>13</v>
      </c>
    </row>
    <row r="16026" spans="1:8">
      <c r="A16026" t="n">
        <v>125719</v>
      </c>
      <c r="B16026" s="9" t="n">
        <v>5</v>
      </c>
      <c r="C16026" s="7" t="n">
        <v>30</v>
      </c>
      <c r="D16026" s="7" t="n">
        <v>2098</v>
      </c>
      <c r="E16026" s="7" t="n">
        <v>30</v>
      </c>
      <c r="F16026" s="7" t="n">
        <v>2099</v>
      </c>
      <c r="G16026" s="7" t="n">
        <v>11</v>
      </c>
      <c r="H16026" s="7" t="n">
        <v>1</v>
      </c>
      <c r="I16026" s="11" t="n">
        <f t="normal" ca="1">A16038</f>
        <v>0</v>
      </c>
    </row>
    <row r="16027" spans="1:8">
      <c r="A16027" t="s">
        <v>4</v>
      </c>
      <c r="B16027" s="4" t="s">
        <v>5</v>
      </c>
      <c r="C16027" s="4" t="s">
        <v>7</v>
      </c>
      <c r="D16027" s="4" t="s">
        <v>11</v>
      </c>
      <c r="E16027" s="4" t="s">
        <v>8</v>
      </c>
    </row>
    <row r="16028" spans="1:8">
      <c r="A16028" t="n">
        <v>125732</v>
      </c>
      <c r="B16028" s="30" t="n">
        <v>51</v>
      </c>
      <c r="C16028" s="7" t="n">
        <v>4</v>
      </c>
      <c r="D16028" s="7" t="n">
        <v>2</v>
      </c>
      <c r="E16028" s="7" t="s">
        <v>280</v>
      </c>
    </row>
    <row r="16029" spans="1:8">
      <c r="A16029" t="s">
        <v>4</v>
      </c>
      <c r="B16029" s="4" t="s">
        <v>5</v>
      </c>
      <c r="C16029" s="4" t="s">
        <v>11</v>
      </c>
    </row>
    <row r="16030" spans="1:8">
      <c r="A16030" t="n">
        <v>125745</v>
      </c>
      <c r="B16030" s="26" t="n">
        <v>16</v>
      </c>
      <c r="C16030" s="7" t="n">
        <v>0</v>
      </c>
    </row>
    <row r="16031" spans="1:8">
      <c r="A16031" t="s">
        <v>4</v>
      </c>
      <c r="B16031" s="4" t="s">
        <v>5</v>
      </c>
      <c r="C16031" s="4" t="s">
        <v>11</v>
      </c>
      <c r="D16031" s="4" t="s">
        <v>7</v>
      </c>
      <c r="E16031" s="4" t="s">
        <v>17</v>
      </c>
      <c r="F16031" s="4" t="s">
        <v>42</v>
      </c>
      <c r="G16031" s="4" t="s">
        <v>7</v>
      </c>
      <c r="H16031" s="4" t="s">
        <v>7</v>
      </c>
    </row>
    <row r="16032" spans="1:8">
      <c r="A16032" t="n">
        <v>125748</v>
      </c>
      <c r="B16032" s="31" t="n">
        <v>26</v>
      </c>
      <c r="C16032" s="7" t="n">
        <v>2</v>
      </c>
      <c r="D16032" s="7" t="n">
        <v>17</v>
      </c>
      <c r="E16032" s="7" t="n">
        <v>6495</v>
      </c>
      <c r="F16032" s="7" t="s">
        <v>340</v>
      </c>
      <c r="G16032" s="7" t="n">
        <v>2</v>
      </c>
      <c r="H16032" s="7" t="n">
        <v>0</v>
      </c>
    </row>
    <row r="16033" spans="1:9">
      <c r="A16033" t="s">
        <v>4</v>
      </c>
      <c r="B16033" s="4" t="s">
        <v>5</v>
      </c>
    </row>
    <row r="16034" spans="1:9">
      <c r="A16034" t="n">
        <v>125823</v>
      </c>
      <c r="B16034" s="24" t="n">
        <v>28</v>
      </c>
    </row>
    <row r="16035" spans="1:9">
      <c r="A16035" t="s">
        <v>4</v>
      </c>
      <c r="B16035" s="4" t="s">
        <v>5</v>
      </c>
      <c r="C16035" s="4" t="s">
        <v>13</v>
      </c>
    </row>
    <row r="16036" spans="1:9">
      <c r="A16036" t="n">
        <v>125824</v>
      </c>
      <c r="B16036" s="19" t="n">
        <v>3</v>
      </c>
      <c r="C16036" s="11" t="n">
        <f t="normal" ca="1">A16046</f>
        <v>0</v>
      </c>
    </row>
    <row r="16037" spans="1:9">
      <c r="A16037" t="s">
        <v>4</v>
      </c>
      <c r="B16037" s="4" t="s">
        <v>5</v>
      </c>
      <c r="C16037" s="4" t="s">
        <v>7</v>
      </c>
      <c r="D16037" s="4" t="s">
        <v>11</v>
      </c>
      <c r="E16037" s="4" t="s">
        <v>8</v>
      </c>
    </row>
    <row r="16038" spans="1:9">
      <c r="A16038" t="n">
        <v>125829</v>
      </c>
      <c r="B16038" s="30" t="n">
        <v>51</v>
      </c>
      <c r="C16038" s="7" t="n">
        <v>4</v>
      </c>
      <c r="D16038" s="7" t="n">
        <v>2</v>
      </c>
      <c r="E16038" s="7" t="s">
        <v>280</v>
      </c>
    </row>
    <row r="16039" spans="1:9">
      <c r="A16039" t="s">
        <v>4</v>
      </c>
      <c r="B16039" s="4" t="s">
        <v>5</v>
      </c>
      <c r="C16039" s="4" t="s">
        <v>11</v>
      </c>
    </row>
    <row r="16040" spans="1:9">
      <c r="A16040" t="n">
        <v>125842</v>
      </c>
      <c r="B16040" s="26" t="n">
        <v>16</v>
      </c>
      <c r="C16040" s="7" t="n">
        <v>0</v>
      </c>
    </row>
    <row r="16041" spans="1:9">
      <c r="A16041" t="s">
        <v>4</v>
      </c>
      <c r="B16041" s="4" t="s">
        <v>5</v>
      </c>
      <c r="C16041" s="4" t="s">
        <v>11</v>
      </c>
      <c r="D16041" s="4" t="s">
        <v>7</v>
      </c>
      <c r="E16041" s="4" t="s">
        <v>17</v>
      </c>
      <c r="F16041" s="4" t="s">
        <v>42</v>
      </c>
      <c r="G16041" s="4" t="s">
        <v>7</v>
      </c>
      <c r="H16041" s="4" t="s">
        <v>7</v>
      </c>
    </row>
    <row r="16042" spans="1:9">
      <c r="A16042" t="n">
        <v>125845</v>
      </c>
      <c r="B16042" s="31" t="n">
        <v>26</v>
      </c>
      <c r="C16042" s="7" t="n">
        <v>2</v>
      </c>
      <c r="D16042" s="7" t="n">
        <v>17</v>
      </c>
      <c r="E16042" s="7" t="n">
        <v>6496</v>
      </c>
      <c r="F16042" s="7" t="s">
        <v>341</v>
      </c>
      <c r="G16042" s="7" t="n">
        <v>2</v>
      </c>
      <c r="H16042" s="7" t="n">
        <v>0</v>
      </c>
    </row>
    <row r="16043" spans="1:9">
      <c r="A16043" t="s">
        <v>4</v>
      </c>
      <c r="B16043" s="4" t="s">
        <v>5</v>
      </c>
    </row>
    <row r="16044" spans="1:9">
      <c r="A16044" t="n">
        <v>125935</v>
      </c>
      <c r="B16044" s="24" t="n">
        <v>28</v>
      </c>
    </row>
    <row r="16045" spans="1:9">
      <c r="A16045" t="s">
        <v>4</v>
      </c>
      <c r="B16045" s="4" t="s">
        <v>5</v>
      </c>
      <c r="C16045" s="4" t="s">
        <v>11</v>
      </c>
      <c r="D16045" s="4" t="s">
        <v>7</v>
      </c>
    </row>
    <row r="16046" spans="1:9">
      <c r="A16046" t="n">
        <v>125936</v>
      </c>
      <c r="B16046" s="33" t="n">
        <v>89</v>
      </c>
      <c r="C16046" s="7" t="n">
        <v>65533</v>
      </c>
      <c r="D16046" s="7" t="n">
        <v>1</v>
      </c>
    </row>
    <row r="16047" spans="1:9">
      <c r="A16047" t="s">
        <v>4</v>
      </c>
      <c r="B16047" s="4" t="s">
        <v>5</v>
      </c>
      <c r="C16047" s="4" t="s">
        <v>7</v>
      </c>
      <c r="D16047" s="4" t="s">
        <v>11</v>
      </c>
      <c r="E16047" s="4" t="s">
        <v>11</v>
      </c>
      <c r="F16047" s="4" t="s">
        <v>7</v>
      </c>
    </row>
    <row r="16048" spans="1:9">
      <c r="A16048" t="n">
        <v>125940</v>
      </c>
      <c r="B16048" s="22" t="n">
        <v>25</v>
      </c>
      <c r="C16048" s="7" t="n">
        <v>1</v>
      </c>
      <c r="D16048" s="7" t="n">
        <v>65535</v>
      </c>
      <c r="E16048" s="7" t="n">
        <v>65535</v>
      </c>
      <c r="F16048" s="7" t="n">
        <v>0</v>
      </c>
    </row>
    <row r="16049" spans="1:8">
      <c r="A16049" t="s">
        <v>4</v>
      </c>
      <c r="B16049" s="4" t="s">
        <v>5</v>
      </c>
      <c r="C16049" s="4" t="s">
        <v>7</v>
      </c>
      <c r="D16049" s="4" t="s">
        <v>11</v>
      </c>
      <c r="E16049" s="4" t="s">
        <v>8</v>
      </c>
    </row>
    <row r="16050" spans="1:8">
      <c r="A16050" t="n">
        <v>125947</v>
      </c>
      <c r="B16050" s="30" t="n">
        <v>51</v>
      </c>
      <c r="C16050" s="7" t="n">
        <v>4</v>
      </c>
      <c r="D16050" s="7" t="n">
        <v>0</v>
      </c>
      <c r="E16050" s="7" t="s">
        <v>342</v>
      </c>
    </row>
    <row r="16051" spans="1:8">
      <c r="A16051" t="s">
        <v>4</v>
      </c>
      <c r="B16051" s="4" t="s">
        <v>5</v>
      </c>
      <c r="C16051" s="4" t="s">
        <v>11</v>
      </c>
    </row>
    <row r="16052" spans="1:8">
      <c r="A16052" t="n">
        <v>125960</v>
      </c>
      <c r="B16052" s="26" t="n">
        <v>16</v>
      </c>
      <c r="C16052" s="7" t="n">
        <v>0</v>
      </c>
    </row>
    <row r="16053" spans="1:8">
      <c r="A16053" t="s">
        <v>4</v>
      </c>
      <c r="B16053" s="4" t="s">
        <v>5</v>
      </c>
      <c r="C16053" s="4" t="s">
        <v>11</v>
      </c>
      <c r="D16053" s="4" t="s">
        <v>7</v>
      </c>
      <c r="E16053" s="4" t="s">
        <v>17</v>
      </c>
      <c r="F16053" s="4" t="s">
        <v>42</v>
      </c>
      <c r="G16053" s="4" t="s">
        <v>7</v>
      </c>
      <c r="H16053" s="4" t="s">
        <v>7</v>
      </c>
    </row>
    <row r="16054" spans="1:8">
      <c r="A16054" t="n">
        <v>125963</v>
      </c>
      <c r="B16054" s="31" t="n">
        <v>26</v>
      </c>
      <c r="C16054" s="7" t="n">
        <v>0</v>
      </c>
      <c r="D16054" s="7" t="n">
        <v>17</v>
      </c>
      <c r="E16054" s="7" t="n">
        <v>53291</v>
      </c>
      <c r="F16054" s="7" t="s">
        <v>343</v>
      </c>
      <c r="G16054" s="7" t="n">
        <v>2</v>
      </c>
      <c r="H16054" s="7" t="n">
        <v>0</v>
      </c>
    </row>
    <row r="16055" spans="1:8">
      <c r="A16055" t="s">
        <v>4</v>
      </c>
      <c r="B16055" s="4" t="s">
        <v>5</v>
      </c>
    </row>
    <row r="16056" spans="1:8">
      <c r="A16056" t="n">
        <v>126020</v>
      </c>
      <c r="B16056" s="24" t="n">
        <v>28</v>
      </c>
    </row>
    <row r="16057" spans="1:8">
      <c r="A16057" t="s">
        <v>4</v>
      </c>
      <c r="B16057" s="4" t="s">
        <v>5</v>
      </c>
      <c r="C16057" s="4" t="s">
        <v>11</v>
      </c>
      <c r="D16057" s="4" t="s">
        <v>7</v>
      </c>
    </row>
    <row r="16058" spans="1:8">
      <c r="A16058" t="n">
        <v>126021</v>
      </c>
      <c r="B16058" s="33" t="n">
        <v>89</v>
      </c>
      <c r="C16058" s="7" t="n">
        <v>65533</v>
      </c>
      <c r="D16058" s="7" t="n">
        <v>1</v>
      </c>
    </row>
    <row r="16059" spans="1:8">
      <c r="A16059" t="s">
        <v>4</v>
      </c>
      <c r="B16059" s="4" t="s">
        <v>5</v>
      </c>
      <c r="C16059" s="4" t="s">
        <v>7</v>
      </c>
      <c r="D16059" s="4" t="s">
        <v>11</v>
      </c>
      <c r="E16059" s="4" t="s">
        <v>11</v>
      </c>
      <c r="F16059" s="4" t="s">
        <v>7</v>
      </c>
    </row>
    <row r="16060" spans="1:8">
      <c r="A16060" t="n">
        <v>126025</v>
      </c>
      <c r="B16060" s="22" t="n">
        <v>25</v>
      </c>
      <c r="C16060" s="7" t="n">
        <v>1</v>
      </c>
      <c r="D16060" s="7" t="n">
        <v>60</v>
      </c>
      <c r="E16060" s="7" t="n">
        <v>640</v>
      </c>
      <c r="F16060" s="7" t="n">
        <v>1</v>
      </c>
    </row>
    <row r="16061" spans="1:8">
      <c r="A16061" t="s">
        <v>4</v>
      </c>
      <c r="B16061" s="4" t="s">
        <v>5</v>
      </c>
      <c r="C16061" s="4" t="s">
        <v>7</v>
      </c>
      <c r="D16061" s="4" t="s">
        <v>11</v>
      </c>
      <c r="E16061" s="4" t="s">
        <v>8</v>
      </c>
    </row>
    <row r="16062" spans="1:8">
      <c r="A16062" t="n">
        <v>126032</v>
      </c>
      <c r="B16062" s="30" t="n">
        <v>51</v>
      </c>
      <c r="C16062" s="7" t="n">
        <v>4</v>
      </c>
      <c r="D16062" s="7" t="n">
        <v>8</v>
      </c>
      <c r="E16062" s="7" t="s">
        <v>344</v>
      </c>
    </row>
    <row r="16063" spans="1:8">
      <c r="A16063" t="s">
        <v>4</v>
      </c>
      <c r="B16063" s="4" t="s">
        <v>5</v>
      </c>
      <c r="C16063" s="4" t="s">
        <v>11</v>
      </c>
    </row>
    <row r="16064" spans="1:8">
      <c r="A16064" t="n">
        <v>126046</v>
      </c>
      <c r="B16064" s="26" t="n">
        <v>16</v>
      </c>
      <c r="C16064" s="7" t="n">
        <v>0</v>
      </c>
    </row>
    <row r="16065" spans="1:8">
      <c r="A16065" t="s">
        <v>4</v>
      </c>
      <c r="B16065" s="4" t="s">
        <v>5</v>
      </c>
      <c r="C16065" s="4" t="s">
        <v>11</v>
      </c>
      <c r="D16065" s="4" t="s">
        <v>7</v>
      </c>
      <c r="E16065" s="4" t="s">
        <v>17</v>
      </c>
      <c r="F16065" s="4" t="s">
        <v>42</v>
      </c>
      <c r="G16065" s="4" t="s">
        <v>7</v>
      </c>
      <c r="H16065" s="4" t="s">
        <v>7</v>
      </c>
    </row>
    <row r="16066" spans="1:8">
      <c r="A16066" t="n">
        <v>126049</v>
      </c>
      <c r="B16066" s="31" t="n">
        <v>26</v>
      </c>
      <c r="C16066" s="7" t="n">
        <v>8</v>
      </c>
      <c r="D16066" s="7" t="n">
        <v>17</v>
      </c>
      <c r="E16066" s="7" t="n">
        <v>9427</v>
      </c>
      <c r="F16066" s="7" t="s">
        <v>345</v>
      </c>
      <c r="G16066" s="7" t="n">
        <v>2</v>
      </c>
      <c r="H16066" s="7" t="n">
        <v>0</v>
      </c>
    </row>
    <row r="16067" spans="1:8">
      <c r="A16067" t="s">
        <v>4</v>
      </c>
      <c r="B16067" s="4" t="s">
        <v>5</v>
      </c>
      <c r="C16067" s="4" t="s">
        <v>11</v>
      </c>
    </row>
    <row r="16068" spans="1:8">
      <c r="A16068" t="n">
        <v>126089</v>
      </c>
      <c r="B16068" s="26" t="n">
        <v>16</v>
      </c>
      <c r="C16068" s="7" t="n">
        <v>1000</v>
      </c>
    </row>
    <row r="16069" spans="1:8">
      <c r="A16069" t="s">
        <v>4</v>
      </c>
      <c r="B16069" s="4" t="s">
        <v>5</v>
      </c>
      <c r="C16069" s="4" t="s">
        <v>7</v>
      </c>
      <c r="D16069" s="4" t="s">
        <v>11</v>
      </c>
      <c r="E16069" s="4" t="s">
        <v>8</v>
      </c>
      <c r="F16069" s="4" t="s">
        <v>8</v>
      </c>
      <c r="G16069" s="4" t="s">
        <v>8</v>
      </c>
      <c r="H16069" s="4" t="s">
        <v>8</v>
      </c>
    </row>
    <row r="16070" spans="1:8">
      <c r="A16070" t="n">
        <v>126092</v>
      </c>
      <c r="B16070" s="30" t="n">
        <v>51</v>
      </c>
      <c r="C16070" s="7" t="n">
        <v>3</v>
      </c>
      <c r="D16070" s="7" t="n">
        <v>8</v>
      </c>
      <c r="E16070" s="7" t="s">
        <v>346</v>
      </c>
      <c r="F16070" s="7" t="s">
        <v>18</v>
      </c>
      <c r="G16070" s="7" t="s">
        <v>61</v>
      </c>
      <c r="H16070" s="7" t="s">
        <v>62</v>
      </c>
    </row>
    <row r="16071" spans="1:8">
      <c r="A16071" t="s">
        <v>4</v>
      </c>
      <c r="B16071" s="4" t="s">
        <v>5</v>
      </c>
    </row>
    <row r="16072" spans="1:8">
      <c r="A16072" t="n">
        <v>126104</v>
      </c>
      <c r="B16072" s="24" t="n">
        <v>28</v>
      </c>
    </row>
    <row r="16073" spans="1:8">
      <c r="A16073" t="s">
        <v>4</v>
      </c>
      <c r="B16073" s="4" t="s">
        <v>5</v>
      </c>
      <c r="C16073" s="4" t="s">
        <v>11</v>
      </c>
      <c r="D16073" s="4" t="s">
        <v>7</v>
      </c>
    </row>
    <row r="16074" spans="1:8">
      <c r="A16074" t="n">
        <v>126105</v>
      </c>
      <c r="B16074" s="33" t="n">
        <v>89</v>
      </c>
      <c r="C16074" s="7" t="n">
        <v>65533</v>
      </c>
      <c r="D16074" s="7" t="n">
        <v>1</v>
      </c>
    </row>
    <row r="16075" spans="1:8">
      <c r="A16075" t="s">
        <v>4</v>
      </c>
      <c r="B16075" s="4" t="s">
        <v>5</v>
      </c>
      <c r="C16075" s="4" t="s">
        <v>7</v>
      </c>
      <c r="D16075" s="4" t="s">
        <v>11</v>
      </c>
      <c r="E16075" s="4" t="s">
        <v>11</v>
      </c>
      <c r="F16075" s="4" t="s">
        <v>7</v>
      </c>
    </row>
    <row r="16076" spans="1:8">
      <c r="A16076" t="n">
        <v>126109</v>
      </c>
      <c r="B16076" s="22" t="n">
        <v>25</v>
      </c>
      <c r="C16076" s="7" t="n">
        <v>1</v>
      </c>
      <c r="D16076" s="7" t="n">
        <v>65535</v>
      </c>
      <c r="E16076" s="7" t="n">
        <v>65535</v>
      </c>
      <c r="F16076" s="7" t="n">
        <v>0</v>
      </c>
    </row>
    <row r="16077" spans="1:8">
      <c r="A16077" t="s">
        <v>4</v>
      </c>
      <c r="B16077" s="4" t="s">
        <v>5</v>
      </c>
      <c r="C16077" s="4" t="s">
        <v>7</v>
      </c>
      <c r="D16077" s="4" t="s">
        <v>11</v>
      </c>
      <c r="E16077" s="4" t="s">
        <v>11</v>
      </c>
      <c r="F16077" s="4" t="s">
        <v>7</v>
      </c>
    </row>
    <row r="16078" spans="1:8">
      <c r="A16078" t="n">
        <v>126116</v>
      </c>
      <c r="B16078" s="22" t="n">
        <v>25</v>
      </c>
      <c r="C16078" s="7" t="n">
        <v>1</v>
      </c>
      <c r="D16078" s="7" t="n">
        <v>60</v>
      </c>
      <c r="E16078" s="7" t="n">
        <v>500</v>
      </c>
      <c r="F16078" s="7" t="n">
        <v>2</v>
      </c>
    </row>
    <row r="16079" spans="1:8">
      <c r="A16079" t="s">
        <v>4</v>
      </c>
      <c r="B16079" s="4" t="s">
        <v>5</v>
      </c>
      <c r="C16079" s="4" t="s">
        <v>7</v>
      </c>
      <c r="D16079" s="4" t="s">
        <v>11</v>
      </c>
      <c r="E16079" s="4" t="s">
        <v>8</v>
      </c>
    </row>
    <row r="16080" spans="1:8">
      <c r="A16080" t="n">
        <v>126123</v>
      </c>
      <c r="B16080" s="30" t="n">
        <v>51</v>
      </c>
      <c r="C16080" s="7" t="n">
        <v>4</v>
      </c>
      <c r="D16080" s="7" t="n">
        <v>6</v>
      </c>
      <c r="E16080" s="7" t="s">
        <v>276</v>
      </c>
    </row>
    <row r="16081" spans="1:8">
      <c r="A16081" t="s">
        <v>4</v>
      </c>
      <c r="B16081" s="4" t="s">
        <v>5</v>
      </c>
      <c r="C16081" s="4" t="s">
        <v>11</v>
      </c>
    </row>
    <row r="16082" spans="1:8">
      <c r="A16082" t="n">
        <v>126136</v>
      </c>
      <c r="B16082" s="26" t="n">
        <v>16</v>
      </c>
      <c r="C16082" s="7" t="n">
        <v>0</v>
      </c>
    </row>
    <row r="16083" spans="1:8">
      <c r="A16083" t="s">
        <v>4</v>
      </c>
      <c r="B16083" s="4" t="s">
        <v>5</v>
      </c>
      <c r="C16083" s="4" t="s">
        <v>11</v>
      </c>
      <c r="D16083" s="4" t="s">
        <v>7</v>
      </c>
      <c r="E16083" s="4" t="s">
        <v>17</v>
      </c>
      <c r="F16083" s="4" t="s">
        <v>42</v>
      </c>
      <c r="G16083" s="4" t="s">
        <v>7</v>
      </c>
      <c r="H16083" s="4" t="s">
        <v>7</v>
      </c>
    </row>
    <row r="16084" spans="1:8">
      <c r="A16084" t="n">
        <v>126139</v>
      </c>
      <c r="B16084" s="31" t="n">
        <v>26</v>
      </c>
      <c r="C16084" s="7" t="n">
        <v>6</v>
      </c>
      <c r="D16084" s="7" t="n">
        <v>17</v>
      </c>
      <c r="E16084" s="7" t="n">
        <v>8512</v>
      </c>
      <c r="F16084" s="7" t="s">
        <v>347</v>
      </c>
      <c r="G16084" s="7" t="n">
        <v>2</v>
      </c>
      <c r="H16084" s="7" t="n">
        <v>0</v>
      </c>
    </row>
    <row r="16085" spans="1:8">
      <c r="A16085" t="s">
        <v>4</v>
      </c>
      <c r="B16085" s="4" t="s">
        <v>5</v>
      </c>
    </row>
    <row r="16086" spans="1:8">
      <c r="A16086" t="n">
        <v>126195</v>
      </c>
      <c r="B16086" s="24" t="n">
        <v>28</v>
      </c>
    </row>
    <row r="16087" spans="1:8">
      <c r="A16087" t="s">
        <v>4</v>
      </c>
      <c r="B16087" s="4" t="s">
        <v>5</v>
      </c>
      <c r="C16087" s="4" t="s">
        <v>11</v>
      </c>
      <c r="D16087" s="4" t="s">
        <v>7</v>
      </c>
    </row>
    <row r="16088" spans="1:8">
      <c r="A16088" t="n">
        <v>126196</v>
      </c>
      <c r="B16088" s="33" t="n">
        <v>89</v>
      </c>
      <c r="C16088" s="7" t="n">
        <v>65533</v>
      </c>
      <c r="D16088" s="7" t="n">
        <v>1</v>
      </c>
    </row>
    <row r="16089" spans="1:8">
      <c r="A16089" t="s">
        <v>4</v>
      </c>
      <c r="B16089" s="4" t="s">
        <v>5</v>
      </c>
      <c r="C16089" s="4" t="s">
        <v>7</v>
      </c>
      <c r="D16089" s="4" t="s">
        <v>11</v>
      </c>
      <c r="E16089" s="4" t="s">
        <v>11</v>
      </c>
      <c r="F16089" s="4" t="s">
        <v>7</v>
      </c>
    </row>
    <row r="16090" spans="1:8">
      <c r="A16090" t="n">
        <v>126200</v>
      </c>
      <c r="B16090" s="22" t="n">
        <v>25</v>
      </c>
      <c r="C16090" s="7" t="n">
        <v>1</v>
      </c>
      <c r="D16090" s="7" t="n">
        <v>65535</v>
      </c>
      <c r="E16090" s="7" t="n">
        <v>65535</v>
      </c>
      <c r="F16090" s="7" t="n">
        <v>0</v>
      </c>
    </row>
    <row r="16091" spans="1:8">
      <c r="A16091" t="s">
        <v>4</v>
      </c>
      <c r="B16091" s="4" t="s">
        <v>5</v>
      </c>
      <c r="C16091" s="4" t="s">
        <v>7</v>
      </c>
      <c r="D16091" s="4" t="s">
        <v>11</v>
      </c>
      <c r="E16091" s="4" t="s">
        <v>15</v>
      </c>
    </row>
    <row r="16092" spans="1:8">
      <c r="A16092" t="n">
        <v>126207</v>
      </c>
      <c r="B16092" s="28" t="n">
        <v>58</v>
      </c>
      <c r="C16092" s="7" t="n">
        <v>101</v>
      </c>
      <c r="D16092" s="7" t="n">
        <v>500</v>
      </c>
      <c r="E16092" s="7" t="n">
        <v>1</v>
      </c>
    </row>
    <row r="16093" spans="1:8">
      <c r="A16093" t="s">
        <v>4</v>
      </c>
      <c r="B16093" s="4" t="s">
        <v>5</v>
      </c>
      <c r="C16093" s="4" t="s">
        <v>7</v>
      </c>
      <c r="D16093" s="4" t="s">
        <v>11</v>
      </c>
    </row>
    <row r="16094" spans="1:8">
      <c r="A16094" t="n">
        <v>126215</v>
      </c>
      <c r="B16094" s="28" t="n">
        <v>58</v>
      </c>
      <c r="C16094" s="7" t="n">
        <v>254</v>
      </c>
      <c r="D16094" s="7" t="n">
        <v>0</v>
      </c>
    </row>
    <row r="16095" spans="1:8">
      <c r="A16095" t="s">
        <v>4</v>
      </c>
      <c r="B16095" s="4" t="s">
        <v>5</v>
      </c>
      <c r="C16095" s="4" t="s">
        <v>17</v>
      </c>
    </row>
    <row r="16096" spans="1:8">
      <c r="A16096" t="n">
        <v>126219</v>
      </c>
      <c r="B16096" s="32" t="n">
        <v>15</v>
      </c>
      <c r="C16096" s="7" t="n">
        <v>256</v>
      </c>
    </row>
    <row r="16097" spans="1:8">
      <c r="A16097" t="s">
        <v>4</v>
      </c>
      <c r="B16097" s="4" t="s">
        <v>5</v>
      </c>
      <c r="C16097" s="4" t="s">
        <v>7</v>
      </c>
      <c r="D16097" s="4" t="s">
        <v>8</v>
      </c>
      <c r="E16097" s="4" t="s">
        <v>15</v>
      </c>
      <c r="F16097" s="4" t="s">
        <v>15</v>
      </c>
      <c r="G16097" s="4" t="s">
        <v>15</v>
      </c>
    </row>
    <row r="16098" spans="1:8">
      <c r="A16098" t="n">
        <v>126224</v>
      </c>
      <c r="B16098" s="17" t="n">
        <v>94</v>
      </c>
      <c r="C16098" s="7" t="n">
        <v>2</v>
      </c>
      <c r="D16098" s="7" t="s">
        <v>229</v>
      </c>
      <c r="E16098" s="7" t="n">
        <v>-26.6000003814697</v>
      </c>
      <c r="F16098" s="7" t="n">
        <v>0</v>
      </c>
      <c r="G16098" s="7" t="n">
        <v>-54.3499984741211</v>
      </c>
    </row>
    <row r="16099" spans="1:8">
      <c r="A16099" t="s">
        <v>4</v>
      </c>
      <c r="B16099" s="4" t="s">
        <v>5</v>
      </c>
      <c r="C16099" s="4" t="s">
        <v>7</v>
      </c>
      <c r="D16099" s="4" t="s">
        <v>8</v>
      </c>
      <c r="E16099" s="4" t="s">
        <v>15</v>
      </c>
      <c r="F16099" s="4" t="s">
        <v>15</v>
      </c>
      <c r="G16099" s="4" t="s">
        <v>15</v>
      </c>
    </row>
    <row r="16100" spans="1:8">
      <c r="A16100" t="n">
        <v>126248</v>
      </c>
      <c r="B16100" s="17" t="n">
        <v>94</v>
      </c>
      <c r="C16100" s="7" t="n">
        <v>3</v>
      </c>
      <c r="D16100" s="7" t="s">
        <v>229</v>
      </c>
      <c r="E16100" s="7" t="n">
        <v>0</v>
      </c>
      <c r="F16100" s="7" t="n">
        <v>180</v>
      </c>
      <c r="G16100" s="7" t="n">
        <v>0</v>
      </c>
    </row>
    <row r="16101" spans="1:8">
      <c r="A16101" t="s">
        <v>4</v>
      </c>
      <c r="B16101" s="4" t="s">
        <v>5</v>
      </c>
      <c r="C16101" s="4" t="s">
        <v>7</v>
      </c>
      <c r="D16101" s="4" t="s">
        <v>8</v>
      </c>
      <c r="E16101" s="4" t="s">
        <v>15</v>
      </c>
      <c r="F16101" s="4" t="s">
        <v>15</v>
      </c>
      <c r="G16101" s="4" t="s">
        <v>15</v>
      </c>
    </row>
    <row r="16102" spans="1:8">
      <c r="A16102" t="n">
        <v>126272</v>
      </c>
      <c r="B16102" s="17" t="n">
        <v>94</v>
      </c>
      <c r="C16102" s="7" t="n">
        <v>2</v>
      </c>
      <c r="D16102" s="7" t="s">
        <v>234</v>
      </c>
      <c r="E16102" s="7" t="n">
        <v>-28.2999992370605</v>
      </c>
      <c r="F16102" s="7" t="n">
        <v>0</v>
      </c>
      <c r="G16102" s="7" t="n">
        <v>-54.3499984741211</v>
      </c>
    </row>
    <row r="16103" spans="1:8">
      <c r="A16103" t="s">
        <v>4</v>
      </c>
      <c r="B16103" s="4" t="s">
        <v>5</v>
      </c>
      <c r="C16103" s="4" t="s">
        <v>7</v>
      </c>
      <c r="D16103" s="4" t="s">
        <v>8</v>
      </c>
      <c r="E16103" s="4" t="s">
        <v>15</v>
      </c>
      <c r="F16103" s="4" t="s">
        <v>15</v>
      </c>
      <c r="G16103" s="4" t="s">
        <v>15</v>
      </c>
    </row>
    <row r="16104" spans="1:8">
      <c r="A16104" t="n">
        <v>126296</v>
      </c>
      <c r="B16104" s="17" t="n">
        <v>94</v>
      </c>
      <c r="C16104" s="7" t="n">
        <v>3</v>
      </c>
      <c r="D16104" s="7" t="s">
        <v>234</v>
      </c>
      <c r="E16104" s="7" t="n">
        <v>0</v>
      </c>
      <c r="F16104" s="7" t="n">
        <v>180</v>
      </c>
      <c r="G16104" s="7" t="n">
        <v>0</v>
      </c>
    </row>
    <row r="16105" spans="1:8">
      <c r="A16105" t="s">
        <v>4</v>
      </c>
      <c r="B16105" s="4" t="s">
        <v>5</v>
      </c>
      <c r="C16105" s="4" t="s">
        <v>7</v>
      </c>
      <c r="D16105" s="4" t="s">
        <v>8</v>
      </c>
      <c r="E16105" s="4" t="s">
        <v>15</v>
      </c>
      <c r="F16105" s="4" t="s">
        <v>15</v>
      </c>
      <c r="G16105" s="4" t="s">
        <v>15</v>
      </c>
    </row>
    <row r="16106" spans="1:8">
      <c r="A16106" t="n">
        <v>126320</v>
      </c>
      <c r="B16106" s="17" t="n">
        <v>94</v>
      </c>
      <c r="C16106" s="7" t="n">
        <v>2</v>
      </c>
      <c r="D16106" s="7" t="s">
        <v>235</v>
      </c>
      <c r="E16106" s="7" t="n">
        <v>-30</v>
      </c>
      <c r="F16106" s="7" t="n">
        <v>0</v>
      </c>
      <c r="G16106" s="7" t="n">
        <v>-54.3499984741211</v>
      </c>
    </row>
    <row r="16107" spans="1:8">
      <c r="A16107" t="s">
        <v>4</v>
      </c>
      <c r="B16107" s="4" t="s">
        <v>5</v>
      </c>
      <c r="C16107" s="4" t="s">
        <v>7</v>
      </c>
      <c r="D16107" s="4" t="s">
        <v>8</v>
      </c>
      <c r="E16107" s="4" t="s">
        <v>15</v>
      </c>
      <c r="F16107" s="4" t="s">
        <v>15</v>
      </c>
      <c r="G16107" s="4" t="s">
        <v>15</v>
      </c>
    </row>
    <row r="16108" spans="1:8">
      <c r="A16108" t="n">
        <v>126344</v>
      </c>
      <c r="B16108" s="17" t="n">
        <v>94</v>
      </c>
      <c r="C16108" s="7" t="n">
        <v>3</v>
      </c>
      <c r="D16108" s="7" t="s">
        <v>235</v>
      </c>
      <c r="E16108" s="7" t="n">
        <v>0</v>
      </c>
      <c r="F16108" s="7" t="n">
        <v>180</v>
      </c>
      <c r="G16108" s="7" t="n">
        <v>0</v>
      </c>
    </row>
    <row r="16109" spans="1:8">
      <c r="A16109" t="s">
        <v>4</v>
      </c>
      <c r="B16109" s="4" t="s">
        <v>5</v>
      </c>
      <c r="C16109" s="4" t="s">
        <v>7</v>
      </c>
      <c r="D16109" s="4" t="s">
        <v>8</v>
      </c>
      <c r="E16109" s="4" t="s">
        <v>15</v>
      </c>
      <c r="F16109" s="4" t="s">
        <v>15</v>
      </c>
      <c r="G16109" s="4" t="s">
        <v>15</v>
      </c>
    </row>
    <row r="16110" spans="1:8">
      <c r="A16110" t="n">
        <v>126368</v>
      </c>
      <c r="B16110" s="17" t="n">
        <v>94</v>
      </c>
      <c r="C16110" s="7" t="n">
        <v>2</v>
      </c>
      <c r="D16110" s="7" t="s">
        <v>236</v>
      </c>
      <c r="E16110" s="7" t="n">
        <v>-31.7000007629395</v>
      </c>
      <c r="F16110" s="7" t="n">
        <v>0</v>
      </c>
      <c r="G16110" s="7" t="n">
        <v>-54.3499984741211</v>
      </c>
    </row>
    <row r="16111" spans="1:8">
      <c r="A16111" t="s">
        <v>4</v>
      </c>
      <c r="B16111" s="4" t="s">
        <v>5</v>
      </c>
      <c r="C16111" s="4" t="s">
        <v>7</v>
      </c>
      <c r="D16111" s="4" t="s">
        <v>8</v>
      </c>
      <c r="E16111" s="4" t="s">
        <v>15</v>
      </c>
      <c r="F16111" s="4" t="s">
        <v>15</v>
      </c>
      <c r="G16111" s="4" t="s">
        <v>15</v>
      </c>
    </row>
    <row r="16112" spans="1:8">
      <c r="A16112" t="n">
        <v>126392</v>
      </c>
      <c r="B16112" s="17" t="n">
        <v>94</v>
      </c>
      <c r="C16112" s="7" t="n">
        <v>3</v>
      </c>
      <c r="D16112" s="7" t="s">
        <v>236</v>
      </c>
      <c r="E16112" s="7" t="n">
        <v>0</v>
      </c>
      <c r="F16112" s="7" t="n">
        <v>180</v>
      </c>
      <c r="G16112" s="7" t="n">
        <v>0</v>
      </c>
    </row>
    <row r="16113" spans="1:7">
      <c r="A16113" t="s">
        <v>4</v>
      </c>
      <c r="B16113" s="4" t="s">
        <v>5</v>
      </c>
      <c r="C16113" s="4" t="s">
        <v>7</v>
      </c>
      <c r="D16113" s="4" t="s">
        <v>8</v>
      </c>
      <c r="E16113" s="4" t="s">
        <v>15</v>
      </c>
      <c r="F16113" s="4" t="s">
        <v>15</v>
      </c>
      <c r="G16113" s="4" t="s">
        <v>15</v>
      </c>
    </row>
    <row r="16114" spans="1:7">
      <c r="A16114" t="n">
        <v>126416</v>
      </c>
      <c r="B16114" s="17" t="n">
        <v>94</v>
      </c>
      <c r="C16114" s="7" t="n">
        <v>2</v>
      </c>
      <c r="D16114" s="7" t="s">
        <v>237</v>
      </c>
      <c r="E16114" s="7" t="n">
        <v>-33.4000015258789</v>
      </c>
      <c r="F16114" s="7" t="n">
        <v>0</v>
      </c>
      <c r="G16114" s="7" t="n">
        <v>-54.3499984741211</v>
      </c>
    </row>
    <row r="16115" spans="1:7">
      <c r="A16115" t="s">
        <v>4</v>
      </c>
      <c r="B16115" s="4" t="s">
        <v>5</v>
      </c>
      <c r="C16115" s="4" t="s">
        <v>7</v>
      </c>
      <c r="D16115" s="4" t="s">
        <v>8</v>
      </c>
      <c r="E16115" s="4" t="s">
        <v>15</v>
      </c>
      <c r="F16115" s="4" t="s">
        <v>15</v>
      </c>
      <c r="G16115" s="4" t="s">
        <v>15</v>
      </c>
    </row>
    <row r="16116" spans="1:7">
      <c r="A16116" t="n">
        <v>126440</v>
      </c>
      <c r="B16116" s="17" t="n">
        <v>94</v>
      </c>
      <c r="C16116" s="7" t="n">
        <v>3</v>
      </c>
      <c r="D16116" s="7" t="s">
        <v>237</v>
      </c>
      <c r="E16116" s="7" t="n">
        <v>0</v>
      </c>
      <c r="F16116" s="7" t="n">
        <v>180</v>
      </c>
      <c r="G16116" s="7" t="n">
        <v>0</v>
      </c>
    </row>
    <row r="16117" spans="1:7">
      <c r="A16117" t="s">
        <v>4</v>
      </c>
      <c r="B16117" s="4" t="s">
        <v>5</v>
      </c>
      <c r="C16117" s="4" t="s">
        <v>11</v>
      </c>
      <c r="D16117" s="4" t="s">
        <v>15</v>
      </c>
      <c r="E16117" s="4" t="s">
        <v>15</v>
      </c>
      <c r="F16117" s="4" t="s">
        <v>15</v>
      </c>
      <c r="G16117" s="4" t="s">
        <v>15</v>
      </c>
    </row>
    <row r="16118" spans="1:7">
      <c r="A16118" t="n">
        <v>126464</v>
      </c>
      <c r="B16118" s="37" t="n">
        <v>46</v>
      </c>
      <c r="C16118" s="7" t="n">
        <v>3</v>
      </c>
      <c r="D16118" s="7" t="n">
        <v>-26.6000003814697</v>
      </c>
      <c r="E16118" s="7" t="n">
        <v>0</v>
      </c>
      <c r="F16118" s="7" t="n">
        <v>-54.2000007629395</v>
      </c>
      <c r="G16118" s="7" t="n">
        <v>245</v>
      </c>
    </row>
    <row r="16119" spans="1:7">
      <c r="A16119" t="s">
        <v>4</v>
      </c>
      <c r="B16119" s="4" t="s">
        <v>5</v>
      </c>
      <c r="C16119" s="4" t="s">
        <v>11</v>
      </c>
      <c r="D16119" s="4" t="s">
        <v>15</v>
      </c>
      <c r="E16119" s="4" t="s">
        <v>15</v>
      </c>
      <c r="F16119" s="4" t="s">
        <v>15</v>
      </c>
      <c r="G16119" s="4" t="s">
        <v>15</v>
      </c>
    </row>
    <row r="16120" spans="1:7">
      <c r="A16120" t="n">
        <v>126483</v>
      </c>
      <c r="B16120" s="37" t="n">
        <v>46</v>
      </c>
      <c r="C16120" s="7" t="n">
        <v>7</v>
      </c>
      <c r="D16120" s="7" t="n">
        <v>-28.2999992370605</v>
      </c>
      <c r="E16120" s="7" t="n">
        <v>0</v>
      </c>
      <c r="F16120" s="7" t="n">
        <v>-54.2000007629395</v>
      </c>
      <c r="G16120" s="7" t="n">
        <v>205</v>
      </c>
    </row>
    <row r="16121" spans="1:7">
      <c r="A16121" t="s">
        <v>4</v>
      </c>
      <c r="B16121" s="4" t="s">
        <v>5</v>
      </c>
      <c r="C16121" s="4" t="s">
        <v>11</v>
      </c>
      <c r="D16121" s="4" t="s">
        <v>15</v>
      </c>
      <c r="E16121" s="4" t="s">
        <v>15</v>
      </c>
      <c r="F16121" s="4" t="s">
        <v>15</v>
      </c>
      <c r="G16121" s="4" t="s">
        <v>15</v>
      </c>
    </row>
    <row r="16122" spans="1:7">
      <c r="A16122" t="n">
        <v>126502</v>
      </c>
      <c r="B16122" s="37" t="n">
        <v>46</v>
      </c>
      <c r="C16122" s="7" t="n">
        <v>1</v>
      </c>
      <c r="D16122" s="7" t="n">
        <v>-30</v>
      </c>
      <c r="E16122" s="7" t="n">
        <v>0</v>
      </c>
      <c r="F16122" s="7" t="n">
        <v>-54.2000007629395</v>
      </c>
      <c r="G16122" s="7" t="n">
        <v>245</v>
      </c>
    </row>
    <row r="16123" spans="1:7">
      <c r="A16123" t="s">
        <v>4</v>
      </c>
      <c r="B16123" s="4" t="s">
        <v>5</v>
      </c>
      <c r="C16123" s="4" t="s">
        <v>11</v>
      </c>
      <c r="D16123" s="4" t="s">
        <v>15</v>
      </c>
      <c r="E16123" s="4" t="s">
        <v>15</v>
      </c>
      <c r="F16123" s="4" t="s">
        <v>15</v>
      </c>
      <c r="G16123" s="4" t="s">
        <v>15</v>
      </c>
    </row>
    <row r="16124" spans="1:7">
      <c r="A16124" t="n">
        <v>126521</v>
      </c>
      <c r="B16124" s="37" t="n">
        <v>46</v>
      </c>
      <c r="C16124" s="7" t="n">
        <v>9</v>
      </c>
      <c r="D16124" s="7" t="n">
        <v>-31.7000007629395</v>
      </c>
      <c r="E16124" s="7" t="n">
        <v>0</v>
      </c>
      <c r="F16124" s="7" t="n">
        <v>-54.2000007629395</v>
      </c>
      <c r="G16124" s="7" t="n">
        <v>155</v>
      </c>
    </row>
    <row r="16125" spans="1:7">
      <c r="A16125" t="s">
        <v>4</v>
      </c>
      <c r="B16125" s="4" t="s">
        <v>5</v>
      </c>
      <c r="C16125" s="4" t="s">
        <v>11</v>
      </c>
      <c r="D16125" s="4" t="s">
        <v>15</v>
      </c>
      <c r="E16125" s="4" t="s">
        <v>15</v>
      </c>
      <c r="F16125" s="4" t="s">
        <v>15</v>
      </c>
      <c r="G16125" s="4" t="s">
        <v>15</v>
      </c>
    </row>
    <row r="16126" spans="1:7">
      <c r="A16126" t="n">
        <v>126540</v>
      </c>
      <c r="B16126" s="37" t="n">
        <v>46</v>
      </c>
      <c r="C16126" s="7" t="n">
        <v>5</v>
      </c>
      <c r="D16126" s="7" t="n">
        <v>-33.4000015258789</v>
      </c>
      <c r="E16126" s="7" t="n">
        <v>0</v>
      </c>
      <c r="F16126" s="7" t="n">
        <v>-54.2000007629395</v>
      </c>
      <c r="G16126" s="7" t="n">
        <v>115</v>
      </c>
    </row>
    <row r="16127" spans="1:7">
      <c r="A16127" t="s">
        <v>4</v>
      </c>
      <c r="B16127" s="4" t="s">
        <v>5</v>
      </c>
      <c r="C16127" s="4" t="s">
        <v>11</v>
      </c>
      <c r="D16127" s="4" t="s">
        <v>7</v>
      </c>
      <c r="E16127" s="4" t="s">
        <v>8</v>
      </c>
      <c r="F16127" s="4" t="s">
        <v>15</v>
      </c>
      <c r="G16127" s="4" t="s">
        <v>15</v>
      </c>
      <c r="H16127" s="4" t="s">
        <v>15</v>
      </c>
    </row>
    <row r="16128" spans="1:7">
      <c r="A16128" t="n">
        <v>126559</v>
      </c>
      <c r="B16128" s="40" t="n">
        <v>48</v>
      </c>
      <c r="C16128" s="7" t="n">
        <v>1</v>
      </c>
      <c r="D16128" s="7" t="n">
        <v>0</v>
      </c>
      <c r="E16128" s="7" t="s">
        <v>186</v>
      </c>
      <c r="F16128" s="7" t="n">
        <v>-1</v>
      </c>
      <c r="G16128" s="7" t="n">
        <v>1</v>
      </c>
      <c r="H16128" s="7" t="n">
        <v>0</v>
      </c>
    </row>
    <row r="16129" spans="1:8">
      <c r="A16129" t="s">
        <v>4</v>
      </c>
      <c r="B16129" s="4" t="s">
        <v>5</v>
      </c>
      <c r="C16129" s="4" t="s">
        <v>11</v>
      </c>
      <c r="D16129" s="4" t="s">
        <v>7</v>
      </c>
      <c r="E16129" s="4" t="s">
        <v>8</v>
      </c>
      <c r="F16129" s="4" t="s">
        <v>15</v>
      </c>
      <c r="G16129" s="4" t="s">
        <v>15</v>
      </c>
      <c r="H16129" s="4" t="s">
        <v>15</v>
      </c>
    </row>
    <row r="16130" spans="1:8">
      <c r="A16130" t="n">
        <v>126588</v>
      </c>
      <c r="B16130" s="40" t="n">
        <v>48</v>
      </c>
      <c r="C16130" s="7" t="n">
        <v>5</v>
      </c>
      <c r="D16130" s="7" t="n">
        <v>0</v>
      </c>
      <c r="E16130" s="7" t="s">
        <v>186</v>
      </c>
      <c r="F16130" s="7" t="n">
        <v>-1</v>
      </c>
      <c r="G16130" s="7" t="n">
        <v>1</v>
      </c>
      <c r="H16130" s="7" t="n">
        <v>0</v>
      </c>
    </row>
    <row r="16131" spans="1:8">
      <c r="A16131" t="s">
        <v>4</v>
      </c>
      <c r="B16131" s="4" t="s">
        <v>5</v>
      </c>
      <c r="C16131" s="4" t="s">
        <v>11</v>
      </c>
      <c r="D16131" s="4" t="s">
        <v>7</v>
      </c>
      <c r="E16131" s="4" t="s">
        <v>8</v>
      </c>
      <c r="F16131" s="4" t="s">
        <v>15</v>
      </c>
      <c r="G16131" s="4" t="s">
        <v>15</v>
      </c>
      <c r="H16131" s="4" t="s">
        <v>15</v>
      </c>
    </row>
    <row r="16132" spans="1:8">
      <c r="A16132" t="n">
        <v>126617</v>
      </c>
      <c r="B16132" s="40" t="n">
        <v>48</v>
      </c>
      <c r="C16132" s="7" t="n">
        <v>11</v>
      </c>
      <c r="D16132" s="7" t="n">
        <v>0</v>
      </c>
      <c r="E16132" s="7" t="s">
        <v>135</v>
      </c>
      <c r="F16132" s="7" t="n">
        <v>0</v>
      </c>
      <c r="G16132" s="7" t="n">
        <v>1</v>
      </c>
      <c r="H16132" s="7" t="n">
        <v>0</v>
      </c>
    </row>
    <row r="16133" spans="1:8">
      <c r="A16133" t="s">
        <v>4</v>
      </c>
      <c r="B16133" s="4" t="s">
        <v>5</v>
      </c>
      <c r="C16133" s="4" t="s">
        <v>11</v>
      </c>
      <c r="D16133" s="4" t="s">
        <v>11</v>
      </c>
      <c r="E16133" s="4" t="s">
        <v>11</v>
      </c>
    </row>
    <row r="16134" spans="1:8">
      <c r="A16134" t="n">
        <v>126641</v>
      </c>
      <c r="B16134" s="42" t="n">
        <v>61</v>
      </c>
      <c r="C16134" s="7" t="n">
        <v>1</v>
      </c>
      <c r="D16134" s="7" t="n">
        <v>11</v>
      </c>
      <c r="E16134" s="7" t="n">
        <v>0</v>
      </c>
    </row>
    <row r="16135" spans="1:8">
      <c r="A16135" t="s">
        <v>4</v>
      </c>
      <c r="B16135" s="4" t="s">
        <v>5</v>
      </c>
      <c r="C16135" s="4" t="s">
        <v>11</v>
      </c>
      <c r="D16135" s="4" t="s">
        <v>11</v>
      </c>
      <c r="E16135" s="4" t="s">
        <v>11</v>
      </c>
    </row>
    <row r="16136" spans="1:8">
      <c r="A16136" t="n">
        <v>126648</v>
      </c>
      <c r="B16136" s="42" t="n">
        <v>61</v>
      </c>
      <c r="C16136" s="7" t="n">
        <v>2</v>
      </c>
      <c r="D16136" s="7" t="n">
        <v>11</v>
      </c>
      <c r="E16136" s="7" t="n">
        <v>0</v>
      </c>
    </row>
    <row r="16137" spans="1:8">
      <c r="A16137" t="s">
        <v>4</v>
      </c>
      <c r="B16137" s="4" t="s">
        <v>5</v>
      </c>
      <c r="C16137" s="4" t="s">
        <v>11</v>
      </c>
      <c r="D16137" s="4" t="s">
        <v>11</v>
      </c>
      <c r="E16137" s="4" t="s">
        <v>11</v>
      </c>
    </row>
    <row r="16138" spans="1:8">
      <c r="A16138" t="n">
        <v>126655</v>
      </c>
      <c r="B16138" s="42" t="n">
        <v>61</v>
      </c>
      <c r="C16138" s="7" t="n">
        <v>3</v>
      </c>
      <c r="D16138" s="7" t="n">
        <v>11</v>
      </c>
      <c r="E16138" s="7" t="n">
        <v>0</v>
      </c>
    </row>
    <row r="16139" spans="1:8">
      <c r="A16139" t="s">
        <v>4</v>
      </c>
      <c r="B16139" s="4" t="s">
        <v>5</v>
      </c>
      <c r="C16139" s="4" t="s">
        <v>11</v>
      </c>
      <c r="D16139" s="4" t="s">
        <v>11</v>
      </c>
      <c r="E16139" s="4" t="s">
        <v>11</v>
      </c>
    </row>
    <row r="16140" spans="1:8">
      <c r="A16140" t="n">
        <v>126662</v>
      </c>
      <c r="B16140" s="42" t="n">
        <v>61</v>
      </c>
      <c r="C16140" s="7" t="n">
        <v>4</v>
      </c>
      <c r="D16140" s="7" t="n">
        <v>11</v>
      </c>
      <c r="E16140" s="7" t="n">
        <v>0</v>
      </c>
    </row>
    <row r="16141" spans="1:8">
      <c r="A16141" t="s">
        <v>4</v>
      </c>
      <c r="B16141" s="4" t="s">
        <v>5</v>
      </c>
      <c r="C16141" s="4" t="s">
        <v>11</v>
      </c>
      <c r="D16141" s="4" t="s">
        <v>11</v>
      </c>
      <c r="E16141" s="4" t="s">
        <v>11</v>
      </c>
    </row>
    <row r="16142" spans="1:8">
      <c r="A16142" t="n">
        <v>126669</v>
      </c>
      <c r="B16142" s="42" t="n">
        <v>61</v>
      </c>
      <c r="C16142" s="7" t="n">
        <v>5</v>
      </c>
      <c r="D16142" s="7" t="n">
        <v>11</v>
      </c>
      <c r="E16142" s="7" t="n">
        <v>0</v>
      </c>
    </row>
    <row r="16143" spans="1:8">
      <c r="A16143" t="s">
        <v>4</v>
      </c>
      <c r="B16143" s="4" t="s">
        <v>5</v>
      </c>
      <c r="C16143" s="4" t="s">
        <v>11</v>
      </c>
      <c r="D16143" s="4" t="s">
        <v>11</v>
      </c>
      <c r="E16143" s="4" t="s">
        <v>11</v>
      </c>
    </row>
    <row r="16144" spans="1:8">
      <c r="A16144" t="n">
        <v>126676</v>
      </c>
      <c r="B16144" s="42" t="n">
        <v>61</v>
      </c>
      <c r="C16144" s="7" t="n">
        <v>6</v>
      </c>
      <c r="D16144" s="7" t="n">
        <v>11</v>
      </c>
      <c r="E16144" s="7" t="n">
        <v>0</v>
      </c>
    </row>
    <row r="16145" spans="1:8">
      <c r="A16145" t="s">
        <v>4</v>
      </c>
      <c r="B16145" s="4" t="s">
        <v>5</v>
      </c>
      <c r="C16145" s="4" t="s">
        <v>11</v>
      </c>
      <c r="D16145" s="4" t="s">
        <v>11</v>
      </c>
      <c r="E16145" s="4" t="s">
        <v>11</v>
      </c>
    </row>
    <row r="16146" spans="1:8">
      <c r="A16146" t="n">
        <v>126683</v>
      </c>
      <c r="B16146" s="42" t="n">
        <v>61</v>
      </c>
      <c r="C16146" s="7" t="n">
        <v>7</v>
      </c>
      <c r="D16146" s="7" t="n">
        <v>11</v>
      </c>
      <c r="E16146" s="7" t="n">
        <v>0</v>
      </c>
    </row>
    <row r="16147" spans="1:8">
      <c r="A16147" t="s">
        <v>4</v>
      </c>
      <c r="B16147" s="4" t="s">
        <v>5</v>
      </c>
      <c r="C16147" s="4" t="s">
        <v>11</v>
      </c>
      <c r="D16147" s="4" t="s">
        <v>11</v>
      </c>
      <c r="E16147" s="4" t="s">
        <v>11</v>
      </c>
    </row>
    <row r="16148" spans="1:8">
      <c r="A16148" t="n">
        <v>126690</v>
      </c>
      <c r="B16148" s="42" t="n">
        <v>61</v>
      </c>
      <c r="C16148" s="7" t="n">
        <v>8</v>
      </c>
      <c r="D16148" s="7" t="n">
        <v>11</v>
      </c>
      <c r="E16148" s="7" t="n">
        <v>0</v>
      </c>
    </row>
    <row r="16149" spans="1:8">
      <c r="A16149" t="s">
        <v>4</v>
      </c>
      <c r="B16149" s="4" t="s">
        <v>5</v>
      </c>
      <c r="C16149" s="4" t="s">
        <v>11</v>
      </c>
      <c r="D16149" s="4" t="s">
        <v>11</v>
      </c>
      <c r="E16149" s="4" t="s">
        <v>11</v>
      </c>
    </row>
    <row r="16150" spans="1:8">
      <c r="A16150" t="n">
        <v>126697</v>
      </c>
      <c r="B16150" s="42" t="n">
        <v>61</v>
      </c>
      <c r="C16150" s="7" t="n">
        <v>9</v>
      </c>
      <c r="D16150" s="7" t="n">
        <v>11</v>
      </c>
      <c r="E16150" s="7" t="n">
        <v>0</v>
      </c>
    </row>
    <row r="16151" spans="1:8">
      <c r="A16151" t="s">
        <v>4</v>
      </c>
      <c r="B16151" s="4" t="s">
        <v>5</v>
      </c>
      <c r="C16151" s="4" t="s">
        <v>7</v>
      </c>
    </row>
    <row r="16152" spans="1:8">
      <c r="A16152" t="n">
        <v>126704</v>
      </c>
      <c r="B16152" s="61" t="n">
        <v>45</v>
      </c>
      <c r="C16152" s="7" t="n">
        <v>0</v>
      </c>
    </row>
    <row r="16153" spans="1:8">
      <c r="A16153" t="s">
        <v>4</v>
      </c>
      <c r="B16153" s="4" t="s">
        <v>5</v>
      </c>
      <c r="C16153" s="4" t="s">
        <v>7</v>
      </c>
      <c r="D16153" s="4" t="s">
        <v>7</v>
      </c>
      <c r="E16153" s="4" t="s">
        <v>15</v>
      </c>
      <c r="F16153" s="4" t="s">
        <v>15</v>
      </c>
      <c r="G16153" s="4" t="s">
        <v>15</v>
      </c>
      <c r="H16153" s="4" t="s">
        <v>11</v>
      </c>
    </row>
    <row r="16154" spans="1:8">
      <c r="A16154" t="n">
        <v>126706</v>
      </c>
      <c r="B16154" s="61" t="n">
        <v>45</v>
      </c>
      <c r="C16154" s="7" t="n">
        <v>2</v>
      </c>
      <c r="D16154" s="7" t="n">
        <v>3</v>
      </c>
      <c r="E16154" s="7" t="n">
        <v>-29.9899997711182</v>
      </c>
      <c r="F16154" s="7" t="n">
        <v>1.37000000476837</v>
      </c>
      <c r="G16154" s="7" t="n">
        <v>-58.6699981689453</v>
      </c>
      <c r="H16154" s="7" t="n">
        <v>0</v>
      </c>
    </row>
    <row r="16155" spans="1:8">
      <c r="A16155" t="s">
        <v>4</v>
      </c>
      <c r="B16155" s="4" t="s">
        <v>5</v>
      </c>
      <c r="C16155" s="4" t="s">
        <v>7</v>
      </c>
      <c r="D16155" s="4" t="s">
        <v>7</v>
      </c>
      <c r="E16155" s="4" t="s">
        <v>15</v>
      </c>
      <c r="F16155" s="4" t="s">
        <v>15</v>
      </c>
      <c r="G16155" s="4" t="s">
        <v>15</v>
      </c>
      <c r="H16155" s="4" t="s">
        <v>11</v>
      </c>
      <c r="I16155" s="4" t="s">
        <v>7</v>
      </c>
    </row>
    <row r="16156" spans="1:8">
      <c r="A16156" t="n">
        <v>126723</v>
      </c>
      <c r="B16156" s="61" t="n">
        <v>45</v>
      </c>
      <c r="C16156" s="7" t="n">
        <v>4</v>
      </c>
      <c r="D16156" s="7" t="n">
        <v>3</v>
      </c>
      <c r="E16156" s="7" t="n">
        <v>9.36999988555908</v>
      </c>
      <c r="F16156" s="7" t="n">
        <v>320.799987792969</v>
      </c>
      <c r="G16156" s="7" t="n">
        <v>0</v>
      </c>
      <c r="H16156" s="7" t="n">
        <v>0</v>
      </c>
      <c r="I16156" s="7" t="n">
        <v>1</v>
      </c>
    </row>
    <row r="16157" spans="1:8">
      <c r="A16157" t="s">
        <v>4</v>
      </c>
      <c r="B16157" s="4" t="s">
        <v>5</v>
      </c>
      <c r="C16157" s="4" t="s">
        <v>7</v>
      </c>
      <c r="D16157" s="4" t="s">
        <v>7</v>
      </c>
      <c r="E16157" s="4" t="s">
        <v>15</v>
      </c>
      <c r="F16157" s="4" t="s">
        <v>11</v>
      </c>
    </row>
    <row r="16158" spans="1:8">
      <c r="A16158" t="n">
        <v>126741</v>
      </c>
      <c r="B16158" s="61" t="n">
        <v>45</v>
      </c>
      <c r="C16158" s="7" t="n">
        <v>5</v>
      </c>
      <c r="D16158" s="7" t="n">
        <v>3</v>
      </c>
      <c r="E16158" s="7" t="n">
        <v>2.70000004768372</v>
      </c>
      <c r="F16158" s="7" t="n">
        <v>0</v>
      </c>
    </row>
    <row r="16159" spans="1:8">
      <c r="A16159" t="s">
        <v>4</v>
      </c>
      <c r="B16159" s="4" t="s">
        <v>5</v>
      </c>
      <c r="C16159" s="4" t="s">
        <v>7</v>
      </c>
      <c r="D16159" s="4" t="s">
        <v>7</v>
      </c>
      <c r="E16159" s="4" t="s">
        <v>15</v>
      </c>
      <c r="F16159" s="4" t="s">
        <v>11</v>
      </c>
    </row>
    <row r="16160" spans="1:8">
      <c r="A16160" t="n">
        <v>126750</v>
      </c>
      <c r="B16160" s="61" t="n">
        <v>45</v>
      </c>
      <c r="C16160" s="7" t="n">
        <v>11</v>
      </c>
      <c r="D16160" s="7" t="n">
        <v>3</v>
      </c>
      <c r="E16160" s="7" t="n">
        <v>24.1000003814697</v>
      </c>
      <c r="F16160" s="7" t="n">
        <v>0</v>
      </c>
    </row>
    <row r="16161" spans="1:9">
      <c r="A16161" t="s">
        <v>4</v>
      </c>
      <c r="B16161" s="4" t="s">
        <v>5</v>
      </c>
      <c r="C16161" s="4" t="s">
        <v>7</v>
      </c>
      <c r="D16161" s="4" t="s">
        <v>7</v>
      </c>
      <c r="E16161" s="4" t="s">
        <v>15</v>
      </c>
      <c r="F16161" s="4" t="s">
        <v>15</v>
      </c>
      <c r="G16161" s="4" t="s">
        <v>15</v>
      </c>
      <c r="H16161" s="4" t="s">
        <v>11</v>
      </c>
      <c r="I16161" s="4" t="s">
        <v>7</v>
      </c>
    </row>
    <row r="16162" spans="1:9">
      <c r="A16162" t="n">
        <v>126759</v>
      </c>
      <c r="B16162" s="61" t="n">
        <v>45</v>
      </c>
      <c r="C16162" s="7" t="n">
        <v>4</v>
      </c>
      <c r="D16162" s="7" t="n">
        <v>3</v>
      </c>
      <c r="E16162" s="7" t="n">
        <v>3.45000004768372</v>
      </c>
      <c r="F16162" s="7" t="n">
        <v>340.730010986328</v>
      </c>
      <c r="G16162" s="7" t="n">
        <v>0</v>
      </c>
      <c r="H16162" s="7" t="n">
        <v>20000</v>
      </c>
      <c r="I16162" s="7" t="n">
        <v>1</v>
      </c>
    </row>
    <row r="16163" spans="1:9">
      <c r="A16163" t="s">
        <v>4</v>
      </c>
      <c r="B16163" s="4" t="s">
        <v>5</v>
      </c>
      <c r="C16163" s="4" t="s">
        <v>11</v>
      </c>
    </row>
    <row r="16164" spans="1:9">
      <c r="A16164" t="n">
        <v>126777</v>
      </c>
      <c r="B16164" s="26" t="n">
        <v>16</v>
      </c>
      <c r="C16164" s="7" t="n">
        <v>500</v>
      </c>
    </row>
    <row r="16165" spans="1:9">
      <c r="A16165" t="s">
        <v>4</v>
      </c>
      <c r="B16165" s="4" t="s">
        <v>5</v>
      </c>
      <c r="C16165" s="4" t="s">
        <v>7</v>
      </c>
      <c r="D16165" s="4" t="s">
        <v>11</v>
      </c>
      <c r="E16165" s="4" t="s">
        <v>8</v>
      </c>
    </row>
    <row r="16166" spans="1:9">
      <c r="A16166" t="n">
        <v>126780</v>
      </c>
      <c r="B16166" s="30" t="n">
        <v>51</v>
      </c>
      <c r="C16166" s="7" t="n">
        <v>4</v>
      </c>
      <c r="D16166" s="7" t="n">
        <v>11</v>
      </c>
      <c r="E16166" s="7" t="s">
        <v>348</v>
      </c>
    </row>
    <row r="16167" spans="1:9">
      <c r="A16167" t="s">
        <v>4</v>
      </c>
      <c r="B16167" s="4" t="s">
        <v>5</v>
      </c>
      <c r="C16167" s="4" t="s">
        <v>11</v>
      </c>
    </row>
    <row r="16168" spans="1:9">
      <c r="A16168" t="n">
        <v>126794</v>
      </c>
      <c r="B16168" s="26" t="n">
        <v>16</v>
      </c>
      <c r="C16168" s="7" t="n">
        <v>0</v>
      </c>
    </row>
    <row r="16169" spans="1:9">
      <c r="A16169" t="s">
        <v>4</v>
      </c>
      <c r="B16169" s="4" t="s">
        <v>5</v>
      </c>
      <c r="C16169" s="4" t="s">
        <v>11</v>
      </c>
      <c r="D16169" s="4" t="s">
        <v>7</v>
      </c>
      <c r="E16169" s="4" t="s">
        <v>17</v>
      </c>
      <c r="F16169" s="4" t="s">
        <v>42</v>
      </c>
      <c r="G16169" s="4" t="s">
        <v>7</v>
      </c>
      <c r="H16169" s="4" t="s">
        <v>7</v>
      </c>
    </row>
    <row r="16170" spans="1:9">
      <c r="A16170" t="n">
        <v>126797</v>
      </c>
      <c r="B16170" s="31" t="n">
        <v>26</v>
      </c>
      <c r="C16170" s="7" t="n">
        <v>11</v>
      </c>
      <c r="D16170" s="7" t="n">
        <v>17</v>
      </c>
      <c r="E16170" s="7" t="n">
        <v>10953</v>
      </c>
      <c r="F16170" s="7" t="s">
        <v>349</v>
      </c>
      <c r="G16170" s="7" t="n">
        <v>2</v>
      </c>
      <c r="H16170" s="7" t="n">
        <v>0</v>
      </c>
    </row>
    <row r="16171" spans="1:9">
      <c r="A16171" t="s">
        <v>4</v>
      </c>
      <c r="B16171" s="4" t="s">
        <v>5</v>
      </c>
    </row>
    <row r="16172" spans="1:9">
      <c r="A16172" t="n">
        <v>126810</v>
      </c>
      <c r="B16172" s="24" t="n">
        <v>28</v>
      </c>
    </row>
    <row r="16173" spans="1:9">
      <c r="A16173" t="s">
        <v>4</v>
      </c>
      <c r="B16173" s="4" t="s">
        <v>5</v>
      </c>
      <c r="C16173" s="4" t="s">
        <v>7</v>
      </c>
      <c r="D16173" s="4" t="s">
        <v>11</v>
      </c>
      <c r="E16173" s="4" t="s">
        <v>7</v>
      </c>
    </row>
    <row r="16174" spans="1:9">
      <c r="A16174" t="n">
        <v>126811</v>
      </c>
      <c r="B16174" s="15" t="n">
        <v>49</v>
      </c>
      <c r="C16174" s="7" t="n">
        <v>1</v>
      </c>
      <c r="D16174" s="7" t="n">
        <v>2500</v>
      </c>
      <c r="E16174" s="7" t="n">
        <v>0</v>
      </c>
    </row>
    <row r="16175" spans="1:9">
      <c r="A16175" t="s">
        <v>4</v>
      </c>
      <c r="B16175" s="4" t="s">
        <v>5</v>
      </c>
      <c r="C16175" s="4" t="s">
        <v>7</v>
      </c>
      <c r="D16175" s="4" t="s">
        <v>11</v>
      </c>
      <c r="E16175" s="4" t="s">
        <v>8</v>
      </c>
      <c r="F16175" s="4" t="s">
        <v>8</v>
      </c>
      <c r="G16175" s="4" t="s">
        <v>8</v>
      </c>
      <c r="H16175" s="4" t="s">
        <v>8</v>
      </c>
    </row>
    <row r="16176" spans="1:9">
      <c r="A16176" t="n">
        <v>126816</v>
      </c>
      <c r="B16176" s="30" t="n">
        <v>51</v>
      </c>
      <c r="C16176" s="7" t="n">
        <v>3</v>
      </c>
      <c r="D16176" s="7" t="n">
        <v>11</v>
      </c>
      <c r="E16176" s="7" t="s">
        <v>331</v>
      </c>
      <c r="F16176" s="7" t="s">
        <v>62</v>
      </c>
      <c r="G16176" s="7" t="s">
        <v>61</v>
      </c>
      <c r="H16176" s="7" t="s">
        <v>62</v>
      </c>
    </row>
    <row r="16177" spans="1:9">
      <c r="A16177" t="s">
        <v>4</v>
      </c>
      <c r="B16177" s="4" t="s">
        <v>5</v>
      </c>
      <c r="C16177" s="4" t="s">
        <v>11</v>
      </c>
    </row>
    <row r="16178" spans="1:9">
      <c r="A16178" t="n">
        <v>126829</v>
      </c>
      <c r="B16178" s="26" t="n">
        <v>16</v>
      </c>
      <c r="C16178" s="7" t="n">
        <v>500</v>
      </c>
    </row>
    <row r="16179" spans="1:9">
      <c r="A16179" t="s">
        <v>4</v>
      </c>
      <c r="B16179" s="4" t="s">
        <v>5</v>
      </c>
      <c r="C16179" s="4" t="s">
        <v>11</v>
      </c>
      <c r="D16179" s="4" t="s">
        <v>7</v>
      </c>
      <c r="E16179" s="4" t="s">
        <v>8</v>
      </c>
      <c r="F16179" s="4" t="s">
        <v>15</v>
      </c>
      <c r="G16179" s="4" t="s">
        <v>15</v>
      </c>
      <c r="H16179" s="4" t="s">
        <v>15</v>
      </c>
    </row>
    <row r="16180" spans="1:9">
      <c r="A16180" t="n">
        <v>126832</v>
      </c>
      <c r="B16180" s="40" t="n">
        <v>48</v>
      </c>
      <c r="C16180" s="7" t="n">
        <v>11</v>
      </c>
      <c r="D16180" s="7" t="n">
        <v>0</v>
      </c>
      <c r="E16180" s="7" t="s">
        <v>200</v>
      </c>
      <c r="F16180" s="7" t="n">
        <v>-1</v>
      </c>
      <c r="G16180" s="7" t="n">
        <v>0.699999988079071</v>
      </c>
      <c r="H16180" s="7" t="n">
        <v>0</v>
      </c>
    </row>
    <row r="16181" spans="1:9">
      <c r="A16181" t="s">
        <v>4</v>
      </c>
      <c r="B16181" s="4" t="s">
        <v>5</v>
      </c>
      <c r="C16181" s="4" t="s">
        <v>11</v>
      </c>
    </row>
    <row r="16182" spans="1:9">
      <c r="A16182" t="n">
        <v>126861</v>
      </c>
      <c r="B16182" s="26" t="n">
        <v>16</v>
      </c>
      <c r="C16182" s="7" t="n">
        <v>1200</v>
      </c>
    </row>
    <row r="16183" spans="1:9">
      <c r="A16183" t="s">
        <v>4</v>
      </c>
      <c r="B16183" s="4" t="s">
        <v>5</v>
      </c>
      <c r="C16183" s="4" t="s">
        <v>7</v>
      </c>
      <c r="D16183" s="4" t="s">
        <v>11</v>
      </c>
      <c r="E16183" s="4" t="s">
        <v>15</v>
      </c>
      <c r="F16183" s="4" t="s">
        <v>11</v>
      </c>
      <c r="G16183" s="4" t="s">
        <v>17</v>
      </c>
      <c r="H16183" s="4" t="s">
        <v>17</v>
      </c>
      <c r="I16183" s="4" t="s">
        <v>11</v>
      </c>
      <c r="J16183" s="4" t="s">
        <v>11</v>
      </c>
      <c r="K16183" s="4" t="s">
        <v>17</v>
      </c>
      <c r="L16183" s="4" t="s">
        <v>17</v>
      </c>
      <c r="M16183" s="4" t="s">
        <v>17</v>
      </c>
      <c r="N16183" s="4" t="s">
        <v>17</v>
      </c>
      <c r="O16183" s="4" t="s">
        <v>8</v>
      </c>
    </row>
    <row r="16184" spans="1:9">
      <c r="A16184" t="n">
        <v>126864</v>
      </c>
      <c r="B16184" s="34" t="n">
        <v>50</v>
      </c>
      <c r="C16184" s="7" t="n">
        <v>0</v>
      </c>
      <c r="D16184" s="7" t="n">
        <v>2083</v>
      </c>
      <c r="E16184" s="7" t="n">
        <v>1</v>
      </c>
      <c r="F16184" s="7" t="n">
        <v>0</v>
      </c>
      <c r="G16184" s="7" t="n">
        <v>0</v>
      </c>
      <c r="H16184" s="7" t="n">
        <v>0</v>
      </c>
      <c r="I16184" s="7" t="n">
        <v>0</v>
      </c>
      <c r="J16184" s="7" t="n">
        <v>65533</v>
      </c>
      <c r="K16184" s="7" t="n">
        <v>0</v>
      </c>
      <c r="L16184" s="7" t="n">
        <v>0</v>
      </c>
      <c r="M16184" s="7" t="n">
        <v>0</v>
      </c>
      <c r="N16184" s="7" t="n">
        <v>0</v>
      </c>
      <c r="O16184" s="7" t="s">
        <v>18</v>
      </c>
    </row>
    <row r="16185" spans="1:9">
      <c r="A16185" t="s">
        <v>4</v>
      </c>
      <c r="B16185" s="4" t="s">
        <v>5</v>
      </c>
      <c r="C16185" s="4" t="s">
        <v>11</v>
      </c>
    </row>
    <row r="16186" spans="1:9">
      <c r="A16186" t="n">
        <v>126903</v>
      </c>
      <c r="B16186" s="26" t="n">
        <v>16</v>
      </c>
      <c r="C16186" s="7" t="n">
        <v>600</v>
      </c>
    </row>
    <row r="16187" spans="1:9">
      <c r="A16187" t="s">
        <v>4</v>
      </c>
      <c r="B16187" s="4" t="s">
        <v>5</v>
      </c>
      <c r="C16187" s="4" t="s">
        <v>11</v>
      </c>
      <c r="D16187" s="4" t="s">
        <v>7</v>
      </c>
      <c r="E16187" s="4" t="s">
        <v>8</v>
      </c>
      <c r="F16187" s="4" t="s">
        <v>15</v>
      </c>
      <c r="G16187" s="4" t="s">
        <v>15</v>
      </c>
      <c r="H16187" s="4" t="s">
        <v>15</v>
      </c>
    </row>
    <row r="16188" spans="1:9">
      <c r="A16188" t="n">
        <v>126906</v>
      </c>
      <c r="B16188" s="40" t="n">
        <v>48</v>
      </c>
      <c r="C16188" s="7" t="n">
        <v>11</v>
      </c>
      <c r="D16188" s="7" t="n">
        <v>0</v>
      </c>
      <c r="E16188" s="7" t="s">
        <v>200</v>
      </c>
      <c r="F16188" s="7" t="n">
        <v>-1</v>
      </c>
      <c r="G16188" s="7" t="n">
        <v>1</v>
      </c>
      <c r="H16188" s="7" t="n">
        <v>2.80259692864963e-45</v>
      </c>
    </row>
    <row r="16189" spans="1:9">
      <c r="A16189" t="s">
        <v>4</v>
      </c>
      <c r="B16189" s="4" t="s">
        <v>5</v>
      </c>
      <c r="C16189" s="4" t="s">
        <v>11</v>
      </c>
    </row>
    <row r="16190" spans="1:9">
      <c r="A16190" t="n">
        <v>126935</v>
      </c>
      <c r="B16190" s="26" t="n">
        <v>16</v>
      </c>
      <c r="C16190" s="7" t="n">
        <v>500</v>
      </c>
    </row>
    <row r="16191" spans="1:9">
      <c r="A16191" t="s">
        <v>4</v>
      </c>
      <c r="B16191" s="4" t="s">
        <v>5</v>
      </c>
      <c r="C16191" s="4" t="s">
        <v>7</v>
      </c>
      <c r="D16191" s="4" t="s">
        <v>7</v>
      </c>
    </row>
    <row r="16192" spans="1:9">
      <c r="A16192" t="n">
        <v>126938</v>
      </c>
      <c r="B16192" s="15" t="n">
        <v>49</v>
      </c>
      <c r="C16192" s="7" t="n">
        <v>2</v>
      </c>
      <c r="D16192" s="7" t="n">
        <v>0</v>
      </c>
    </row>
    <row r="16193" spans="1:15">
      <c r="A16193" t="s">
        <v>4</v>
      </c>
      <c r="B16193" s="4" t="s">
        <v>5</v>
      </c>
      <c r="C16193" s="4" t="s">
        <v>7</v>
      </c>
      <c r="D16193" s="4" t="s">
        <v>11</v>
      </c>
      <c r="E16193" s="4" t="s">
        <v>17</v>
      </c>
      <c r="F16193" s="4" t="s">
        <v>11</v>
      </c>
      <c r="G16193" s="4" t="s">
        <v>17</v>
      </c>
      <c r="H16193" s="4" t="s">
        <v>7</v>
      </c>
    </row>
    <row r="16194" spans="1:15">
      <c r="A16194" t="n">
        <v>126941</v>
      </c>
      <c r="B16194" s="15" t="n">
        <v>49</v>
      </c>
      <c r="C16194" s="7" t="n">
        <v>0</v>
      </c>
      <c r="D16194" s="7" t="n">
        <v>100</v>
      </c>
      <c r="E16194" s="7" t="n">
        <v>1060320051</v>
      </c>
      <c r="F16194" s="7" t="n">
        <v>0</v>
      </c>
      <c r="G16194" s="7" t="n">
        <v>0</v>
      </c>
      <c r="H16194" s="7" t="n">
        <v>0</v>
      </c>
    </row>
    <row r="16195" spans="1:15">
      <c r="A16195" t="s">
        <v>4</v>
      </c>
      <c r="B16195" s="4" t="s">
        <v>5</v>
      </c>
      <c r="C16195" s="4" t="s">
        <v>11</v>
      </c>
      <c r="D16195" s="4" t="s">
        <v>7</v>
      </c>
      <c r="E16195" s="4" t="s">
        <v>8</v>
      </c>
      <c r="F16195" s="4" t="s">
        <v>15</v>
      </c>
      <c r="G16195" s="4" t="s">
        <v>15</v>
      </c>
      <c r="H16195" s="4" t="s">
        <v>15</v>
      </c>
    </row>
    <row r="16196" spans="1:15">
      <c r="A16196" t="n">
        <v>126956</v>
      </c>
      <c r="B16196" s="40" t="n">
        <v>48</v>
      </c>
      <c r="C16196" s="7" t="n">
        <v>11</v>
      </c>
      <c r="D16196" s="7" t="n">
        <v>0</v>
      </c>
      <c r="E16196" s="7" t="s">
        <v>201</v>
      </c>
      <c r="F16196" s="7" t="n">
        <v>-1</v>
      </c>
      <c r="G16196" s="7" t="n">
        <v>1</v>
      </c>
      <c r="H16196" s="7" t="n">
        <v>0</v>
      </c>
    </row>
    <row r="16197" spans="1:15">
      <c r="A16197" t="s">
        <v>4</v>
      </c>
      <c r="B16197" s="4" t="s">
        <v>5</v>
      </c>
      <c r="C16197" s="4" t="s">
        <v>11</v>
      </c>
    </row>
    <row r="16198" spans="1:15">
      <c r="A16198" t="n">
        <v>126984</v>
      </c>
      <c r="B16198" s="26" t="n">
        <v>16</v>
      </c>
      <c r="C16198" s="7" t="n">
        <v>500</v>
      </c>
    </row>
    <row r="16199" spans="1:15">
      <c r="A16199" t="s">
        <v>4</v>
      </c>
      <c r="B16199" s="4" t="s">
        <v>5</v>
      </c>
      <c r="C16199" s="4" t="s">
        <v>7</v>
      </c>
      <c r="D16199" s="4" t="s">
        <v>11</v>
      </c>
      <c r="E16199" s="4" t="s">
        <v>8</v>
      </c>
    </row>
    <row r="16200" spans="1:15">
      <c r="A16200" t="n">
        <v>126987</v>
      </c>
      <c r="B16200" s="30" t="n">
        <v>51</v>
      </c>
      <c r="C16200" s="7" t="n">
        <v>4</v>
      </c>
      <c r="D16200" s="7" t="n">
        <v>11</v>
      </c>
      <c r="E16200" s="7" t="s">
        <v>263</v>
      </c>
    </row>
    <row r="16201" spans="1:15">
      <c r="A16201" t="s">
        <v>4</v>
      </c>
      <c r="B16201" s="4" t="s">
        <v>5</v>
      </c>
      <c r="C16201" s="4" t="s">
        <v>11</v>
      </c>
    </row>
    <row r="16202" spans="1:15">
      <c r="A16202" t="n">
        <v>127001</v>
      </c>
      <c r="B16202" s="26" t="n">
        <v>16</v>
      </c>
      <c r="C16202" s="7" t="n">
        <v>0</v>
      </c>
    </row>
    <row r="16203" spans="1:15">
      <c r="A16203" t="s">
        <v>4</v>
      </c>
      <c r="B16203" s="4" t="s">
        <v>5</v>
      </c>
      <c r="C16203" s="4" t="s">
        <v>11</v>
      </c>
      <c r="D16203" s="4" t="s">
        <v>7</v>
      </c>
      <c r="E16203" s="4" t="s">
        <v>17</v>
      </c>
      <c r="F16203" s="4" t="s">
        <v>42</v>
      </c>
      <c r="G16203" s="4" t="s">
        <v>7</v>
      </c>
      <c r="H16203" s="4" t="s">
        <v>7</v>
      </c>
      <c r="I16203" s="4" t="s">
        <v>7</v>
      </c>
      <c r="J16203" s="4" t="s">
        <v>17</v>
      </c>
      <c r="K16203" s="4" t="s">
        <v>42</v>
      </c>
      <c r="L16203" s="4" t="s">
        <v>7</v>
      </c>
      <c r="M16203" s="4" t="s">
        <v>7</v>
      </c>
      <c r="N16203" s="4" t="s">
        <v>7</v>
      </c>
      <c r="O16203" s="4" t="s">
        <v>17</v>
      </c>
      <c r="P16203" s="4" t="s">
        <v>42</v>
      </c>
      <c r="Q16203" s="4" t="s">
        <v>7</v>
      </c>
      <c r="R16203" s="4" t="s">
        <v>7</v>
      </c>
    </row>
    <row r="16204" spans="1:15">
      <c r="A16204" t="n">
        <v>127004</v>
      </c>
      <c r="B16204" s="31" t="n">
        <v>26</v>
      </c>
      <c r="C16204" s="7" t="n">
        <v>11</v>
      </c>
      <c r="D16204" s="7" t="n">
        <v>17</v>
      </c>
      <c r="E16204" s="7" t="n">
        <v>10470</v>
      </c>
      <c r="F16204" s="7" t="s">
        <v>350</v>
      </c>
      <c r="G16204" s="7" t="n">
        <v>2</v>
      </c>
      <c r="H16204" s="7" t="n">
        <v>3</v>
      </c>
      <c r="I16204" s="7" t="n">
        <v>17</v>
      </c>
      <c r="J16204" s="7" t="n">
        <v>10471</v>
      </c>
      <c r="K16204" s="7" t="s">
        <v>351</v>
      </c>
      <c r="L16204" s="7" t="n">
        <v>2</v>
      </c>
      <c r="M16204" s="7" t="n">
        <v>3</v>
      </c>
      <c r="N16204" s="7" t="n">
        <v>17</v>
      </c>
      <c r="O16204" s="7" t="n">
        <v>10472</v>
      </c>
      <c r="P16204" s="7" t="s">
        <v>352</v>
      </c>
      <c r="Q16204" s="7" t="n">
        <v>2</v>
      </c>
      <c r="R16204" s="7" t="n">
        <v>0</v>
      </c>
    </row>
    <row r="16205" spans="1:15">
      <c r="A16205" t="s">
        <v>4</v>
      </c>
      <c r="B16205" s="4" t="s">
        <v>5</v>
      </c>
    </row>
    <row r="16206" spans="1:15">
      <c r="A16206" t="n">
        <v>127401</v>
      </c>
      <c r="B16206" s="24" t="n">
        <v>28</v>
      </c>
    </row>
    <row r="16207" spans="1:15">
      <c r="A16207" t="s">
        <v>4</v>
      </c>
      <c r="B16207" s="4" t="s">
        <v>5</v>
      </c>
      <c r="C16207" s="4" t="s">
        <v>7</v>
      </c>
      <c r="D16207" s="4" t="s">
        <v>7</v>
      </c>
      <c r="E16207" s="4" t="s">
        <v>15</v>
      </c>
      <c r="F16207" s="4" t="s">
        <v>11</v>
      </c>
    </row>
    <row r="16208" spans="1:15">
      <c r="A16208" t="n">
        <v>127402</v>
      </c>
      <c r="B16208" s="61" t="n">
        <v>45</v>
      </c>
      <c r="C16208" s="7" t="n">
        <v>5</v>
      </c>
      <c r="D16208" s="7" t="n">
        <v>3</v>
      </c>
      <c r="E16208" s="7" t="n">
        <v>2.20000004768372</v>
      </c>
      <c r="F16208" s="7" t="n">
        <v>40000</v>
      </c>
    </row>
    <row r="16209" spans="1:18">
      <c r="A16209" t="s">
        <v>4</v>
      </c>
      <c r="B16209" s="4" t="s">
        <v>5</v>
      </c>
      <c r="C16209" s="4" t="s">
        <v>7</v>
      </c>
      <c r="D16209" s="4" t="s">
        <v>11</v>
      </c>
      <c r="E16209" s="4" t="s">
        <v>11</v>
      </c>
      <c r="F16209" s="4" t="s">
        <v>7</v>
      </c>
    </row>
    <row r="16210" spans="1:18">
      <c r="A16210" t="n">
        <v>127411</v>
      </c>
      <c r="B16210" s="22" t="n">
        <v>25</v>
      </c>
      <c r="C16210" s="7" t="n">
        <v>1</v>
      </c>
      <c r="D16210" s="7" t="n">
        <v>60</v>
      </c>
      <c r="E16210" s="7" t="n">
        <v>640</v>
      </c>
      <c r="F16210" s="7" t="n">
        <v>2</v>
      </c>
    </row>
    <row r="16211" spans="1:18">
      <c r="A16211" t="s">
        <v>4</v>
      </c>
      <c r="B16211" s="4" t="s">
        <v>5</v>
      </c>
      <c r="C16211" s="4" t="s">
        <v>7</v>
      </c>
      <c r="D16211" s="4" t="s">
        <v>11</v>
      </c>
      <c r="E16211" s="4" t="s">
        <v>8</v>
      </c>
    </row>
    <row r="16212" spans="1:18">
      <c r="A16212" t="n">
        <v>127418</v>
      </c>
      <c r="B16212" s="30" t="n">
        <v>51</v>
      </c>
      <c r="C16212" s="7" t="n">
        <v>4</v>
      </c>
      <c r="D16212" s="7" t="n">
        <v>1</v>
      </c>
      <c r="E16212" s="7" t="s">
        <v>353</v>
      </c>
    </row>
    <row r="16213" spans="1:18">
      <c r="A16213" t="s">
        <v>4</v>
      </c>
      <c r="B16213" s="4" t="s">
        <v>5</v>
      </c>
      <c r="C16213" s="4" t="s">
        <v>11</v>
      </c>
    </row>
    <row r="16214" spans="1:18">
      <c r="A16214" t="n">
        <v>127437</v>
      </c>
      <c r="B16214" s="26" t="n">
        <v>16</v>
      </c>
      <c r="C16214" s="7" t="n">
        <v>0</v>
      </c>
    </row>
    <row r="16215" spans="1:18">
      <c r="A16215" t="s">
        <v>4</v>
      </c>
      <c r="B16215" s="4" t="s">
        <v>5</v>
      </c>
      <c r="C16215" s="4" t="s">
        <v>11</v>
      </c>
      <c r="D16215" s="4" t="s">
        <v>7</v>
      </c>
      <c r="E16215" s="4" t="s">
        <v>17</v>
      </c>
      <c r="F16215" s="4" t="s">
        <v>42</v>
      </c>
      <c r="G16215" s="4" t="s">
        <v>7</v>
      </c>
      <c r="H16215" s="4" t="s">
        <v>7</v>
      </c>
    </row>
    <row r="16216" spans="1:18">
      <c r="A16216" t="n">
        <v>127440</v>
      </c>
      <c r="B16216" s="31" t="n">
        <v>26</v>
      </c>
      <c r="C16216" s="7" t="n">
        <v>1</v>
      </c>
      <c r="D16216" s="7" t="n">
        <v>17</v>
      </c>
      <c r="E16216" s="7" t="n">
        <v>1491</v>
      </c>
      <c r="F16216" s="7" t="s">
        <v>354</v>
      </c>
      <c r="G16216" s="7" t="n">
        <v>2</v>
      </c>
      <c r="H16216" s="7" t="n">
        <v>0</v>
      </c>
    </row>
    <row r="16217" spans="1:18">
      <c r="A16217" t="s">
        <v>4</v>
      </c>
      <c r="B16217" s="4" t="s">
        <v>5</v>
      </c>
    </row>
    <row r="16218" spans="1:18">
      <c r="A16218" t="n">
        <v>127462</v>
      </c>
      <c r="B16218" s="24" t="n">
        <v>28</v>
      </c>
    </row>
    <row r="16219" spans="1:18">
      <c r="A16219" t="s">
        <v>4</v>
      </c>
      <c r="B16219" s="4" t="s">
        <v>5</v>
      </c>
      <c r="C16219" s="4" t="s">
        <v>11</v>
      </c>
      <c r="D16219" s="4" t="s">
        <v>7</v>
      </c>
    </row>
    <row r="16220" spans="1:18">
      <c r="A16220" t="n">
        <v>127463</v>
      </c>
      <c r="B16220" s="33" t="n">
        <v>89</v>
      </c>
      <c r="C16220" s="7" t="n">
        <v>65533</v>
      </c>
      <c r="D16220" s="7" t="n">
        <v>1</v>
      </c>
    </row>
    <row r="16221" spans="1:18">
      <c r="A16221" t="s">
        <v>4</v>
      </c>
      <c r="B16221" s="4" t="s">
        <v>5</v>
      </c>
      <c r="C16221" s="4" t="s">
        <v>7</v>
      </c>
      <c r="D16221" s="4" t="s">
        <v>11</v>
      </c>
      <c r="E16221" s="4" t="s">
        <v>11</v>
      </c>
      <c r="F16221" s="4" t="s">
        <v>7</v>
      </c>
    </row>
    <row r="16222" spans="1:18">
      <c r="A16222" t="n">
        <v>127467</v>
      </c>
      <c r="B16222" s="22" t="n">
        <v>25</v>
      </c>
      <c r="C16222" s="7" t="n">
        <v>1</v>
      </c>
      <c r="D16222" s="7" t="n">
        <v>65535</v>
      </c>
      <c r="E16222" s="7" t="n">
        <v>65535</v>
      </c>
      <c r="F16222" s="7" t="n">
        <v>0</v>
      </c>
    </row>
    <row r="16223" spans="1:18">
      <c r="A16223" t="s">
        <v>4</v>
      </c>
      <c r="B16223" s="4" t="s">
        <v>5</v>
      </c>
      <c r="C16223" s="4" t="s">
        <v>7</v>
      </c>
      <c r="D16223" s="4" t="s">
        <v>11</v>
      </c>
      <c r="E16223" s="4" t="s">
        <v>11</v>
      </c>
      <c r="F16223" s="4" t="s">
        <v>7</v>
      </c>
    </row>
    <row r="16224" spans="1:18">
      <c r="A16224" t="n">
        <v>127474</v>
      </c>
      <c r="B16224" s="22" t="n">
        <v>25</v>
      </c>
      <c r="C16224" s="7" t="n">
        <v>1</v>
      </c>
      <c r="D16224" s="7" t="n">
        <v>260</v>
      </c>
      <c r="E16224" s="7" t="n">
        <v>640</v>
      </c>
      <c r="F16224" s="7" t="n">
        <v>2</v>
      </c>
    </row>
    <row r="16225" spans="1:8">
      <c r="A16225" t="s">
        <v>4</v>
      </c>
      <c r="B16225" s="4" t="s">
        <v>5</v>
      </c>
      <c r="C16225" s="4" t="s">
        <v>7</v>
      </c>
      <c r="D16225" s="4" t="s">
        <v>11</v>
      </c>
      <c r="E16225" s="4" t="s">
        <v>8</v>
      </c>
    </row>
    <row r="16226" spans="1:8">
      <c r="A16226" t="n">
        <v>127481</v>
      </c>
      <c r="B16226" s="30" t="n">
        <v>51</v>
      </c>
      <c r="C16226" s="7" t="n">
        <v>4</v>
      </c>
      <c r="D16226" s="7" t="n">
        <v>4</v>
      </c>
      <c r="E16226" s="7" t="s">
        <v>299</v>
      </c>
    </row>
    <row r="16227" spans="1:8">
      <c r="A16227" t="s">
        <v>4</v>
      </c>
      <c r="B16227" s="4" t="s">
        <v>5</v>
      </c>
      <c r="C16227" s="4" t="s">
        <v>11</v>
      </c>
    </row>
    <row r="16228" spans="1:8">
      <c r="A16228" t="n">
        <v>127494</v>
      </c>
      <c r="B16228" s="26" t="n">
        <v>16</v>
      </c>
      <c r="C16228" s="7" t="n">
        <v>0</v>
      </c>
    </row>
    <row r="16229" spans="1:8">
      <c r="A16229" t="s">
        <v>4</v>
      </c>
      <c r="B16229" s="4" t="s">
        <v>5</v>
      </c>
      <c r="C16229" s="4" t="s">
        <v>11</v>
      </c>
      <c r="D16229" s="4" t="s">
        <v>7</v>
      </c>
      <c r="E16229" s="4" t="s">
        <v>17</v>
      </c>
      <c r="F16229" s="4" t="s">
        <v>42</v>
      </c>
      <c r="G16229" s="4" t="s">
        <v>7</v>
      </c>
      <c r="H16229" s="4" t="s">
        <v>7</v>
      </c>
    </row>
    <row r="16230" spans="1:8">
      <c r="A16230" t="n">
        <v>127497</v>
      </c>
      <c r="B16230" s="31" t="n">
        <v>26</v>
      </c>
      <c r="C16230" s="7" t="n">
        <v>4</v>
      </c>
      <c r="D16230" s="7" t="n">
        <v>17</v>
      </c>
      <c r="E16230" s="7" t="n">
        <v>7481</v>
      </c>
      <c r="F16230" s="7" t="s">
        <v>355</v>
      </c>
      <c r="G16230" s="7" t="n">
        <v>2</v>
      </c>
      <c r="H16230" s="7" t="n">
        <v>0</v>
      </c>
    </row>
    <row r="16231" spans="1:8">
      <c r="A16231" t="s">
        <v>4</v>
      </c>
      <c r="B16231" s="4" t="s">
        <v>5</v>
      </c>
    </row>
    <row r="16232" spans="1:8">
      <c r="A16232" t="n">
        <v>127592</v>
      </c>
      <c r="B16232" s="24" t="n">
        <v>28</v>
      </c>
    </row>
    <row r="16233" spans="1:8">
      <c r="A16233" t="s">
        <v>4</v>
      </c>
      <c r="B16233" s="4" t="s">
        <v>5</v>
      </c>
      <c r="C16233" s="4" t="s">
        <v>11</v>
      </c>
      <c r="D16233" s="4" t="s">
        <v>7</v>
      </c>
    </row>
    <row r="16234" spans="1:8">
      <c r="A16234" t="n">
        <v>127593</v>
      </c>
      <c r="B16234" s="33" t="n">
        <v>89</v>
      </c>
      <c r="C16234" s="7" t="n">
        <v>65533</v>
      </c>
      <c r="D16234" s="7" t="n">
        <v>1</v>
      </c>
    </row>
    <row r="16235" spans="1:8">
      <c r="A16235" t="s">
        <v>4</v>
      </c>
      <c r="B16235" s="4" t="s">
        <v>5</v>
      </c>
      <c r="C16235" s="4" t="s">
        <v>7</v>
      </c>
      <c r="D16235" s="4" t="s">
        <v>11</v>
      </c>
      <c r="E16235" s="4" t="s">
        <v>11</v>
      </c>
      <c r="F16235" s="4" t="s">
        <v>7</v>
      </c>
    </row>
    <row r="16236" spans="1:8">
      <c r="A16236" t="n">
        <v>127597</v>
      </c>
      <c r="B16236" s="22" t="n">
        <v>25</v>
      </c>
      <c r="C16236" s="7" t="n">
        <v>1</v>
      </c>
      <c r="D16236" s="7" t="n">
        <v>65535</v>
      </c>
      <c r="E16236" s="7" t="n">
        <v>65535</v>
      </c>
      <c r="F16236" s="7" t="n">
        <v>0</v>
      </c>
    </row>
    <row r="16237" spans="1:8">
      <c r="A16237" t="s">
        <v>4</v>
      </c>
      <c r="B16237" s="4" t="s">
        <v>5</v>
      </c>
      <c r="C16237" s="4" t="s">
        <v>7</v>
      </c>
      <c r="D16237" s="4" t="s">
        <v>11</v>
      </c>
      <c r="E16237" s="4" t="s">
        <v>11</v>
      </c>
      <c r="F16237" s="4" t="s">
        <v>7</v>
      </c>
    </row>
    <row r="16238" spans="1:8">
      <c r="A16238" t="n">
        <v>127604</v>
      </c>
      <c r="B16238" s="22" t="n">
        <v>25</v>
      </c>
      <c r="C16238" s="7" t="n">
        <v>1</v>
      </c>
      <c r="D16238" s="7" t="n">
        <v>60</v>
      </c>
      <c r="E16238" s="7" t="n">
        <v>640</v>
      </c>
      <c r="F16238" s="7" t="n">
        <v>1</v>
      </c>
    </row>
    <row r="16239" spans="1:8">
      <c r="A16239" t="s">
        <v>4</v>
      </c>
      <c r="B16239" s="4" t="s">
        <v>5</v>
      </c>
      <c r="C16239" s="4" t="s">
        <v>7</v>
      </c>
      <c r="D16239" s="4" t="s">
        <v>11</v>
      </c>
      <c r="E16239" s="4" t="s">
        <v>8</v>
      </c>
    </row>
    <row r="16240" spans="1:8">
      <c r="A16240" t="n">
        <v>127611</v>
      </c>
      <c r="B16240" s="30" t="n">
        <v>51</v>
      </c>
      <c r="C16240" s="7" t="n">
        <v>4</v>
      </c>
      <c r="D16240" s="7" t="n">
        <v>6</v>
      </c>
      <c r="E16240" s="7" t="s">
        <v>118</v>
      </c>
    </row>
    <row r="16241" spans="1:8">
      <c r="A16241" t="s">
        <v>4</v>
      </c>
      <c r="B16241" s="4" t="s">
        <v>5</v>
      </c>
      <c r="C16241" s="4" t="s">
        <v>11</v>
      </c>
    </row>
    <row r="16242" spans="1:8">
      <c r="A16242" t="n">
        <v>127625</v>
      </c>
      <c r="B16242" s="26" t="n">
        <v>16</v>
      </c>
      <c r="C16242" s="7" t="n">
        <v>0</v>
      </c>
    </row>
    <row r="16243" spans="1:8">
      <c r="A16243" t="s">
        <v>4</v>
      </c>
      <c r="B16243" s="4" t="s">
        <v>5</v>
      </c>
      <c r="C16243" s="4" t="s">
        <v>11</v>
      </c>
      <c r="D16243" s="4" t="s">
        <v>7</v>
      </c>
      <c r="E16243" s="4" t="s">
        <v>17</v>
      </c>
      <c r="F16243" s="4" t="s">
        <v>42</v>
      </c>
      <c r="G16243" s="4" t="s">
        <v>7</v>
      </c>
      <c r="H16243" s="4" t="s">
        <v>7</v>
      </c>
    </row>
    <row r="16244" spans="1:8">
      <c r="A16244" t="n">
        <v>127628</v>
      </c>
      <c r="B16244" s="31" t="n">
        <v>26</v>
      </c>
      <c r="C16244" s="7" t="n">
        <v>6</v>
      </c>
      <c r="D16244" s="7" t="n">
        <v>17</v>
      </c>
      <c r="E16244" s="7" t="n">
        <v>8513</v>
      </c>
      <c r="F16244" s="7" t="s">
        <v>356</v>
      </c>
      <c r="G16244" s="7" t="n">
        <v>2</v>
      </c>
      <c r="H16244" s="7" t="n">
        <v>0</v>
      </c>
    </row>
    <row r="16245" spans="1:8">
      <c r="A16245" t="s">
        <v>4</v>
      </c>
      <c r="B16245" s="4" t="s">
        <v>5</v>
      </c>
      <c r="C16245" s="4" t="s">
        <v>11</v>
      </c>
    </row>
    <row r="16246" spans="1:8">
      <c r="A16246" t="n">
        <v>127716</v>
      </c>
      <c r="B16246" s="26" t="n">
        <v>16</v>
      </c>
      <c r="C16246" s="7" t="n">
        <v>1200</v>
      </c>
    </row>
    <row r="16247" spans="1:8">
      <c r="A16247" t="s">
        <v>4</v>
      </c>
      <c r="B16247" s="4" t="s">
        <v>5</v>
      </c>
      <c r="C16247" s="4" t="s">
        <v>7</v>
      </c>
      <c r="D16247" s="4" t="s">
        <v>11</v>
      </c>
      <c r="E16247" s="4" t="s">
        <v>8</v>
      </c>
      <c r="F16247" s="4" t="s">
        <v>8</v>
      </c>
      <c r="G16247" s="4" t="s">
        <v>8</v>
      </c>
      <c r="H16247" s="4" t="s">
        <v>8</v>
      </c>
    </row>
    <row r="16248" spans="1:8">
      <c r="A16248" t="n">
        <v>127719</v>
      </c>
      <c r="B16248" s="30" t="n">
        <v>51</v>
      </c>
      <c r="C16248" s="7" t="n">
        <v>3</v>
      </c>
      <c r="D16248" s="7" t="n">
        <v>6</v>
      </c>
      <c r="E16248" s="7" t="s">
        <v>327</v>
      </c>
      <c r="F16248" s="7" t="s">
        <v>18</v>
      </c>
      <c r="G16248" s="7" t="s">
        <v>61</v>
      </c>
      <c r="H16248" s="7" t="s">
        <v>62</v>
      </c>
    </row>
    <row r="16249" spans="1:8">
      <c r="A16249" t="s">
        <v>4</v>
      </c>
      <c r="B16249" s="4" t="s">
        <v>5</v>
      </c>
    </row>
    <row r="16250" spans="1:8">
      <c r="A16250" t="n">
        <v>127731</v>
      </c>
      <c r="B16250" s="24" t="n">
        <v>28</v>
      </c>
    </row>
    <row r="16251" spans="1:8">
      <c r="A16251" t="s">
        <v>4</v>
      </c>
      <c r="B16251" s="4" t="s">
        <v>5</v>
      </c>
      <c r="C16251" s="4" t="s">
        <v>7</v>
      </c>
      <c r="D16251" s="4" t="s">
        <v>11</v>
      </c>
      <c r="E16251" s="4" t="s">
        <v>8</v>
      </c>
      <c r="F16251" s="4" t="s">
        <v>8</v>
      </c>
      <c r="G16251" s="4" t="s">
        <v>8</v>
      </c>
      <c r="H16251" s="4" t="s">
        <v>8</v>
      </c>
    </row>
    <row r="16252" spans="1:8">
      <c r="A16252" t="n">
        <v>127732</v>
      </c>
      <c r="B16252" s="30" t="n">
        <v>51</v>
      </c>
      <c r="C16252" s="7" t="n">
        <v>3</v>
      </c>
      <c r="D16252" s="7" t="n">
        <v>11</v>
      </c>
      <c r="E16252" s="7" t="s">
        <v>357</v>
      </c>
      <c r="F16252" s="7" t="s">
        <v>286</v>
      </c>
      <c r="G16252" s="7" t="s">
        <v>61</v>
      </c>
      <c r="H16252" s="7" t="s">
        <v>62</v>
      </c>
    </row>
    <row r="16253" spans="1:8">
      <c r="A16253" t="s">
        <v>4</v>
      </c>
      <c r="B16253" s="4" t="s">
        <v>5</v>
      </c>
      <c r="C16253" s="4" t="s">
        <v>11</v>
      </c>
      <c r="D16253" s="4" t="s">
        <v>7</v>
      </c>
      <c r="E16253" s="4" t="s">
        <v>15</v>
      </c>
      <c r="F16253" s="4" t="s">
        <v>11</v>
      </c>
    </row>
    <row r="16254" spans="1:8">
      <c r="A16254" t="n">
        <v>127745</v>
      </c>
      <c r="B16254" s="51" t="n">
        <v>59</v>
      </c>
      <c r="C16254" s="7" t="n">
        <v>11</v>
      </c>
      <c r="D16254" s="7" t="n">
        <v>13</v>
      </c>
      <c r="E16254" s="7" t="n">
        <v>0.150000005960464</v>
      </c>
      <c r="F16254" s="7" t="n">
        <v>0</v>
      </c>
    </row>
    <row r="16255" spans="1:8">
      <c r="A16255" t="s">
        <v>4</v>
      </c>
      <c r="B16255" s="4" t="s">
        <v>5</v>
      </c>
      <c r="C16255" s="4" t="s">
        <v>11</v>
      </c>
    </row>
    <row r="16256" spans="1:8">
      <c r="A16256" t="n">
        <v>127755</v>
      </c>
      <c r="B16256" s="26" t="n">
        <v>16</v>
      </c>
      <c r="C16256" s="7" t="n">
        <v>1000</v>
      </c>
    </row>
    <row r="16257" spans="1:8">
      <c r="A16257" t="s">
        <v>4</v>
      </c>
      <c r="B16257" s="4" t="s">
        <v>5</v>
      </c>
      <c r="C16257" s="4" t="s">
        <v>7</v>
      </c>
      <c r="D16257" s="4" t="s">
        <v>11</v>
      </c>
      <c r="E16257" s="4" t="s">
        <v>11</v>
      </c>
      <c r="F16257" s="4" t="s">
        <v>7</v>
      </c>
    </row>
    <row r="16258" spans="1:8">
      <c r="A16258" t="n">
        <v>127758</v>
      </c>
      <c r="B16258" s="22" t="n">
        <v>25</v>
      </c>
      <c r="C16258" s="7" t="n">
        <v>1</v>
      </c>
      <c r="D16258" s="7" t="n">
        <v>65535</v>
      </c>
      <c r="E16258" s="7" t="n">
        <v>65535</v>
      </c>
      <c r="F16258" s="7" t="n">
        <v>0</v>
      </c>
    </row>
    <row r="16259" spans="1:8">
      <c r="A16259" t="s">
        <v>4</v>
      </c>
      <c r="B16259" s="4" t="s">
        <v>5</v>
      </c>
      <c r="C16259" s="4" t="s">
        <v>7</v>
      </c>
      <c r="D16259" s="4" t="s">
        <v>11</v>
      </c>
      <c r="E16259" s="4" t="s">
        <v>8</v>
      </c>
      <c r="F16259" s="4" t="s">
        <v>8</v>
      </c>
      <c r="G16259" s="4" t="s">
        <v>8</v>
      </c>
      <c r="H16259" s="4" t="s">
        <v>8</v>
      </c>
    </row>
    <row r="16260" spans="1:8">
      <c r="A16260" t="n">
        <v>127765</v>
      </c>
      <c r="B16260" s="30" t="n">
        <v>51</v>
      </c>
      <c r="C16260" s="7" t="n">
        <v>3</v>
      </c>
      <c r="D16260" s="7" t="n">
        <v>11</v>
      </c>
      <c r="E16260" s="7" t="s">
        <v>331</v>
      </c>
      <c r="F16260" s="7" t="s">
        <v>287</v>
      </c>
      <c r="G16260" s="7" t="s">
        <v>61</v>
      </c>
      <c r="H16260" s="7" t="s">
        <v>62</v>
      </c>
    </row>
    <row r="16261" spans="1:8">
      <c r="A16261" t="s">
        <v>4</v>
      </c>
      <c r="B16261" s="4" t="s">
        <v>5</v>
      </c>
      <c r="C16261" s="4" t="s">
        <v>11</v>
      </c>
      <c r="D16261" s="4" t="s">
        <v>7</v>
      </c>
      <c r="E16261" s="4" t="s">
        <v>8</v>
      </c>
      <c r="F16261" s="4" t="s">
        <v>15</v>
      </c>
      <c r="G16261" s="4" t="s">
        <v>15</v>
      </c>
      <c r="H16261" s="4" t="s">
        <v>15</v>
      </c>
    </row>
    <row r="16262" spans="1:8">
      <c r="A16262" t="n">
        <v>127778</v>
      </c>
      <c r="B16262" s="40" t="n">
        <v>48</v>
      </c>
      <c r="C16262" s="7" t="n">
        <v>11</v>
      </c>
      <c r="D16262" s="7" t="n">
        <v>0</v>
      </c>
      <c r="E16262" s="7" t="s">
        <v>191</v>
      </c>
      <c r="F16262" s="7" t="n">
        <v>-1</v>
      </c>
      <c r="G16262" s="7" t="n">
        <v>1</v>
      </c>
      <c r="H16262" s="7" t="n">
        <v>0</v>
      </c>
    </row>
    <row r="16263" spans="1:8">
      <c r="A16263" t="s">
        <v>4</v>
      </c>
      <c r="B16263" s="4" t="s">
        <v>5</v>
      </c>
      <c r="C16263" s="4" t="s">
        <v>11</v>
      </c>
    </row>
    <row r="16264" spans="1:8">
      <c r="A16264" t="n">
        <v>127808</v>
      </c>
      <c r="B16264" s="26" t="n">
        <v>16</v>
      </c>
      <c r="C16264" s="7" t="n">
        <v>500</v>
      </c>
    </row>
    <row r="16265" spans="1:8">
      <c r="A16265" t="s">
        <v>4</v>
      </c>
      <c r="B16265" s="4" t="s">
        <v>5</v>
      </c>
      <c r="C16265" s="4" t="s">
        <v>7</v>
      </c>
      <c r="D16265" s="4" t="s">
        <v>11</v>
      </c>
      <c r="E16265" s="4" t="s">
        <v>8</v>
      </c>
    </row>
    <row r="16266" spans="1:8">
      <c r="A16266" t="n">
        <v>127811</v>
      </c>
      <c r="B16266" s="30" t="n">
        <v>51</v>
      </c>
      <c r="C16266" s="7" t="n">
        <v>4</v>
      </c>
      <c r="D16266" s="7" t="n">
        <v>11</v>
      </c>
      <c r="E16266" s="7" t="s">
        <v>118</v>
      </c>
    </row>
    <row r="16267" spans="1:8">
      <c r="A16267" t="s">
        <v>4</v>
      </c>
      <c r="B16267" s="4" t="s">
        <v>5</v>
      </c>
      <c r="C16267" s="4" t="s">
        <v>11</v>
      </c>
    </row>
    <row r="16268" spans="1:8">
      <c r="A16268" t="n">
        <v>127825</v>
      </c>
      <c r="B16268" s="26" t="n">
        <v>16</v>
      </c>
      <c r="C16268" s="7" t="n">
        <v>0</v>
      </c>
    </row>
    <row r="16269" spans="1:8">
      <c r="A16269" t="s">
        <v>4</v>
      </c>
      <c r="B16269" s="4" t="s">
        <v>5</v>
      </c>
      <c r="C16269" s="4" t="s">
        <v>11</v>
      </c>
      <c r="D16269" s="4" t="s">
        <v>7</v>
      </c>
      <c r="E16269" s="4" t="s">
        <v>17</v>
      </c>
      <c r="F16269" s="4" t="s">
        <v>42</v>
      </c>
      <c r="G16269" s="4" t="s">
        <v>7</v>
      </c>
      <c r="H16269" s="4" t="s">
        <v>7</v>
      </c>
    </row>
    <row r="16270" spans="1:8">
      <c r="A16270" t="n">
        <v>127828</v>
      </c>
      <c r="B16270" s="31" t="n">
        <v>26</v>
      </c>
      <c r="C16270" s="7" t="n">
        <v>11</v>
      </c>
      <c r="D16270" s="7" t="n">
        <v>17</v>
      </c>
      <c r="E16270" s="7" t="n">
        <v>10476</v>
      </c>
      <c r="F16270" s="7" t="s">
        <v>368</v>
      </c>
      <c r="G16270" s="7" t="n">
        <v>2</v>
      </c>
      <c r="H16270" s="7" t="n">
        <v>0</v>
      </c>
    </row>
    <row r="16271" spans="1:8">
      <c r="A16271" t="s">
        <v>4</v>
      </c>
      <c r="B16271" s="4" t="s">
        <v>5</v>
      </c>
      <c r="C16271" s="4" t="s">
        <v>11</v>
      </c>
    </row>
    <row r="16272" spans="1:8">
      <c r="A16272" t="n">
        <v>127877</v>
      </c>
      <c r="B16272" s="26" t="n">
        <v>16</v>
      </c>
      <c r="C16272" s="7" t="n">
        <v>2000</v>
      </c>
    </row>
    <row r="16273" spans="1:8">
      <c r="A16273" t="s">
        <v>4</v>
      </c>
      <c r="B16273" s="4" t="s">
        <v>5</v>
      </c>
      <c r="C16273" s="4" t="s">
        <v>11</v>
      </c>
      <c r="D16273" s="4" t="s">
        <v>11</v>
      </c>
      <c r="E16273" s="4" t="s">
        <v>11</v>
      </c>
    </row>
    <row r="16274" spans="1:8">
      <c r="A16274" t="n">
        <v>127880</v>
      </c>
      <c r="B16274" s="42" t="n">
        <v>61</v>
      </c>
      <c r="C16274" s="7" t="n">
        <v>11</v>
      </c>
      <c r="D16274" s="7" t="n">
        <v>9</v>
      </c>
      <c r="E16274" s="7" t="n">
        <v>1000</v>
      </c>
    </row>
    <row r="16275" spans="1:8">
      <c r="A16275" t="s">
        <v>4</v>
      </c>
      <c r="B16275" s="4" t="s">
        <v>5</v>
      </c>
      <c r="C16275" s="4" t="s">
        <v>11</v>
      </c>
    </row>
    <row r="16276" spans="1:8">
      <c r="A16276" t="n">
        <v>127887</v>
      </c>
      <c r="B16276" s="26" t="n">
        <v>16</v>
      </c>
      <c r="C16276" s="7" t="n">
        <v>1000</v>
      </c>
    </row>
    <row r="16277" spans="1:8">
      <c r="A16277" t="s">
        <v>4</v>
      </c>
      <c r="B16277" s="4" t="s">
        <v>5</v>
      </c>
      <c r="C16277" s="4" t="s">
        <v>7</v>
      </c>
      <c r="D16277" s="4" t="s">
        <v>11</v>
      </c>
      <c r="E16277" s="4" t="s">
        <v>8</v>
      </c>
      <c r="F16277" s="4" t="s">
        <v>8</v>
      </c>
      <c r="G16277" s="4" t="s">
        <v>8</v>
      </c>
      <c r="H16277" s="4" t="s">
        <v>8</v>
      </c>
    </row>
    <row r="16278" spans="1:8">
      <c r="A16278" t="n">
        <v>127890</v>
      </c>
      <c r="B16278" s="30" t="n">
        <v>51</v>
      </c>
      <c r="C16278" s="7" t="n">
        <v>3</v>
      </c>
      <c r="D16278" s="7" t="n">
        <v>11</v>
      </c>
      <c r="E16278" s="7" t="s">
        <v>286</v>
      </c>
      <c r="F16278" s="7" t="s">
        <v>18</v>
      </c>
      <c r="G16278" s="7" t="s">
        <v>61</v>
      </c>
      <c r="H16278" s="7" t="s">
        <v>62</v>
      </c>
    </row>
    <row r="16279" spans="1:8">
      <c r="A16279" t="s">
        <v>4</v>
      </c>
      <c r="B16279" s="4" t="s">
        <v>5</v>
      </c>
    </row>
    <row r="16280" spans="1:8">
      <c r="A16280" t="n">
        <v>127902</v>
      </c>
      <c r="B16280" s="24" t="n">
        <v>28</v>
      </c>
    </row>
    <row r="16281" spans="1:8">
      <c r="A16281" t="s">
        <v>4</v>
      </c>
      <c r="B16281" s="4" t="s">
        <v>5</v>
      </c>
      <c r="C16281" s="4" t="s">
        <v>11</v>
      </c>
      <c r="D16281" s="4" t="s">
        <v>7</v>
      </c>
    </row>
    <row r="16282" spans="1:8">
      <c r="A16282" t="n">
        <v>127903</v>
      </c>
      <c r="B16282" s="33" t="n">
        <v>89</v>
      </c>
      <c r="C16282" s="7" t="n">
        <v>65533</v>
      </c>
      <c r="D16282" s="7" t="n">
        <v>1</v>
      </c>
    </row>
    <row r="16283" spans="1:8">
      <c r="A16283" t="s">
        <v>4</v>
      </c>
      <c r="B16283" s="4" t="s">
        <v>5</v>
      </c>
      <c r="C16283" s="4" t="s">
        <v>7</v>
      </c>
      <c r="D16283" s="4" t="s">
        <v>11</v>
      </c>
      <c r="E16283" s="4" t="s">
        <v>11</v>
      </c>
      <c r="F16283" s="4" t="s">
        <v>7</v>
      </c>
    </row>
    <row r="16284" spans="1:8">
      <c r="A16284" t="n">
        <v>127907</v>
      </c>
      <c r="B16284" s="22" t="n">
        <v>25</v>
      </c>
      <c r="C16284" s="7" t="n">
        <v>1</v>
      </c>
      <c r="D16284" s="7" t="n">
        <v>65535</v>
      </c>
      <c r="E16284" s="7" t="n">
        <v>65535</v>
      </c>
      <c r="F16284" s="7" t="n">
        <v>0</v>
      </c>
    </row>
    <row r="16285" spans="1:8">
      <c r="A16285" t="s">
        <v>4</v>
      </c>
      <c r="B16285" s="4" t="s">
        <v>5</v>
      </c>
      <c r="C16285" s="4" t="s">
        <v>7</v>
      </c>
      <c r="D16285" s="4" t="s">
        <v>11</v>
      </c>
      <c r="E16285" s="4" t="s">
        <v>11</v>
      </c>
      <c r="F16285" s="4" t="s">
        <v>7</v>
      </c>
    </row>
    <row r="16286" spans="1:8">
      <c r="A16286" t="n">
        <v>127914</v>
      </c>
      <c r="B16286" s="22" t="n">
        <v>25</v>
      </c>
      <c r="C16286" s="7" t="n">
        <v>1</v>
      </c>
      <c r="D16286" s="7" t="n">
        <v>260</v>
      </c>
      <c r="E16286" s="7" t="n">
        <v>640</v>
      </c>
      <c r="F16286" s="7" t="n">
        <v>1</v>
      </c>
    </row>
    <row r="16287" spans="1:8">
      <c r="A16287" t="s">
        <v>4</v>
      </c>
      <c r="B16287" s="4" t="s">
        <v>5</v>
      </c>
      <c r="C16287" s="4" t="s">
        <v>7</v>
      </c>
      <c r="D16287" s="4" t="s">
        <v>11</v>
      </c>
      <c r="E16287" s="4" t="s">
        <v>8</v>
      </c>
    </row>
    <row r="16288" spans="1:8">
      <c r="A16288" t="n">
        <v>127921</v>
      </c>
      <c r="B16288" s="30" t="n">
        <v>51</v>
      </c>
      <c r="C16288" s="7" t="n">
        <v>4</v>
      </c>
      <c r="D16288" s="7" t="n">
        <v>0</v>
      </c>
      <c r="E16288" s="7" t="s">
        <v>369</v>
      </c>
    </row>
    <row r="16289" spans="1:8">
      <c r="A16289" t="s">
        <v>4</v>
      </c>
      <c r="B16289" s="4" t="s">
        <v>5</v>
      </c>
      <c r="C16289" s="4" t="s">
        <v>11</v>
      </c>
    </row>
    <row r="16290" spans="1:8">
      <c r="A16290" t="n">
        <v>127936</v>
      </c>
      <c r="B16290" s="26" t="n">
        <v>16</v>
      </c>
      <c r="C16290" s="7" t="n">
        <v>0</v>
      </c>
    </row>
    <row r="16291" spans="1:8">
      <c r="A16291" t="s">
        <v>4</v>
      </c>
      <c r="B16291" s="4" t="s">
        <v>5</v>
      </c>
      <c r="C16291" s="4" t="s">
        <v>11</v>
      </c>
      <c r="D16291" s="4" t="s">
        <v>7</v>
      </c>
      <c r="E16291" s="4" t="s">
        <v>17</v>
      </c>
      <c r="F16291" s="4" t="s">
        <v>42</v>
      </c>
      <c r="G16291" s="4" t="s">
        <v>7</v>
      </c>
      <c r="H16291" s="4" t="s">
        <v>7</v>
      </c>
    </row>
    <row r="16292" spans="1:8">
      <c r="A16292" t="n">
        <v>127939</v>
      </c>
      <c r="B16292" s="31" t="n">
        <v>26</v>
      </c>
      <c r="C16292" s="7" t="n">
        <v>0</v>
      </c>
      <c r="D16292" s="7" t="n">
        <v>17</v>
      </c>
      <c r="E16292" s="7" t="n">
        <v>53360</v>
      </c>
      <c r="F16292" s="7" t="s">
        <v>370</v>
      </c>
      <c r="G16292" s="7" t="n">
        <v>2</v>
      </c>
      <c r="H16292" s="7" t="n">
        <v>0</v>
      </c>
    </row>
    <row r="16293" spans="1:8">
      <c r="A16293" t="s">
        <v>4</v>
      </c>
      <c r="B16293" s="4" t="s">
        <v>5</v>
      </c>
    </row>
    <row r="16294" spans="1:8">
      <c r="A16294" t="n">
        <v>127962</v>
      </c>
      <c r="B16294" s="24" t="n">
        <v>28</v>
      </c>
    </row>
    <row r="16295" spans="1:8">
      <c r="A16295" t="s">
        <v>4</v>
      </c>
      <c r="B16295" s="4" t="s">
        <v>5</v>
      </c>
      <c r="C16295" s="4" t="s">
        <v>11</v>
      </c>
      <c r="D16295" s="4" t="s">
        <v>7</v>
      </c>
    </row>
    <row r="16296" spans="1:8">
      <c r="A16296" t="n">
        <v>127963</v>
      </c>
      <c r="B16296" s="33" t="n">
        <v>89</v>
      </c>
      <c r="C16296" s="7" t="n">
        <v>65533</v>
      </c>
      <c r="D16296" s="7" t="n">
        <v>1</v>
      </c>
    </row>
    <row r="16297" spans="1:8">
      <c r="A16297" t="s">
        <v>4</v>
      </c>
      <c r="B16297" s="4" t="s">
        <v>5</v>
      </c>
      <c r="C16297" s="4" t="s">
        <v>7</v>
      </c>
      <c r="D16297" s="4" t="s">
        <v>11</v>
      </c>
      <c r="E16297" s="4" t="s">
        <v>11</v>
      </c>
      <c r="F16297" s="4" t="s">
        <v>7</v>
      </c>
    </row>
    <row r="16298" spans="1:8">
      <c r="A16298" t="n">
        <v>127967</v>
      </c>
      <c r="B16298" s="22" t="n">
        <v>25</v>
      </c>
      <c r="C16298" s="7" t="n">
        <v>1</v>
      </c>
      <c r="D16298" s="7" t="n">
        <v>65535</v>
      </c>
      <c r="E16298" s="7" t="n">
        <v>65535</v>
      </c>
      <c r="F16298" s="7" t="n">
        <v>0</v>
      </c>
    </row>
    <row r="16299" spans="1:8">
      <c r="A16299" t="s">
        <v>4</v>
      </c>
      <c r="B16299" s="4" t="s">
        <v>5</v>
      </c>
      <c r="C16299" s="4" t="s">
        <v>7</v>
      </c>
      <c r="D16299" s="4" t="s">
        <v>11</v>
      </c>
      <c r="E16299" s="4" t="s">
        <v>11</v>
      </c>
      <c r="F16299" s="4" t="s">
        <v>7</v>
      </c>
    </row>
    <row r="16300" spans="1:8">
      <c r="A16300" t="n">
        <v>127974</v>
      </c>
      <c r="B16300" s="22" t="n">
        <v>25</v>
      </c>
      <c r="C16300" s="7" t="n">
        <v>1</v>
      </c>
      <c r="D16300" s="7" t="n">
        <v>60</v>
      </c>
      <c r="E16300" s="7" t="n">
        <v>640</v>
      </c>
      <c r="F16300" s="7" t="n">
        <v>1</v>
      </c>
    </row>
    <row r="16301" spans="1:8">
      <c r="A16301" t="s">
        <v>4</v>
      </c>
      <c r="B16301" s="4" t="s">
        <v>5</v>
      </c>
      <c r="C16301" s="4" t="s">
        <v>7</v>
      </c>
      <c r="D16301" s="4" t="s">
        <v>11</v>
      </c>
      <c r="E16301" s="4" t="s">
        <v>8</v>
      </c>
    </row>
    <row r="16302" spans="1:8">
      <c r="A16302" t="n">
        <v>127981</v>
      </c>
      <c r="B16302" s="30" t="n">
        <v>51</v>
      </c>
      <c r="C16302" s="7" t="n">
        <v>4</v>
      </c>
      <c r="D16302" s="7" t="n">
        <v>2</v>
      </c>
      <c r="E16302" s="7" t="s">
        <v>328</v>
      </c>
    </row>
    <row r="16303" spans="1:8">
      <c r="A16303" t="s">
        <v>4</v>
      </c>
      <c r="B16303" s="4" t="s">
        <v>5</v>
      </c>
      <c r="C16303" s="4" t="s">
        <v>11</v>
      </c>
    </row>
    <row r="16304" spans="1:8">
      <c r="A16304" t="n">
        <v>127995</v>
      </c>
      <c r="B16304" s="26" t="n">
        <v>16</v>
      </c>
      <c r="C16304" s="7" t="n">
        <v>0</v>
      </c>
    </row>
    <row r="16305" spans="1:8">
      <c r="A16305" t="s">
        <v>4</v>
      </c>
      <c r="B16305" s="4" t="s">
        <v>5</v>
      </c>
      <c r="C16305" s="4" t="s">
        <v>11</v>
      </c>
      <c r="D16305" s="4" t="s">
        <v>7</v>
      </c>
      <c r="E16305" s="4" t="s">
        <v>17</v>
      </c>
      <c r="F16305" s="4" t="s">
        <v>42</v>
      </c>
      <c r="G16305" s="4" t="s">
        <v>7</v>
      </c>
      <c r="H16305" s="4" t="s">
        <v>7</v>
      </c>
    </row>
    <row r="16306" spans="1:8">
      <c r="A16306" t="n">
        <v>127998</v>
      </c>
      <c r="B16306" s="31" t="n">
        <v>26</v>
      </c>
      <c r="C16306" s="7" t="n">
        <v>2</v>
      </c>
      <c r="D16306" s="7" t="n">
        <v>17</v>
      </c>
      <c r="E16306" s="7" t="n">
        <v>6498</v>
      </c>
      <c r="F16306" s="7" t="s">
        <v>354</v>
      </c>
      <c r="G16306" s="7" t="n">
        <v>2</v>
      </c>
      <c r="H16306" s="7" t="n">
        <v>0</v>
      </c>
    </row>
    <row r="16307" spans="1:8">
      <c r="A16307" t="s">
        <v>4</v>
      </c>
      <c r="B16307" s="4" t="s">
        <v>5</v>
      </c>
    </row>
    <row r="16308" spans="1:8">
      <c r="A16308" t="n">
        <v>128020</v>
      </c>
      <c r="B16308" s="24" t="n">
        <v>28</v>
      </c>
    </row>
    <row r="16309" spans="1:8">
      <c r="A16309" t="s">
        <v>4</v>
      </c>
      <c r="B16309" s="4" t="s">
        <v>5</v>
      </c>
      <c r="C16309" s="4" t="s">
        <v>11</v>
      </c>
      <c r="D16309" s="4" t="s">
        <v>7</v>
      </c>
    </row>
    <row r="16310" spans="1:8">
      <c r="A16310" t="n">
        <v>128021</v>
      </c>
      <c r="B16310" s="33" t="n">
        <v>89</v>
      </c>
      <c r="C16310" s="7" t="n">
        <v>65533</v>
      </c>
      <c r="D16310" s="7" t="n">
        <v>1</v>
      </c>
    </row>
    <row r="16311" spans="1:8">
      <c r="A16311" t="s">
        <v>4</v>
      </c>
      <c r="B16311" s="4" t="s">
        <v>5</v>
      </c>
      <c r="C16311" s="4" t="s">
        <v>7</v>
      </c>
      <c r="D16311" s="4" t="s">
        <v>11</v>
      </c>
      <c r="E16311" s="4" t="s">
        <v>11</v>
      </c>
      <c r="F16311" s="4" t="s">
        <v>7</v>
      </c>
    </row>
    <row r="16312" spans="1:8">
      <c r="A16312" t="n">
        <v>128025</v>
      </c>
      <c r="B16312" s="22" t="n">
        <v>25</v>
      </c>
      <c r="C16312" s="7" t="n">
        <v>1</v>
      </c>
      <c r="D16312" s="7" t="n">
        <v>65535</v>
      </c>
      <c r="E16312" s="7" t="n">
        <v>65535</v>
      </c>
      <c r="F16312" s="7" t="n">
        <v>0</v>
      </c>
    </row>
    <row r="16313" spans="1:8">
      <c r="A16313" t="s">
        <v>4</v>
      </c>
      <c r="B16313" s="4" t="s">
        <v>5</v>
      </c>
      <c r="C16313" s="4" t="s">
        <v>7</v>
      </c>
      <c r="D16313" s="4" t="s">
        <v>11</v>
      </c>
      <c r="E16313" s="4" t="s">
        <v>11</v>
      </c>
      <c r="F16313" s="4" t="s">
        <v>7</v>
      </c>
    </row>
    <row r="16314" spans="1:8">
      <c r="A16314" t="n">
        <v>128032</v>
      </c>
      <c r="B16314" s="22" t="n">
        <v>25</v>
      </c>
      <c r="C16314" s="7" t="n">
        <v>1</v>
      </c>
      <c r="D16314" s="7" t="n">
        <v>260</v>
      </c>
      <c r="E16314" s="7" t="n">
        <v>640</v>
      </c>
      <c r="F16314" s="7" t="n">
        <v>2</v>
      </c>
    </row>
    <row r="16315" spans="1:8">
      <c r="A16315" t="s">
        <v>4</v>
      </c>
      <c r="B16315" s="4" t="s">
        <v>5</v>
      </c>
      <c r="C16315" s="4" t="s">
        <v>7</v>
      </c>
      <c r="D16315" s="4" t="s">
        <v>11</v>
      </c>
      <c r="E16315" s="4" t="s">
        <v>8</v>
      </c>
    </row>
    <row r="16316" spans="1:8">
      <c r="A16316" t="n">
        <v>128039</v>
      </c>
      <c r="B16316" s="30" t="n">
        <v>51</v>
      </c>
      <c r="C16316" s="7" t="n">
        <v>4</v>
      </c>
      <c r="D16316" s="7" t="n">
        <v>7</v>
      </c>
      <c r="E16316" s="7" t="s">
        <v>297</v>
      </c>
    </row>
    <row r="16317" spans="1:8">
      <c r="A16317" t="s">
        <v>4</v>
      </c>
      <c r="B16317" s="4" t="s">
        <v>5</v>
      </c>
      <c r="C16317" s="4" t="s">
        <v>11</v>
      </c>
    </row>
    <row r="16318" spans="1:8">
      <c r="A16318" t="n">
        <v>128053</v>
      </c>
      <c r="B16318" s="26" t="n">
        <v>16</v>
      </c>
      <c r="C16318" s="7" t="n">
        <v>0</v>
      </c>
    </row>
    <row r="16319" spans="1:8">
      <c r="A16319" t="s">
        <v>4</v>
      </c>
      <c r="B16319" s="4" t="s">
        <v>5</v>
      </c>
      <c r="C16319" s="4" t="s">
        <v>11</v>
      </c>
      <c r="D16319" s="4" t="s">
        <v>7</v>
      </c>
      <c r="E16319" s="4" t="s">
        <v>17</v>
      </c>
      <c r="F16319" s="4" t="s">
        <v>42</v>
      </c>
      <c r="G16319" s="4" t="s">
        <v>7</v>
      </c>
      <c r="H16319" s="4" t="s">
        <v>7</v>
      </c>
    </row>
    <row r="16320" spans="1:8">
      <c r="A16320" t="n">
        <v>128056</v>
      </c>
      <c r="B16320" s="31" t="n">
        <v>26</v>
      </c>
      <c r="C16320" s="7" t="n">
        <v>7</v>
      </c>
      <c r="D16320" s="7" t="n">
        <v>17</v>
      </c>
      <c r="E16320" s="7" t="n">
        <v>4503</v>
      </c>
      <c r="F16320" s="7" t="s">
        <v>371</v>
      </c>
      <c r="G16320" s="7" t="n">
        <v>2</v>
      </c>
      <c r="H16320" s="7" t="n">
        <v>0</v>
      </c>
    </row>
    <row r="16321" spans="1:8">
      <c r="A16321" t="s">
        <v>4</v>
      </c>
      <c r="B16321" s="4" t="s">
        <v>5</v>
      </c>
    </row>
    <row r="16322" spans="1:8">
      <c r="A16322" t="n">
        <v>128100</v>
      </c>
      <c r="B16322" s="24" t="n">
        <v>28</v>
      </c>
    </row>
    <row r="16323" spans="1:8">
      <c r="A16323" t="s">
        <v>4</v>
      </c>
      <c r="B16323" s="4" t="s">
        <v>5</v>
      </c>
      <c r="C16323" s="4" t="s">
        <v>11</v>
      </c>
      <c r="D16323" s="4" t="s">
        <v>7</v>
      </c>
    </row>
    <row r="16324" spans="1:8">
      <c r="A16324" t="n">
        <v>128101</v>
      </c>
      <c r="B16324" s="33" t="n">
        <v>89</v>
      </c>
      <c r="C16324" s="7" t="n">
        <v>65533</v>
      </c>
      <c r="D16324" s="7" t="n">
        <v>1</v>
      </c>
    </row>
    <row r="16325" spans="1:8">
      <c r="A16325" t="s">
        <v>4</v>
      </c>
      <c r="B16325" s="4" t="s">
        <v>5</v>
      </c>
      <c r="C16325" s="4" t="s">
        <v>7</v>
      </c>
      <c r="D16325" s="4" t="s">
        <v>11</v>
      </c>
      <c r="E16325" s="4" t="s">
        <v>11</v>
      </c>
      <c r="F16325" s="4" t="s">
        <v>7</v>
      </c>
    </row>
    <row r="16326" spans="1:8">
      <c r="A16326" t="n">
        <v>128105</v>
      </c>
      <c r="B16326" s="22" t="n">
        <v>25</v>
      </c>
      <c r="C16326" s="7" t="n">
        <v>1</v>
      </c>
      <c r="D16326" s="7" t="n">
        <v>65535</v>
      </c>
      <c r="E16326" s="7" t="n">
        <v>65535</v>
      </c>
      <c r="F16326" s="7" t="n">
        <v>0</v>
      </c>
    </row>
    <row r="16327" spans="1:8">
      <c r="A16327" t="s">
        <v>4</v>
      </c>
      <c r="B16327" s="4" t="s">
        <v>5</v>
      </c>
      <c r="C16327" s="4" t="s">
        <v>7</v>
      </c>
      <c r="D16327" s="4" t="s">
        <v>11</v>
      </c>
      <c r="E16327" s="4" t="s">
        <v>11</v>
      </c>
      <c r="F16327" s="4" t="s">
        <v>7</v>
      </c>
    </row>
    <row r="16328" spans="1:8">
      <c r="A16328" t="n">
        <v>128112</v>
      </c>
      <c r="B16328" s="22" t="n">
        <v>25</v>
      </c>
      <c r="C16328" s="7" t="n">
        <v>1</v>
      </c>
      <c r="D16328" s="7" t="n">
        <v>260</v>
      </c>
      <c r="E16328" s="7" t="n">
        <v>640</v>
      </c>
      <c r="F16328" s="7" t="n">
        <v>1</v>
      </c>
    </row>
    <row r="16329" spans="1:8">
      <c r="A16329" t="s">
        <v>4</v>
      </c>
      <c r="B16329" s="4" t="s">
        <v>5</v>
      </c>
      <c r="C16329" s="4" t="s">
        <v>7</v>
      </c>
      <c r="D16329" s="4" t="s">
        <v>11</v>
      </c>
      <c r="E16329" s="4" t="s">
        <v>8</v>
      </c>
    </row>
    <row r="16330" spans="1:8">
      <c r="A16330" t="n">
        <v>128119</v>
      </c>
      <c r="B16330" s="30" t="n">
        <v>51</v>
      </c>
      <c r="C16330" s="7" t="n">
        <v>4</v>
      </c>
      <c r="D16330" s="7" t="n">
        <v>5</v>
      </c>
      <c r="E16330" s="7" t="s">
        <v>280</v>
      </c>
    </row>
    <row r="16331" spans="1:8">
      <c r="A16331" t="s">
        <v>4</v>
      </c>
      <c r="B16331" s="4" t="s">
        <v>5</v>
      </c>
      <c r="C16331" s="4" t="s">
        <v>11</v>
      </c>
    </row>
    <row r="16332" spans="1:8">
      <c r="A16332" t="n">
        <v>128132</v>
      </c>
      <c r="B16332" s="26" t="n">
        <v>16</v>
      </c>
      <c r="C16332" s="7" t="n">
        <v>0</v>
      </c>
    </row>
    <row r="16333" spans="1:8">
      <c r="A16333" t="s">
        <v>4</v>
      </c>
      <c r="B16333" s="4" t="s">
        <v>5</v>
      </c>
      <c r="C16333" s="4" t="s">
        <v>11</v>
      </c>
      <c r="D16333" s="4" t="s">
        <v>7</v>
      </c>
      <c r="E16333" s="4" t="s">
        <v>17</v>
      </c>
      <c r="F16333" s="4" t="s">
        <v>42</v>
      </c>
      <c r="G16333" s="4" t="s">
        <v>7</v>
      </c>
      <c r="H16333" s="4" t="s">
        <v>7</v>
      </c>
    </row>
    <row r="16334" spans="1:8">
      <c r="A16334" t="n">
        <v>128135</v>
      </c>
      <c r="B16334" s="31" t="n">
        <v>26</v>
      </c>
      <c r="C16334" s="7" t="n">
        <v>5</v>
      </c>
      <c r="D16334" s="7" t="n">
        <v>17</v>
      </c>
      <c r="E16334" s="7" t="n">
        <v>3493</v>
      </c>
      <c r="F16334" s="7" t="s">
        <v>372</v>
      </c>
      <c r="G16334" s="7" t="n">
        <v>2</v>
      </c>
      <c r="H16334" s="7" t="n">
        <v>0</v>
      </c>
    </row>
    <row r="16335" spans="1:8">
      <c r="A16335" t="s">
        <v>4</v>
      </c>
      <c r="B16335" s="4" t="s">
        <v>5</v>
      </c>
    </row>
    <row r="16336" spans="1:8">
      <c r="A16336" t="n">
        <v>128222</v>
      </c>
      <c r="B16336" s="24" t="n">
        <v>28</v>
      </c>
    </row>
    <row r="16337" spans="1:8">
      <c r="A16337" t="s">
        <v>4</v>
      </c>
      <c r="B16337" s="4" t="s">
        <v>5</v>
      </c>
      <c r="C16337" s="4" t="s">
        <v>11</v>
      </c>
      <c r="D16337" s="4" t="s">
        <v>7</v>
      </c>
    </row>
    <row r="16338" spans="1:8">
      <c r="A16338" t="n">
        <v>128223</v>
      </c>
      <c r="B16338" s="33" t="n">
        <v>89</v>
      </c>
      <c r="C16338" s="7" t="n">
        <v>65533</v>
      </c>
      <c r="D16338" s="7" t="n">
        <v>1</v>
      </c>
    </row>
    <row r="16339" spans="1:8">
      <c r="A16339" t="s">
        <v>4</v>
      </c>
      <c r="B16339" s="4" t="s">
        <v>5</v>
      </c>
      <c r="C16339" s="4" t="s">
        <v>7</v>
      </c>
      <c r="D16339" s="4" t="s">
        <v>11</v>
      </c>
      <c r="E16339" s="4" t="s">
        <v>11</v>
      </c>
      <c r="F16339" s="4" t="s">
        <v>7</v>
      </c>
    </row>
    <row r="16340" spans="1:8">
      <c r="A16340" t="n">
        <v>128227</v>
      </c>
      <c r="B16340" s="22" t="n">
        <v>25</v>
      </c>
      <c r="C16340" s="7" t="n">
        <v>1</v>
      </c>
      <c r="D16340" s="7" t="n">
        <v>65535</v>
      </c>
      <c r="E16340" s="7" t="n">
        <v>65535</v>
      </c>
      <c r="F16340" s="7" t="n">
        <v>0</v>
      </c>
    </row>
    <row r="16341" spans="1:8">
      <c r="A16341" t="s">
        <v>4</v>
      </c>
      <c r="B16341" s="4" t="s">
        <v>5</v>
      </c>
      <c r="C16341" s="4" t="s">
        <v>7</v>
      </c>
      <c r="D16341" s="4" t="s">
        <v>11</v>
      </c>
      <c r="E16341" s="4" t="s">
        <v>8</v>
      </c>
    </row>
    <row r="16342" spans="1:8">
      <c r="A16342" t="n">
        <v>128234</v>
      </c>
      <c r="B16342" s="30" t="n">
        <v>51</v>
      </c>
      <c r="C16342" s="7" t="n">
        <v>4</v>
      </c>
      <c r="D16342" s="7" t="n">
        <v>11</v>
      </c>
      <c r="E16342" s="7" t="s">
        <v>373</v>
      </c>
    </row>
    <row r="16343" spans="1:8">
      <c r="A16343" t="s">
        <v>4</v>
      </c>
      <c r="B16343" s="4" t="s">
        <v>5</v>
      </c>
      <c r="C16343" s="4" t="s">
        <v>11</v>
      </c>
    </row>
    <row r="16344" spans="1:8">
      <c r="A16344" t="n">
        <v>128247</v>
      </c>
      <c r="B16344" s="26" t="n">
        <v>16</v>
      </c>
      <c r="C16344" s="7" t="n">
        <v>0</v>
      </c>
    </row>
    <row r="16345" spans="1:8">
      <c r="A16345" t="s">
        <v>4</v>
      </c>
      <c r="B16345" s="4" t="s">
        <v>5</v>
      </c>
      <c r="C16345" s="4" t="s">
        <v>11</v>
      </c>
      <c r="D16345" s="4" t="s">
        <v>7</v>
      </c>
      <c r="E16345" s="4" t="s">
        <v>17</v>
      </c>
      <c r="F16345" s="4" t="s">
        <v>42</v>
      </c>
      <c r="G16345" s="4" t="s">
        <v>7</v>
      </c>
      <c r="H16345" s="4" t="s">
        <v>7</v>
      </c>
    </row>
    <row r="16346" spans="1:8">
      <c r="A16346" t="n">
        <v>128250</v>
      </c>
      <c r="B16346" s="31" t="n">
        <v>26</v>
      </c>
      <c r="C16346" s="7" t="n">
        <v>11</v>
      </c>
      <c r="D16346" s="7" t="n">
        <v>17</v>
      </c>
      <c r="E16346" s="7" t="n">
        <v>10477</v>
      </c>
      <c r="F16346" s="7" t="s">
        <v>374</v>
      </c>
      <c r="G16346" s="7" t="n">
        <v>2</v>
      </c>
      <c r="H16346" s="7" t="n">
        <v>0</v>
      </c>
    </row>
    <row r="16347" spans="1:8">
      <c r="A16347" t="s">
        <v>4</v>
      </c>
      <c r="B16347" s="4" t="s">
        <v>5</v>
      </c>
    </row>
    <row r="16348" spans="1:8">
      <c r="A16348" t="n">
        <v>128300</v>
      </c>
      <c r="B16348" s="24" t="n">
        <v>28</v>
      </c>
    </row>
    <row r="16349" spans="1:8">
      <c r="A16349" t="s">
        <v>4</v>
      </c>
      <c r="B16349" s="4" t="s">
        <v>5</v>
      </c>
      <c r="C16349" s="4" t="s">
        <v>11</v>
      </c>
      <c r="D16349" s="4" t="s">
        <v>7</v>
      </c>
    </row>
    <row r="16350" spans="1:8">
      <c r="A16350" t="n">
        <v>128301</v>
      </c>
      <c r="B16350" s="33" t="n">
        <v>89</v>
      </c>
      <c r="C16350" s="7" t="n">
        <v>65533</v>
      </c>
      <c r="D16350" s="7" t="n">
        <v>1</v>
      </c>
    </row>
    <row r="16351" spans="1:8">
      <c r="A16351" t="s">
        <v>4</v>
      </c>
      <c r="B16351" s="4" t="s">
        <v>5</v>
      </c>
      <c r="C16351" s="4" t="s">
        <v>7</v>
      </c>
      <c r="D16351" s="4" t="s">
        <v>11</v>
      </c>
      <c r="E16351" s="4" t="s">
        <v>11</v>
      </c>
      <c r="F16351" s="4" t="s">
        <v>7</v>
      </c>
    </row>
    <row r="16352" spans="1:8">
      <c r="A16352" t="n">
        <v>128305</v>
      </c>
      <c r="B16352" s="22" t="n">
        <v>25</v>
      </c>
      <c r="C16352" s="7" t="n">
        <v>1</v>
      </c>
      <c r="D16352" s="7" t="n">
        <v>65535</v>
      </c>
      <c r="E16352" s="7" t="n">
        <v>65535</v>
      </c>
      <c r="F16352" s="7" t="n">
        <v>0</v>
      </c>
    </row>
    <row r="16353" spans="1:8">
      <c r="A16353" t="s">
        <v>4</v>
      </c>
      <c r="B16353" s="4" t="s">
        <v>5</v>
      </c>
      <c r="C16353" s="4" t="s">
        <v>7</v>
      </c>
      <c r="D16353" s="4" t="s">
        <v>11</v>
      </c>
      <c r="E16353" s="4" t="s">
        <v>11</v>
      </c>
      <c r="F16353" s="4" t="s">
        <v>7</v>
      </c>
    </row>
    <row r="16354" spans="1:8">
      <c r="A16354" t="n">
        <v>128312</v>
      </c>
      <c r="B16354" s="22" t="n">
        <v>25</v>
      </c>
      <c r="C16354" s="7" t="n">
        <v>1</v>
      </c>
      <c r="D16354" s="7" t="n">
        <v>260</v>
      </c>
      <c r="E16354" s="7" t="n">
        <v>640</v>
      </c>
      <c r="F16354" s="7" t="n">
        <v>2</v>
      </c>
    </row>
    <row r="16355" spans="1:8">
      <c r="A16355" t="s">
        <v>4</v>
      </c>
      <c r="B16355" s="4" t="s">
        <v>5</v>
      </c>
      <c r="C16355" s="4" t="s">
        <v>7</v>
      </c>
      <c r="D16355" s="4" t="s">
        <v>11</v>
      </c>
      <c r="E16355" s="4" t="s">
        <v>8</v>
      </c>
    </row>
    <row r="16356" spans="1:8">
      <c r="A16356" t="n">
        <v>128319</v>
      </c>
      <c r="B16356" s="30" t="n">
        <v>51</v>
      </c>
      <c r="C16356" s="7" t="n">
        <v>4</v>
      </c>
      <c r="D16356" s="7" t="n">
        <v>1</v>
      </c>
      <c r="E16356" s="7" t="s">
        <v>375</v>
      </c>
    </row>
    <row r="16357" spans="1:8">
      <c r="A16357" t="s">
        <v>4</v>
      </c>
      <c r="B16357" s="4" t="s">
        <v>5</v>
      </c>
      <c r="C16357" s="4" t="s">
        <v>11</v>
      </c>
    </row>
    <row r="16358" spans="1:8">
      <c r="A16358" t="n">
        <v>128338</v>
      </c>
      <c r="B16358" s="26" t="n">
        <v>16</v>
      </c>
      <c r="C16358" s="7" t="n">
        <v>0</v>
      </c>
    </row>
    <row r="16359" spans="1:8">
      <c r="A16359" t="s">
        <v>4</v>
      </c>
      <c r="B16359" s="4" t="s">
        <v>5</v>
      </c>
      <c r="C16359" s="4" t="s">
        <v>11</v>
      </c>
      <c r="D16359" s="4" t="s">
        <v>7</v>
      </c>
      <c r="E16359" s="4" t="s">
        <v>17</v>
      </c>
      <c r="F16359" s="4" t="s">
        <v>42</v>
      </c>
      <c r="G16359" s="4" t="s">
        <v>7</v>
      </c>
      <c r="H16359" s="4" t="s">
        <v>7</v>
      </c>
    </row>
    <row r="16360" spans="1:8">
      <c r="A16360" t="n">
        <v>128341</v>
      </c>
      <c r="B16360" s="31" t="n">
        <v>26</v>
      </c>
      <c r="C16360" s="7" t="n">
        <v>1</v>
      </c>
      <c r="D16360" s="7" t="n">
        <v>17</v>
      </c>
      <c r="E16360" s="7" t="n">
        <v>1492</v>
      </c>
      <c r="F16360" s="7" t="s">
        <v>376</v>
      </c>
      <c r="G16360" s="7" t="n">
        <v>2</v>
      </c>
      <c r="H16360" s="7" t="n">
        <v>0</v>
      </c>
    </row>
    <row r="16361" spans="1:8">
      <c r="A16361" t="s">
        <v>4</v>
      </c>
      <c r="B16361" s="4" t="s">
        <v>5</v>
      </c>
    </row>
    <row r="16362" spans="1:8">
      <c r="A16362" t="n">
        <v>128384</v>
      </c>
      <c r="B16362" s="24" t="n">
        <v>28</v>
      </c>
    </row>
    <row r="16363" spans="1:8">
      <c r="A16363" t="s">
        <v>4</v>
      </c>
      <c r="B16363" s="4" t="s">
        <v>5</v>
      </c>
      <c r="C16363" s="4" t="s">
        <v>11</v>
      </c>
      <c r="D16363" s="4" t="s">
        <v>7</v>
      </c>
    </row>
    <row r="16364" spans="1:8">
      <c r="A16364" t="n">
        <v>128385</v>
      </c>
      <c r="B16364" s="33" t="n">
        <v>89</v>
      </c>
      <c r="C16364" s="7" t="n">
        <v>65533</v>
      </c>
      <c r="D16364" s="7" t="n">
        <v>1</v>
      </c>
    </row>
    <row r="16365" spans="1:8">
      <c r="A16365" t="s">
        <v>4</v>
      </c>
      <c r="B16365" s="4" t="s">
        <v>5</v>
      </c>
      <c r="C16365" s="4" t="s">
        <v>7</v>
      </c>
      <c r="D16365" s="4" t="s">
        <v>11</v>
      </c>
      <c r="E16365" s="4" t="s">
        <v>11</v>
      </c>
      <c r="F16365" s="4" t="s">
        <v>7</v>
      </c>
    </row>
    <row r="16366" spans="1:8">
      <c r="A16366" t="n">
        <v>128389</v>
      </c>
      <c r="B16366" s="22" t="n">
        <v>25</v>
      </c>
      <c r="C16366" s="7" t="n">
        <v>1</v>
      </c>
      <c r="D16366" s="7" t="n">
        <v>65535</v>
      </c>
      <c r="E16366" s="7" t="n">
        <v>65535</v>
      </c>
      <c r="F16366" s="7" t="n">
        <v>0</v>
      </c>
    </row>
    <row r="16367" spans="1:8">
      <c r="A16367" t="s">
        <v>4</v>
      </c>
      <c r="B16367" s="4" t="s">
        <v>5</v>
      </c>
      <c r="C16367" s="4" t="s">
        <v>7</v>
      </c>
      <c r="D16367" s="4" t="s">
        <v>11</v>
      </c>
      <c r="E16367" s="4" t="s">
        <v>11</v>
      </c>
      <c r="F16367" s="4" t="s">
        <v>7</v>
      </c>
    </row>
    <row r="16368" spans="1:8">
      <c r="A16368" t="n">
        <v>128396</v>
      </c>
      <c r="B16368" s="22" t="n">
        <v>25</v>
      </c>
      <c r="C16368" s="7" t="n">
        <v>1</v>
      </c>
      <c r="D16368" s="7" t="n">
        <v>60</v>
      </c>
      <c r="E16368" s="7" t="n">
        <v>640</v>
      </c>
      <c r="F16368" s="7" t="n">
        <v>2</v>
      </c>
    </row>
    <row r="16369" spans="1:8">
      <c r="A16369" t="s">
        <v>4</v>
      </c>
      <c r="B16369" s="4" t="s">
        <v>5</v>
      </c>
      <c r="C16369" s="4" t="s">
        <v>7</v>
      </c>
      <c r="D16369" s="4" t="s">
        <v>11</v>
      </c>
      <c r="E16369" s="4" t="s">
        <v>8</v>
      </c>
    </row>
    <row r="16370" spans="1:8">
      <c r="A16370" t="n">
        <v>128403</v>
      </c>
      <c r="B16370" s="30" t="n">
        <v>51</v>
      </c>
      <c r="C16370" s="7" t="n">
        <v>4</v>
      </c>
      <c r="D16370" s="7" t="n">
        <v>3</v>
      </c>
      <c r="E16370" s="7" t="s">
        <v>271</v>
      </c>
    </row>
    <row r="16371" spans="1:8">
      <c r="A16371" t="s">
        <v>4</v>
      </c>
      <c r="B16371" s="4" t="s">
        <v>5</v>
      </c>
      <c r="C16371" s="4" t="s">
        <v>11</v>
      </c>
    </row>
    <row r="16372" spans="1:8">
      <c r="A16372" t="n">
        <v>128417</v>
      </c>
      <c r="B16372" s="26" t="n">
        <v>16</v>
      </c>
      <c r="C16372" s="7" t="n">
        <v>0</v>
      </c>
    </row>
    <row r="16373" spans="1:8">
      <c r="A16373" t="s">
        <v>4</v>
      </c>
      <c r="B16373" s="4" t="s">
        <v>5</v>
      </c>
      <c r="C16373" s="4" t="s">
        <v>11</v>
      </c>
      <c r="D16373" s="4" t="s">
        <v>7</v>
      </c>
      <c r="E16373" s="4" t="s">
        <v>17</v>
      </c>
      <c r="F16373" s="4" t="s">
        <v>42</v>
      </c>
      <c r="G16373" s="4" t="s">
        <v>7</v>
      </c>
      <c r="H16373" s="4" t="s">
        <v>7</v>
      </c>
    </row>
    <row r="16374" spans="1:8">
      <c r="A16374" t="n">
        <v>128420</v>
      </c>
      <c r="B16374" s="31" t="n">
        <v>26</v>
      </c>
      <c r="C16374" s="7" t="n">
        <v>3</v>
      </c>
      <c r="D16374" s="7" t="n">
        <v>17</v>
      </c>
      <c r="E16374" s="7" t="n">
        <v>2467</v>
      </c>
      <c r="F16374" s="7" t="s">
        <v>377</v>
      </c>
      <c r="G16374" s="7" t="n">
        <v>2</v>
      </c>
      <c r="H16374" s="7" t="n">
        <v>0</v>
      </c>
    </row>
    <row r="16375" spans="1:8">
      <c r="A16375" t="s">
        <v>4</v>
      </c>
      <c r="B16375" s="4" t="s">
        <v>5</v>
      </c>
      <c r="C16375" s="4" t="s">
        <v>11</v>
      </c>
    </row>
    <row r="16376" spans="1:8">
      <c r="A16376" t="n">
        <v>128523</v>
      </c>
      <c r="B16376" s="26" t="n">
        <v>16</v>
      </c>
      <c r="C16376" s="7" t="n">
        <v>1200</v>
      </c>
    </row>
    <row r="16377" spans="1:8">
      <c r="A16377" t="s">
        <v>4</v>
      </c>
      <c r="B16377" s="4" t="s">
        <v>5</v>
      </c>
      <c r="C16377" s="4" t="s">
        <v>7</v>
      </c>
      <c r="D16377" s="4" t="s">
        <v>11</v>
      </c>
      <c r="E16377" s="4" t="s">
        <v>8</v>
      </c>
      <c r="F16377" s="4" t="s">
        <v>8</v>
      </c>
      <c r="G16377" s="4" t="s">
        <v>8</v>
      </c>
      <c r="H16377" s="4" t="s">
        <v>8</v>
      </c>
    </row>
    <row r="16378" spans="1:8">
      <c r="A16378" t="n">
        <v>128526</v>
      </c>
      <c r="B16378" s="30" t="n">
        <v>51</v>
      </c>
      <c r="C16378" s="7" t="n">
        <v>3</v>
      </c>
      <c r="D16378" s="7" t="n">
        <v>3</v>
      </c>
      <c r="E16378" s="7" t="s">
        <v>378</v>
      </c>
      <c r="F16378" s="7" t="s">
        <v>18</v>
      </c>
      <c r="G16378" s="7" t="s">
        <v>61</v>
      </c>
      <c r="H16378" s="7" t="s">
        <v>62</v>
      </c>
    </row>
    <row r="16379" spans="1:8">
      <c r="A16379" t="s">
        <v>4</v>
      </c>
      <c r="B16379" s="4" t="s">
        <v>5</v>
      </c>
    </row>
    <row r="16380" spans="1:8">
      <c r="A16380" t="n">
        <v>128538</v>
      </c>
      <c r="B16380" s="24" t="n">
        <v>28</v>
      </c>
    </row>
    <row r="16381" spans="1:8">
      <c r="A16381" t="s">
        <v>4</v>
      </c>
      <c r="B16381" s="4" t="s">
        <v>5</v>
      </c>
      <c r="C16381" s="4" t="s">
        <v>11</v>
      </c>
      <c r="D16381" s="4" t="s">
        <v>7</v>
      </c>
    </row>
    <row r="16382" spans="1:8">
      <c r="A16382" t="n">
        <v>128539</v>
      </c>
      <c r="B16382" s="33" t="n">
        <v>89</v>
      </c>
      <c r="C16382" s="7" t="n">
        <v>65533</v>
      </c>
      <c r="D16382" s="7" t="n">
        <v>1</v>
      </c>
    </row>
    <row r="16383" spans="1:8">
      <c r="A16383" t="s">
        <v>4</v>
      </c>
      <c r="B16383" s="4" t="s">
        <v>5</v>
      </c>
      <c r="C16383" s="4" t="s">
        <v>7</v>
      </c>
      <c r="D16383" s="4" t="s">
        <v>11</v>
      </c>
      <c r="E16383" s="4" t="s">
        <v>11</v>
      </c>
      <c r="F16383" s="4" t="s">
        <v>7</v>
      </c>
    </row>
    <row r="16384" spans="1:8">
      <c r="A16384" t="n">
        <v>128543</v>
      </c>
      <c r="B16384" s="22" t="n">
        <v>25</v>
      </c>
      <c r="C16384" s="7" t="n">
        <v>1</v>
      </c>
      <c r="D16384" s="7" t="n">
        <v>65535</v>
      </c>
      <c r="E16384" s="7" t="n">
        <v>65535</v>
      </c>
      <c r="F16384" s="7" t="n">
        <v>0</v>
      </c>
    </row>
    <row r="16385" spans="1:8">
      <c r="A16385" t="s">
        <v>4</v>
      </c>
      <c r="B16385" s="4" t="s">
        <v>5</v>
      </c>
      <c r="C16385" s="4" t="s">
        <v>7</v>
      </c>
      <c r="D16385" s="4" t="s">
        <v>11</v>
      </c>
      <c r="E16385" s="4" t="s">
        <v>11</v>
      </c>
      <c r="F16385" s="4" t="s">
        <v>7</v>
      </c>
    </row>
    <row r="16386" spans="1:8">
      <c r="A16386" t="n">
        <v>128550</v>
      </c>
      <c r="B16386" s="22" t="n">
        <v>25</v>
      </c>
      <c r="C16386" s="7" t="n">
        <v>1</v>
      </c>
      <c r="D16386" s="7" t="n">
        <v>260</v>
      </c>
      <c r="E16386" s="7" t="n">
        <v>640</v>
      </c>
      <c r="F16386" s="7" t="n">
        <v>1</v>
      </c>
    </row>
    <row r="16387" spans="1:8">
      <c r="A16387" t="s">
        <v>4</v>
      </c>
      <c r="B16387" s="4" t="s">
        <v>5</v>
      </c>
      <c r="C16387" s="4" t="s">
        <v>7</v>
      </c>
      <c r="D16387" s="4" t="s">
        <v>11</v>
      </c>
      <c r="E16387" s="4" t="s">
        <v>8</v>
      </c>
    </row>
    <row r="16388" spans="1:8">
      <c r="A16388" t="n">
        <v>128557</v>
      </c>
      <c r="B16388" s="30" t="n">
        <v>51</v>
      </c>
      <c r="C16388" s="7" t="n">
        <v>4</v>
      </c>
      <c r="D16388" s="7" t="n">
        <v>0</v>
      </c>
      <c r="E16388" s="7" t="s">
        <v>379</v>
      </c>
    </row>
    <row r="16389" spans="1:8">
      <c r="A16389" t="s">
        <v>4</v>
      </c>
      <c r="B16389" s="4" t="s">
        <v>5</v>
      </c>
      <c r="C16389" s="4" t="s">
        <v>11</v>
      </c>
    </row>
    <row r="16390" spans="1:8">
      <c r="A16390" t="n">
        <v>128571</v>
      </c>
      <c r="B16390" s="26" t="n">
        <v>16</v>
      </c>
      <c r="C16390" s="7" t="n">
        <v>0</v>
      </c>
    </row>
    <row r="16391" spans="1:8">
      <c r="A16391" t="s">
        <v>4</v>
      </c>
      <c r="B16391" s="4" t="s">
        <v>5</v>
      </c>
      <c r="C16391" s="4" t="s">
        <v>11</v>
      </c>
      <c r="D16391" s="4" t="s">
        <v>7</v>
      </c>
      <c r="E16391" s="4" t="s">
        <v>17</v>
      </c>
      <c r="F16391" s="4" t="s">
        <v>42</v>
      </c>
      <c r="G16391" s="4" t="s">
        <v>7</v>
      </c>
      <c r="H16391" s="4" t="s">
        <v>7</v>
      </c>
    </row>
    <row r="16392" spans="1:8">
      <c r="A16392" t="n">
        <v>128574</v>
      </c>
      <c r="B16392" s="31" t="n">
        <v>26</v>
      </c>
      <c r="C16392" s="7" t="n">
        <v>0</v>
      </c>
      <c r="D16392" s="7" t="n">
        <v>17</v>
      </c>
      <c r="E16392" s="7" t="n">
        <v>53292</v>
      </c>
      <c r="F16392" s="7" t="s">
        <v>380</v>
      </c>
      <c r="G16392" s="7" t="n">
        <v>2</v>
      </c>
      <c r="H16392" s="7" t="n">
        <v>0</v>
      </c>
    </row>
    <row r="16393" spans="1:8">
      <c r="A16393" t="s">
        <v>4</v>
      </c>
      <c r="B16393" s="4" t="s">
        <v>5</v>
      </c>
    </row>
    <row r="16394" spans="1:8">
      <c r="A16394" t="n">
        <v>128600</v>
      </c>
      <c r="B16394" s="24" t="n">
        <v>28</v>
      </c>
    </row>
    <row r="16395" spans="1:8">
      <c r="A16395" t="s">
        <v>4</v>
      </c>
      <c r="B16395" s="4" t="s">
        <v>5</v>
      </c>
      <c r="C16395" s="4" t="s">
        <v>11</v>
      </c>
      <c r="D16395" s="4" t="s">
        <v>7</v>
      </c>
    </row>
    <row r="16396" spans="1:8">
      <c r="A16396" t="n">
        <v>128601</v>
      </c>
      <c r="B16396" s="33" t="n">
        <v>89</v>
      </c>
      <c r="C16396" s="7" t="n">
        <v>65533</v>
      </c>
      <c r="D16396" s="7" t="n">
        <v>1</v>
      </c>
    </row>
    <row r="16397" spans="1:8">
      <c r="A16397" t="s">
        <v>4</v>
      </c>
      <c r="B16397" s="4" t="s">
        <v>5</v>
      </c>
      <c r="C16397" s="4" t="s">
        <v>7</v>
      </c>
      <c r="D16397" s="4" t="s">
        <v>11</v>
      </c>
      <c r="E16397" s="4" t="s">
        <v>11</v>
      </c>
      <c r="F16397" s="4" t="s">
        <v>7</v>
      </c>
    </row>
    <row r="16398" spans="1:8">
      <c r="A16398" t="n">
        <v>128605</v>
      </c>
      <c r="B16398" s="22" t="n">
        <v>25</v>
      </c>
      <c r="C16398" s="7" t="n">
        <v>1</v>
      </c>
      <c r="D16398" s="7" t="n">
        <v>65535</v>
      </c>
      <c r="E16398" s="7" t="n">
        <v>65535</v>
      </c>
      <c r="F16398" s="7" t="n">
        <v>0</v>
      </c>
    </row>
    <row r="16399" spans="1:8">
      <c r="A16399" t="s">
        <v>4</v>
      </c>
      <c r="B16399" s="4" t="s">
        <v>5</v>
      </c>
      <c r="C16399" s="4" t="s">
        <v>7</v>
      </c>
      <c r="D16399" s="4" t="s">
        <v>11</v>
      </c>
      <c r="E16399" s="4" t="s">
        <v>7</v>
      </c>
    </row>
    <row r="16400" spans="1:8">
      <c r="A16400" t="n">
        <v>128612</v>
      </c>
      <c r="B16400" s="15" t="n">
        <v>49</v>
      </c>
      <c r="C16400" s="7" t="n">
        <v>1</v>
      </c>
      <c r="D16400" s="7" t="n">
        <v>4000</v>
      </c>
      <c r="E16400" s="7" t="n">
        <v>0</v>
      </c>
    </row>
    <row r="16401" spans="1:8">
      <c r="A16401" t="s">
        <v>4</v>
      </c>
      <c r="B16401" s="4" t="s">
        <v>5</v>
      </c>
      <c r="C16401" s="4" t="s">
        <v>7</v>
      </c>
      <c r="D16401" s="4" t="s">
        <v>11</v>
      </c>
      <c r="E16401" s="4" t="s">
        <v>15</v>
      </c>
    </row>
    <row r="16402" spans="1:8">
      <c r="A16402" t="n">
        <v>128617</v>
      </c>
      <c r="B16402" s="28" t="n">
        <v>58</v>
      </c>
      <c r="C16402" s="7" t="n">
        <v>0</v>
      </c>
      <c r="D16402" s="7" t="n">
        <v>2000</v>
      </c>
      <c r="E16402" s="7" t="n">
        <v>1</v>
      </c>
    </row>
    <row r="16403" spans="1:8">
      <c r="A16403" t="s">
        <v>4</v>
      </c>
      <c r="B16403" s="4" t="s">
        <v>5</v>
      </c>
      <c r="C16403" s="4" t="s">
        <v>7</v>
      </c>
      <c r="D16403" s="4" t="s">
        <v>11</v>
      </c>
    </row>
    <row r="16404" spans="1:8">
      <c r="A16404" t="n">
        <v>128625</v>
      </c>
      <c r="B16404" s="28" t="n">
        <v>58</v>
      </c>
      <c r="C16404" s="7" t="n">
        <v>255</v>
      </c>
      <c r="D16404" s="7" t="n">
        <v>0</v>
      </c>
    </row>
    <row r="16405" spans="1:8">
      <c r="A16405" t="s">
        <v>4</v>
      </c>
      <c r="B16405" s="4" t="s">
        <v>5</v>
      </c>
      <c r="C16405" s="4" t="s">
        <v>7</v>
      </c>
      <c r="D16405" s="4" t="s">
        <v>7</v>
      </c>
    </row>
    <row r="16406" spans="1:8">
      <c r="A16406" t="n">
        <v>128629</v>
      </c>
      <c r="B16406" s="15" t="n">
        <v>49</v>
      </c>
      <c r="C16406" s="7" t="n">
        <v>2</v>
      </c>
      <c r="D16406" s="7" t="n">
        <v>0</v>
      </c>
    </row>
    <row r="16407" spans="1:8">
      <c r="A16407" t="s">
        <v>4</v>
      </c>
      <c r="B16407" s="4" t="s">
        <v>5</v>
      </c>
      <c r="C16407" s="4" t="s">
        <v>11</v>
      </c>
      <c r="D16407" s="4" t="s">
        <v>11</v>
      </c>
      <c r="E16407" s="4" t="s">
        <v>11</v>
      </c>
    </row>
    <row r="16408" spans="1:8">
      <c r="A16408" t="n">
        <v>128632</v>
      </c>
      <c r="B16408" s="42" t="n">
        <v>61</v>
      </c>
      <c r="C16408" s="7" t="n">
        <v>0</v>
      </c>
      <c r="D16408" s="7" t="n">
        <v>65533</v>
      </c>
      <c r="E16408" s="7" t="n">
        <v>0</v>
      </c>
    </row>
    <row r="16409" spans="1:8">
      <c r="A16409" t="s">
        <v>4</v>
      </c>
      <c r="B16409" s="4" t="s">
        <v>5</v>
      </c>
      <c r="C16409" s="4" t="s">
        <v>11</v>
      </c>
      <c r="D16409" s="4" t="s">
        <v>7</v>
      </c>
      <c r="E16409" s="4" t="s">
        <v>8</v>
      </c>
      <c r="F16409" s="4" t="s">
        <v>15</v>
      </c>
      <c r="G16409" s="4" t="s">
        <v>15</v>
      </c>
      <c r="H16409" s="4" t="s">
        <v>15</v>
      </c>
    </row>
    <row r="16410" spans="1:8">
      <c r="A16410" t="n">
        <v>128639</v>
      </c>
      <c r="B16410" s="40" t="n">
        <v>48</v>
      </c>
      <c r="C16410" s="7" t="n">
        <v>0</v>
      </c>
      <c r="D16410" s="7" t="n">
        <v>0</v>
      </c>
      <c r="E16410" s="7" t="s">
        <v>135</v>
      </c>
      <c r="F16410" s="7" t="n">
        <v>-1</v>
      </c>
      <c r="G16410" s="7" t="n">
        <v>1</v>
      </c>
      <c r="H16410" s="7" t="n">
        <v>0</v>
      </c>
    </row>
    <row r="16411" spans="1:8">
      <c r="A16411" t="s">
        <v>4</v>
      </c>
      <c r="B16411" s="4" t="s">
        <v>5</v>
      </c>
      <c r="C16411" s="4" t="s">
        <v>11</v>
      </c>
      <c r="D16411" s="4" t="s">
        <v>15</v>
      </c>
      <c r="E16411" s="4" t="s">
        <v>15</v>
      </c>
      <c r="F16411" s="4" t="s">
        <v>15</v>
      </c>
      <c r="G16411" s="4" t="s">
        <v>15</v>
      </c>
    </row>
    <row r="16412" spans="1:8">
      <c r="A16412" t="n">
        <v>128663</v>
      </c>
      <c r="B16412" s="37" t="n">
        <v>46</v>
      </c>
      <c r="C16412" s="7" t="n">
        <v>0</v>
      </c>
      <c r="D16412" s="7" t="n">
        <v>-30.0400009155273</v>
      </c>
      <c r="E16412" s="7" t="n">
        <v>0</v>
      </c>
      <c r="F16412" s="7" t="n">
        <v>-56.8899993896484</v>
      </c>
      <c r="G16412" s="7" t="n">
        <v>90</v>
      </c>
    </row>
    <row r="16413" spans="1:8">
      <c r="A16413" t="s">
        <v>4</v>
      </c>
      <c r="B16413" s="4" t="s">
        <v>5</v>
      </c>
      <c r="C16413" s="4" t="s">
        <v>7</v>
      </c>
    </row>
    <row r="16414" spans="1:8">
      <c r="A16414" t="n">
        <v>128682</v>
      </c>
      <c r="B16414" s="61" t="n">
        <v>45</v>
      </c>
      <c r="C16414" s="7" t="n">
        <v>0</v>
      </c>
    </row>
    <row r="16415" spans="1:8">
      <c r="A16415" t="s">
        <v>4</v>
      </c>
      <c r="B16415" s="4" t="s">
        <v>5</v>
      </c>
      <c r="C16415" s="4" t="s">
        <v>11</v>
      </c>
    </row>
    <row r="16416" spans="1:8">
      <c r="A16416" t="n">
        <v>128684</v>
      </c>
      <c r="B16416" s="26" t="n">
        <v>16</v>
      </c>
      <c r="C16416" s="7" t="n">
        <v>500</v>
      </c>
    </row>
    <row r="16417" spans="1:8">
      <c r="A16417" t="s">
        <v>4</v>
      </c>
      <c r="B16417" s="4" t="s">
        <v>5</v>
      </c>
      <c r="C16417" s="4" t="s">
        <v>7</v>
      </c>
    </row>
    <row r="16418" spans="1:8">
      <c r="A16418" t="n">
        <v>128687</v>
      </c>
      <c r="B16418" s="66" t="n">
        <v>78</v>
      </c>
      <c r="C16418" s="7" t="n">
        <v>255</v>
      </c>
    </row>
    <row r="16419" spans="1:8">
      <c r="A16419" t="s">
        <v>4</v>
      </c>
      <c r="B16419" s="4" t="s">
        <v>5</v>
      </c>
      <c r="C16419" s="4" t="s">
        <v>7</v>
      </c>
      <c r="D16419" s="4" t="s">
        <v>11</v>
      </c>
      <c r="E16419" s="4" t="s">
        <v>7</v>
      </c>
    </row>
    <row r="16420" spans="1:8">
      <c r="A16420" t="n">
        <v>128689</v>
      </c>
      <c r="B16420" s="38" t="n">
        <v>36</v>
      </c>
      <c r="C16420" s="7" t="n">
        <v>9</v>
      </c>
      <c r="D16420" s="7" t="n">
        <v>0</v>
      </c>
      <c r="E16420" s="7" t="n">
        <v>0</v>
      </c>
    </row>
    <row r="16421" spans="1:8">
      <c r="A16421" t="s">
        <v>4</v>
      </c>
      <c r="B16421" s="4" t="s">
        <v>5</v>
      </c>
      <c r="C16421" s="4" t="s">
        <v>7</v>
      </c>
      <c r="D16421" s="4" t="s">
        <v>11</v>
      </c>
      <c r="E16421" s="4" t="s">
        <v>7</v>
      </c>
    </row>
    <row r="16422" spans="1:8">
      <c r="A16422" t="n">
        <v>128694</v>
      </c>
      <c r="B16422" s="38" t="n">
        <v>36</v>
      </c>
      <c r="C16422" s="7" t="n">
        <v>9</v>
      </c>
      <c r="D16422" s="7" t="n">
        <v>1</v>
      </c>
      <c r="E16422" s="7" t="n">
        <v>0</v>
      </c>
    </row>
    <row r="16423" spans="1:8">
      <c r="A16423" t="s">
        <v>4</v>
      </c>
      <c r="B16423" s="4" t="s">
        <v>5</v>
      </c>
      <c r="C16423" s="4" t="s">
        <v>7</v>
      </c>
      <c r="D16423" s="4" t="s">
        <v>11</v>
      </c>
      <c r="E16423" s="4" t="s">
        <v>7</v>
      </c>
    </row>
    <row r="16424" spans="1:8">
      <c r="A16424" t="n">
        <v>128699</v>
      </c>
      <c r="B16424" s="38" t="n">
        <v>36</v>
      </c>
      <c r="C16424" s="7" t="n">
        <v>9</v>
      </c>
      <c r="D16424" s="7" t="n">
        <v>2</v>
      </c>
      <c r="E16424" s="7" t="n">
        <v>0</v>
      </c>
    </row>
    <row r="16425" spans="1:8">
      <c r="A16425" t="s">
        <v>4</v>
      </c>
      <c r="B16425" s="4" t="s">
        <v>5</v>
      </c>
      <c r="C16425" s="4" t="s">
        <v>7</v>
      </c>
      <c r="D16425" s="4" t="s">
        <v>11</v>
      </c>
      <c r="E16425" s="4" t="s">
        <v>7</v>
      </c>
    </row>
    <row r="16426" spans="1:8">
      <c r="A16426" t="n">
        <v>128704</v>
      </c>
      <c r="B16426" s="38" t="n">
        <v>36</v>
      </c>
      <c r="C16426" s="7" t="n">
        <v>9</v>
      </c>
      <c r="D16426" s="7" t="n">
        <v>4</v>
      </c>
      <c r="E16426" s="7" t="n">
        <v>0</v>
      </c>
    </row>
    <row r="16427" spans="1:8">
      <c r="A16427" t="s">
        <v>4</v>
      </c>
      <c r="B16427" s="4" t="s">
        <v>5</v>
      </c>
      <c r="C16427" s="4" t="s">
        <v>7</v>
      </c>
      <c r="D16427" s="4" t="s">
        <v>11</v>
      </c>
      <c r="E16427" s="4" t="s">
        <v>7</v>
      </c>
    </row>
    <row r="16428" spans="1:8">
      <c r="A16428" t="n">
        <v>128709</v>
      </c>
      <c r="B16428" s="38" t="n">
        <v>36</v>
      </c>
      <c r="C16428" s="7" t="n">
        <v>9</v>
      </c>
      <c r="D16428" s="7" t="n">
        <v>5</v>
      </c>
      <c r="E16428" s="7" t="n">
        <v>0</v>
      </c>
    </row>
    <row r="16429" spans="1:8">
      <c r="A16429" t="s">
        <v>4</v>
      </c>
      <c r="B16429" s="4" t="s">
        <v>5</v>
      </c>
      <c r="C16429" s="4" t="s">
        <v>7</v>
      </c>
      <c r="D16429" s="4" t="s">
        <v>11</v>
      </c>
      <c r="E16429" s="4" t="s">
        <v>7</v>
      </c>
    </row>
    <row r="16430" spans="1:8">
      <c r="A16430" t="n">
        <v>128714</v>
      </c>
      <c r="B16430" s="38" t="n">
        <v>36</v>
      </c>
      <c r="C16430" s="7" t="n">
        <v>9</v>
      </c>
      <c r="D16430" s="7" t="n">
        <v>11</v>
      </c>
      <c r="E16430" s="7" t="n">
        <v>0</v>
      </c>
    </row>
    <row r="16431" spans="1:8">
      <c r="A16431" t="s">
        <v>4</v>
      </c>
      <c r="B16431" s="4" t="s">
        <v>5</v>
      </c>
      <c r="C16431" s="4" t="s">
        <v>8</v>
      </c>
      <c r="D16431" s="4" t="s">
        <v>8</v>
      </c>
    </row>
    <row r="16432" spans="1:8">
      <c r="A16432" t="n">
        <v>128719</v>
      </c>
      <c r="B16432" s="69" t="n">
        <v>70</v>
      </c>
      <c r="C16432" s="7" t="s">
        <v>27</v>
      </c>
      <c r="D16432" s="7" t="s">
        <v>419</v>
      </c>
    </row>
    <row r="16433" spans="1:5">
      <c r="A16433" t="s">
        <v>4</v>
      </c>
      <c r="B16433" s="4" t="s">
        <v>5</v>
      </c>
      <c r="C16433" s="4" t="s">
        <v>7</v>
      </c>
      <c r="D16433" s="4" t="s">
        <v>8</v>
      </c>
    </row>
    <row r="16434" spans="1:5">
      <c r="A16434" t="n">
        <v>128732</v>
      </c>
      <c r="B16434" s="6" t="n">
        <v>2</v>
      </c>
      <c r="C16434" s="7" t="n">
        <v>10</v>
      </c>
      <c r="D16434" s="7" t="s">
        <v>608</v>
      </c>
    </row>
    <row r="16435" spans="1:5">
      <c r="A16435" t="s">
        <v>4</v>
      </c>
      <c r="B16435" s="4" t="s">
        <v>5</v>
      </c>
    </row>
    <row r="16436" spans="1:5">
      <c r="A16436" t="n">
        <v>128753</v>
      </c>
      <c r="B16436" s="5" t="n">
        <v>1</v>
      </c>
    </row>
    <row r="16437" spans="1:5" s="3" customFormat="1" customHeight="0">
      <c r="A16437" s="3" t="s">
        <v>2</v>
      </c>
      <c r="B16437" s="3" t="s">
        <v>618</v>
      </c>
    </row>
    <row r="16438" spans="1:5">
      <c r="A16438" t="s">
        <v>4</v>
      </c>
      <c r="B16438" s="4" t="s">
        <v>5</v>
      </c>
      <c r="C16438" s="4" t="s">
        <v>11</v>
      </c>
      <c r="D16438" s="4" t="s">
        <v>11</v>
      </c>
      <c r="E16438" s="4" t="s">
        <v>17</v>
      </c>
      <c r="F16438" s="4" t="s">
        <v>8</v>
      </c>
      <c r="G16438" s="4" t="s">
        <v>619</v>
      </c>
      <c r="H16438" s="4" t="s">
        <v>11</v>
      </c>
      <c r="I16438" s="4" t="s">
        <v>11</v>
      </c>
      <c r="J16438" s="4" t="s">
        <v>17</v>
      </c>
      <c r="K16438" s="4" t="s">
        <v>8</v>
      </c>
      <c r="L16438" s="4" t="s">
        <v>619</v>
      </c>
    </row>
    <row r="16439" spans="1:5">
      <c r="A16439" t="n">
        <v>128768</v>
      </c>
      <c r="B16439" s="81" t="n">
        <v>257</v>
      </c>
      <c r="C16439" s="7" t="n">
        <v>4</v>
      </c>
      <c r="D16439" s="7" t="n">
        <v>65533</v>
      </c>
      <c r="E16439" s="7" t="n">
        <v>2006</v>
      </c>
      <c r="F16439" s="7" t="s">
        <v>18</v>
      </c>
      <c r="G16439" s="7" t="n">
        <f t="normal" ca="1">32-LENB(INDIRECT(ADDRESS(16439,6)))</f>
        <v>0</v>
      </c>
      <c r="H16439" s="7" t="n">
        <v>0</v>
      </c>
      <c r="I16439" s="7" t="n">
        <v>65533</v>
      </c>
      <c r="J16439" s="7" t="n">
        <v>0</v>
      </c>
      <c r="K16439" s="7" t="s">
        <v>18</v>
      </c>
      <c r="L16439" s="7" t="n">
        <f t="normal" ca="1">32-LENB(INDIRECT(ADDRESS(16439,11)))</f>
        <v>0</v>
      </c>
    </row>
    <row r="16440" spans="1:5">
      <c r="A16440" t="s">
        <v>4</v>
      </c>
      <c r="B16440" s="4" t="s">
        <v>5</v>
      </c>
    </row>
    <row r="16441" spans="1:5">
      <c r="A16441" t="n">
        <v>128848</v>
      </c>
      <c r="B16441" s="5" t="n">
        <v>1</v>
      </c>
    </row>
    <row r="16442" spans="1:5" s="3" customFormat="1" customHeight="0">
      <c r="A16442" s="3" t="s">
        <v>2</v>
      </c>
      <c r="B16442" s="3" t="s">
        <v>620</v>
      </c>
    </row>
    <row r="16443" spans="1:5">
      <c r="A16443" t="s">
        <v>4</v>
      </c>
      <c r="B16443" s="4" t="s">
        <v>5</v>
      </c>
      <c r="C16443" s="4" t="s">
        <v>11</v>
      </c>
      <c r="D16443" s="4" t="s">
        <v>11</v>
      </c>
      <c r="E16443" s="4" t="s">
        <v>17</v>
      </c>
      <c r="F16443" s="4" t="s">
        <v>8</v>
      </c>
      <c r="G16443" s="4" t="s">
        <v>619</v>
      </c>
      <c r="H16443" s="4" t="s">
        <v>11</v>
      </c>
      <c r="I16443" s="4" t="s">
        <v>11</v>
      </c>
      <c r="J16443" s="4" t="s">
        <v>17</v>
      </c>
      <c r="K16443" s="4" t="s">
        <v>8</v>
      </c>
      <c r="L16443" s="4" t="s">
        <v>619</v>
      </c>
    </row>
    <row r="16444" spans="1:5">
      <c r="A16444" t="n">
        <v>128864</v>
      </c>
      <c r="B16444" s="81" t="n">
        <v>257</v>
      </c>
      <c r="C16444" s="7" t="n">
        <v>4</v>
      </c>
      <c r="D16444" s="7" t="n">
        <v>65533</v>
      </c>
      <c r="E16444" s="7" t="n">
        <v>2006</v>
      </c>
      <c r="F16444" s="7" t="s">
        <v>18</v>
      </c>
      <c r="G16444" s="7" t="n">
        <f t="normal" ca="1">32-LENB(INDIRECT(ADDRESS(16444,6)))</f>
        <v>0</v>
      </c>
      <c r="H16444" s="7" t="n">
        <v>0</v>
      </c>
      <c r="I16444" s="7" t="n">
        <v>65533</v>
      </c>
      <c r="J16444" s="7" t="n">
        <v>0</v>
      </c>
      <c r="K16444" s="7" t="s">
        <v>18</v>
      </c>
      <c r="L16444" s="7" t="n">
        <f t="normal" ca="1">32-LENB(INDIRECT(ADDRESS(16444,11)))</f>
        <v>0</v>
      </c>
    </row>
    <row r="16445" spans="1:5">
      <c r="A16445" t="s">
        <v>4</v>
      </c>
      <c r="B16445" s="4" t="s">
        <v>5</v>
      </c>
    </row>
    <row r="16446" spans="1:5">
      <c r="A16446" t="n">
        <v>128944</v>
      </c>
      <c r="B16446" s="5" t="n">
        <v>1</v>
      </c>
    </row>
    <row r="16447" spans="1:5" s="3" customFormat="1" customHeight="0">
      <c r="A16447" s="3" t="s">
        <v>2</v>
      </c>
      <c r="B16447" s="3" t="s">
        <v>621</v>
      </c>
    </row>
    <row r="16448" spans="1:5">
      <c r="A16448" t="s">
        <v>4</v>
      </c>
      <c r="B16448" s="4" t="s">
        <v>5</v>
      </c>
      <c r="C16448" s="4" t="s">
        <v>11</v>
      </c>
      <c r="D16448" s="4" t="s">
        <v>11</v>
      </c>
      <c r="E16448" s="4" t="s">
        <v>17</v>
      </c>
      <c r="F16448" s="4" t="s">
        <v>8</v>
      </c>
      <c r="G16448" s="4" t="s">
        <v>619</v>
      </c>
      <c r="H16448" s="4" t="s">
        <v>11</v>
      </c>
      <c r="I16448" s="4" t="s">
        <v>11</v>
      </c>
      <c r="J16448" s="4" t="s">
        <v>17</v>
      </c>
      <c r="K16448" s="4" t="s">
        <v>8</v>
      </c>
      <c r="L16448" s="4" t="s">
        <v>619</v>
      </c>
    </row>
    <row r="16449" spans="1:12">
      <c r="A16449" t="n">
        <v>128960</v>
      </c>
      <c r="B16449" s="81" t="n">
        <v>257</v>
      </c>
      <c r="C16449" s="7" t="n">
        <v>4</v>
      </c>
      <c r="D16449" s="7" t="n">
        <v>65533</v>
      </c>
      <c r="E16449" s="7" t="n">
        <v>2006</v>
      </c>
      <c r="F16449" s="7" t="s">
        <v>18</v>
      </c>
      <c r="G16449" s="7" t="n">
        <f t="normal" ca="1">32-LENB(INDIRECT(ADDRESS(16449,6)))</f>
        <v>0</v>
      </c>
      <c r="H16449" s="7" t="n">
        <v>0</v>
      </c>
      <c r="I16449" s="7" t="n">
        <v>65533</v>
      </c>
      <c r="J16449" s="7" t="n">
        <v>0</v>
      </c>
      <c r="K16449" s="7" t="s">
        <v>18</v>
      </c>
      <c r="L16449" s="7" t="n">
        <f t="normal" ca="1">32-LENB(INDIRECT(ADDRESS(16449,11)))</f>
        <v>0</v>
      </c>
    </row>
    <row r="16450" spans="1:12">
      <c r="A16450" t="s">
        <v>4</v>
      </c>
      <c r="B16450" s="4" t="s">
        <v>5</v>
      </c>
    </row>
    <row r="16451" spans="1:12">
      <c r="A16451" t="n">
        <v>129040</v>
      </c>
      <c r="B16451" s="5" t="n">
        <v>1</v>
      </c>
    </row>
    <row r="16452" spans="1:12" s="3" customFormat="1" customHeight="0">
      <c r="A16452" s="3" t="s">
        <v>2</v>
      </c>
      <c r="B16452" s="3" t="s">
        <v>622</v>
      </c>
    </row>
    <row r="16453" spans="1:12">
      <c r="A16453" t="s">
        <v>4</v>
      </c>
      <c r="B16453" s="4" t="s">
        <v>5</v>
      </c>
      <c r="C16453" s="4" t="s">
        <v>11</v>
      </c>
      <c r="D16453" s="4" t="s">
        <v>11</v>
      </c>
      <c r="E16453" s="4" t="s">
        <v>17</v>
      </c>
      <c r="F16453" s="4" t="s">
        <v>8</v>
      </c>
      <c r="G16453" s="4" t="s">
        <v>619</v>
      </c>
      <c r="H16453" s="4" t="s">
        <v>11</v>
      </c>
      <c r="I16453" s="4" t="s">
        <v>11</v>
      </c>
      <c r="J16453" s="4" t="s">
        <v>17</v>
      </c>
      <c r="K16453" s="4" t="s">
        <v>8</v>
      </c>
      <c r="L16453" s="4" t="s">
        <v>619</v>
      </c>
    </row>
    <row r="16454" spans="1:12">
      <c r="A16454" t="n">
        <v>129056</v>
      </c>
      <c r="B16454" s="81" t="n">
        <v>257</v>
      </c>
      <c r="C16454" s="7" t="n">
        <v>4</v>
      </c>
      <c r="D16454" s="7" t="n">
        <v>65533</v>
      </c>
      <c r="E16454" s="7" t="n">
        <v>2006</v>
      </c>
      <c r="F16454" s="7" t="s">
        <v>18</v>
      </c>
      <c r="G16454" s="7" t="n">
        <f t="normal" ca="1">32-LENB(INDIRECT(ADDRESS(16454,6)))</f>
        <v>0</v>
      </c>
      <c r="H16454" s="7" t="n">
        <v>0</v>
      </c>
      <c r="I16454" s="7" t="n">
        <v>65533</v>
      </c>
      <c r="J16454" s="7" t="n">
        <v>0</v>
      </c>
      <c r="K16454" s="7" t="s">
        <v>18</v>
      </c>
      <c r="L16454" s="7" t="n">
        <f t="normal" ca="1">32-LENB(INDIRECT(ADDRESS(16454,11)))</f>
        <v>0</v>
      </c>
    </row>
    <row r="16455" spans="1:12">
      <c r="A16455" t="s">
        <v>4</v>
      </c>
      <c r="B16455" s="4" t="s">
        <v>5</v>
      </c>
    </row>
    <row r="16456" spans="1:12">
      <c r="A16456" t="n">
        <v>129136</v>
      </c>
      <c r="B16456" s="5" t="n">
        <v>1</v>
      </c>
    </row>
    <row r="16457" spans="1:12" s="3" customFormat="1" customHeight="0">
      <c r="A16457" s="3" t="s">
        <v>2</v>
      </c>
      <c r="B16457" s="3" t="s">
        <v>623</v>
      </c>
    </row>
    <row r="16458" spans="1:12">
      <c r="A16458" t="s">
        <v>4</v>
      </c>
      <c r="B16458" s="4" t="s">
        <v>5</v>
      </c>
      <c r="C16458" s="4" t="s">
        <v>11</v>
      </c>
      <c r="D16458" s="4" t="s">
        <v>11</v>
      </c>
      <c r="E16458" s="4" t="s">
        <v>17</v>
      </c>
      <c r="F16458" s="4" t="s">
        <v>8</v>
      </c>
      <c r="G16458" s="4" t="s">
        <v>619</v>
      </c>
      <c r="H16458" s="4" t="s">
        <v>11</v>
      </c>
      <c r="I16458" s="4" t="s">
        <v>11</v>
      </c>
      <c r="J16458" s="4" t="s">
        <v>17</v>
      </c>
      <c r="K16458" s="4" t="s">
        <v>8</v>
      </c>
      <c r="L16458" s="4" t="s">
        <v>619</v>
      </c>
      <c r="M16458" s="4" t="s">
        <v>11</v>
      </c>
      <c r="N16458" s="4" t="s">
        <v>11</v>
      </c>
      <c r="O16458" s="4" t="s">
        <v>17</v>
      </c>
      <c r="P16458" s="4" t="s">
        <v>8</v>
      </c>
      <c r="Q16458" s="4" t="s">
        <v>619</v>
      </c>
      <c r="R16458" s="4" t="s">
        <v>11</v>
      </c>
      <c r="S16458" s="4" t="s">
        <v>11</v>
      </c>
      <c r="T16458" s="4" t="s">
        <v>17</v>
      </c>
      <c r="U16458" s="4" t="s">
        <v>8</v>
      </c>
      <c r="V16458" s="4" t="s">
        <v>619</v>
      </c>
      <c r="W16458" s="4" t="s">
        <v>11</v>
      </c>
      <c r="X16458" s="4" t="s">
        <v>11</v>
      </c>
      <c r="Y16458" s="4" t="s">
        <v>17</v>
      </c>
      <c r="Z16458" s="4" t="s">
        <v>8</v>
      </c>
      <c r="AA16458" s="4" t="s">
        <v>619</v>
      </c>
      <c r="AB16458" s="4" t="s">
        <v>11</v>
      </c>
      <c r="AC16458" s="4" t="s">
        <v>11</v>
      </c>
      <c r="AD16458" s="4" t="s">
        <v>17</v>
      </c>
      <c r="AE16458" s="4" t="s">
        <v>8</v>
      </c>
      <c r="AF16458" s="4" t="s">
        <v>619</v>
      </c>
      <c r="AG16458" s="4" t="s">
        <v>11</v>
      </c>
      <c r="AH16458" s="4" t="s">
        <v>11</v>
      </c>
      <c r="AI16458" s="4" t="s">
        <v>17</v>
      </c>
      <c r="AJ16458" s="4" t="s">
        <v>8</v>
      </c>
      <c r="AK16458" s="4" t="s">
        <v>619</v>
      </c>
      <c r="AL16458" s="4" t="s">
        <v>11</v>
      </c>
      <c r="AM16458" s="4" t="s">
        <v>11</v>
      </c>
      <c r="AN16458" s="4" t="s">
        <v>17</v>
      </c>
      <c r="AO16458" s="4" t="s">
        <v>8</v>
      </c>
      <c r="AP16458" s="4" t="s">
        <v>619</v>
      </c>
      <c r="AQ16458" s="4" t="s">
        <v>11</v>
      </c>
      <c r="AR16458" s="4" t="s">
        <v>11</v>
      </c>
      <c r="AS16458" s="4" t="s">
        <v>17</v>
      </c>
      <c r="AT16458" s="4" t="s">
        <v>8</v>
      </c>
      <c r="AU16458" s="4" t="s">
        <v>619</v>
      </c>
      <c r="AV16458" s="4" t="s">
        <v>11</v>
      </c>
      <c r="AW16458" s="4" t="s">
        <v>11</v>
      </c>
      <c r="AX16458" s="4" t="s">
        <v>17</v>
      </c>
      <c r="AY16458" s="4" t="s">
        <v>8</v>
      </c>
      <c r="AZ16458" s="4" t="s">
        <v>619</v>
      </c>
      <c r="BA16458" s="4" t="s">
        <v>11</v>
      </c>
      <c r="BB16458" s="4" t="s">
        <v>11</v>
      </c>
      <c r="BC16458" s="4" t="s">
        <v>17</v>
      </c>
      <c r="BD16458" s="4" t="s">
        <v>8</v>
      </c>
      <c r="BE16458" s="4" t="s">
        <v>619</v>
      </c>
      <c r="BF16458" s="4" t="s">
        <v>11</v>
      </c>
      <c r="BG16458" s="4" t="s">
        <v>11</v>
      </c>
      <c r="BH16458" s="4" t="s">
        <v>17</v>
      </c>
      <c r="BI16458" s="4" t="s">
        <v>8</v>
      </c>
      <c r="BJ16458" s="4" t="s">
        <v>619</v>
      </c>
      <c r="BK16458" s="4" t="s">
        <v>11</v>
      </c>
      <c r="BL16458" s="4" t="s">
        <v>11</v>
      </c>
      <c r="BM16458" s="4" t="s">
        <v>17</v>
      </c>
      <c r="BN16458" s="4" t="s">
        <v>8</v>
      </c>
      <c r="BO16458" s="4" t="s">
        <v>619</v>
      </c>
      <c r="BP16458" s="4" t="s">
        <v>11</v>
      </c>
      <c r="BQ16458" s="4" t="s">
        <v>11</v>
      </c>
      <c r="BR16458" s="4" t="s">
        <v>17</v>
      </c>
      <c r="BS16458" s="4" t="s">
        <v>8</v>
      </c>
      <c r="BT16458" s="4" t="s">
        <v>619</v>
      </c>
      <c r="BU16458" s="4" t="s">
        <v>11</v>
      </c>
      <c r="BV16458" s="4" t="s">
        <v>11</v>
      </c>
      <c r="BW16458" s="4" t="s">
        <v>17</v>
      </c>
      <c r="BX16458" s="4" t="s">
        <v>8</v>
      </c>
      <c r="BY16458" s="4" t="s">
        <v>619</v>
      </c>
      <c r="BZ16458" s="4" t="s">
        <v>11</v>
      </c>
      <c r="CA16458" s="4" t="s">
        <v>11</v>
      </c>
      <c r="CB16458" s="4" t="s">
        <v>17</v>
      </c>
      <c r="CC16458" s="4" t="s">
        <v>8</v>
      </c>
      <c r="CD16458" s="4" t="s">
        <v>619</v>
      </c>
      <c r="CE16458" s="4" t="s">
        <v>11</v>
      </c>
      <c r="CF16458" s="4" t="s">
        <v>11</v>
      </c>
      <c r="CG16458" s="4" t="s">
        <v>17</v>
      </c>
      <c r="CH16458" s="4" t="s">
        <v>8</v>
      </c>
      <c r="CI16458" s="4" t="s">
        <v>619</v>
      </c>
      <c r="CJ16458" s="4" t="s">
        <v>11</v>
      </c>
      <c r="CK16458" s="4" t="s">
        <v>11</v>
      </c>
      <c r="CL16458" s="4" t="s">
        <v>17</v>
      </c>
      <c r="CM16458" s="4" t="s">
        <v>8</v>
      </c>
      <c r="CN16458" s="4" t="s">
        <v>619</v>
      </c>
      <c r="CO16458" s="4" t="s">
        <v>11</v>
      </c>
      <c r="CP16458" s="4" t="s">
        <v>11</v>
      </c>
      <c r="CQ16458" s="4" t="s">
        <v>17</v>
      </c>
      <c r="CR16458" s="4" t="s">
        <v>8</v>
      </c>
      <c r="CS16458" s="4" t="s">
        <v>619</v>
      </c>
      <c r="CT16458" s="4" t="s">
        <v>11</v>
      </c>
      <c r="CU16458" s="4" t="s">
        <v>11</v>
      </c>
      <c r="CV16458" s="4" t="s">
        <v>17</v>
      </c>
      <c r="CW16458" s="4" t="s">
        <v>8</v>
      </c>
      <c r="CX16458" s="4" t="s">
        <v>619</v>
      </c>
      <c r="CY16458" s="4" t="s">
        <v>11</v>
      </c>
      <c r="CZ16458" s="4" t="s">
        <v>11</v>
      </c>
      <c r="DA16458" s="4" t="s">
        <v>17</v>
      </c>
      <c r="DB16458" s="4" t="s">
        <v>8</v>
      </c>
      <c r="DC16458" s="4" t="s">
        <v>619</v>
      </c>
      <c r="DD16458" s="4" t="s">
        <v>11</v>
      </c>
      <c r="DE16458" s="4" t="s">
        <v>11</v>
      </c>
      <c r="DF16458" s="4" t="s">
        <v>17</v>
      </c>
      <c r="DG16458" s="4" t="s">
        <v>8</v>
      </c>
      <c r="DH16458" s="4" t="s">
        <v>619</v>
      </c>
      <c r="DI16458" s="4" t="s">
        <v>11</v>
      </c>
      <c r="DJ16458" s="4" t="s">
        <v>11</v>
      </c>
      <c r="DK16458" s="4" t="s">
        <v>17</v>
      </c>
      <c r="DL16458" s="4" t="s">
        <v>8</v>
      </c>
      <c r="DM16458" s="4" t="s">
        <v>619</v>
      </c>
      <c r="DN16458" s="4" t="s">
        <v>11</v>
      </c>
      <c r="DO16458" s="4" t="s">
        <v>11</v>
      </c>
      <c r="DP16458" s="4" t="s">
        <v>17</v>
      </c>
      <c r="DQ16458" s="4" t="s">
        <v>8</v>
      </c>
      <c r="DR16458" s="4" t="s">
        <v>619</v>
      </c>
      <c r="DS16458" s="4" t="s">
        <v>11</v>
      </c>
      <c r="DT16458" s="4" t="s">
        <v>11</v>
      </c>
      <c r="DU16458" s="4" t="s">
        <v>17</v>
      </c>
      <c r="DV16458" s="4" t="s">
        <v>8</v>
      </c>
      <c r="DW16458" s="4" t="s">
        <v>619</v>
      </c>
      <c r="DX16458" s="4" t="s">
        <v>11</v>
      </c>
      <c r="DY16458" s="4" t="s">
        <v>11</v>
      </c>
      <c r="DZ16458" s="4" t="s">
        <v>17</v>
      </c>
      <c r="EA16458" s="4" t="s">
        <v>8</v>
      </c>
      <c r="EB16458" s="4" t="s">
        <v>619</v>
      </c>
      <c r="EC16458" s="4" t="s">
        <v>11</v>
      </c>
      <c r="ED16458" s="4" t="s">
        <v>11</v>
      </c>
      <c r="EE16458" s="4" t="s">
        <v>17</v>
      </c>
      <c r="EF16458" s="4" t="s">
        <v>8</v>
      </c>
      <c r="EG16458" s="4" t="s">
        <v>619</v>
      </c>
      <c r="EH16458" s="4" t="s">
        <v>11</v>
      </c>
      <c r="EI16458" s="4" t="s">
        <v>11</v>
      </c>
      <c r="EJ16458" s="4" t="s">
        <v>17</v>
      </c>
      <c r="EK16458" s="4" t="s">
        <v>8</v>
      </c>
      <c r="EL16458" s="4" t="s">
        <v>619</v>
      </c>
      <c r="EM16458" s="4" t="s">
        <v>11</v>
      </c>
      <c r="EN16458" s="4" t="s">
        <v>11</v>
      </c>
      <c r="EO16458" s="4" t="s">
        <v>17</v>
      </c>
      <c r="EP16458" s="4" t="s">
        <v>8</v>
      </c>
      <c r="EQ16458" s="4" t="s">
        <v>619</v>
      </c>
      <c r="ER16458" s="4" t="s">
        <v>11</v>
      </c>
      <c r="ES16458" s="4" t="s">
        <v>11</v>
      </c>
      <c r="ET16458" s="4" t="s">
        <v>17</v>
      </c>
      <c r="EU16458" s="4" t="s">
        <v>8</v>
      </c>
      <c r="EV16458" s="4" t="s">
        <v>619</v>
      </c>
      <c r="EW16458" s="4" t="s">
        <v>11</v>
      </c>
      <c r="EX16458" s="4" t="s">
        <v>11</v>
      </c>
      <c r="EY16458" s="4" t="s">
        <v>17</v>
      </c>
      <c r="EZ16458" s="4" t="s">
        <v>8</v>
      </c>
      <c r="FA16458" s="4" t="s">
        <v>619</v>
      </c>
      <c r="FB16458" s="4" t="s">
        <v>11</v>
      </c>
      <c r="FC16458" s="4" t="s">
        <v>11</v>
      </c>
      <c r="FD16458" s="4" t="s">
        <v>17</v>
      </c>
      <c r="FE16458" s="4" t="s">
        <v>8</v>
      </c>
      <c r="FF16458" s="4" t="s">
        <v>619</v>
      </c>
      <c r="FG16458" s="4" t="s">
        <v>11</v>
      </c>
      <c r="FH16458" s="4" t="s">
        <v>11</v>
      </c>
      <c r="FI16458" s="4" t="s">
        <v>17</v>
      </c>
      <c r="FJ16458" s="4" t="s">
        <v>8</v>
      </c>
      <c r="FK16458" s="4" t="s">
        <v>619</v>
      </c>
      <c r="FL16458" s="4" t="s">
        <v>11</v>
      </c>
      <c r="FM16458" s="4" t="s">
        <v>11</v>
      </c>
      <c r="FN16458" s="4" t="s">
        <v>17</v>
      </c>
      <c r="FO16458" s="4" t="s">
        <v>8</v>
      </c>
      <c r="FP16458" s="4" t="s">
        <v>619</v>
      </c>
      <c r="FQ16458" s="4" t="s">
        <v>11</v>
      </c>
      <c r="FR16458" s="4" t="s">
        <v>11</v>
      </c>
      <c r="FS16458" s="4" t="s">
        <v>17</v>
      </c>
      <c r="FT16458" s="4" t="s">
        <v>8</v>
      </c>
      <c r="FU16458" s="4" t="s">
        <v>619</v>
      </c>
      <c r="FV16458" s="4" t="s">
        <v>11</v>
      </c>
      <c r="FW16458" s="4" t="s">
        <v>11</v>
      </c>
      <c r="FX16458" s="4" t="s">
        <v>17</v>
      </c>
      <c r="FY16458" s="4" t="s">
        <v>8</v>
      </c>
      <c r="FZ16458" s="4" t="s">
        <v>619</v>
      </c>
      <c r="GA16458" s="4" t="s">
        <v>11</v>
      </c>
      <c r="GB16458" s="4" t="s">
        <v>11</v>
      </c>
      <c r="GC16458" s="4" t="s">
        <v>17</v>
      </c>
      <c r="GD16458" s="4" t="s">
        <v>8</v>
      </c>
      <c r="GE16458" s="4" t="s">
        <v>619</v>
      </c>
      <c r="GF16458" s="4" t="s">
        <v>11</v>
      </c>
      <c r="GG16458" s="4" t="s">
        <v>11</v>
      </c>
      <c r="GH16458" s="4" t="s">
        <v>17</v>
      </c>
      <c r="GI16458" s="4" t="s">
        <v>8</v>
      </c>
      <c r="GJ16458" s="4" t="s">
        <v>619</v>
      </c>
      <c r="GK16458" s="4" t="s">
        <v>11</v>
      </c>
      <c r="GL16458" s="4" t="s">
        <v>11</v>
      </c>
      <c r="GM16458" s="4" t="s">
        <v>17</v>
      </c>
      <c r="GN16458" s="4" t="s">
        <v>8</v>
      </c>
      <c r="GO16458" s="4" t="s">
        <v>619</v>
      </c>
      <c r="GP16458" s="4" t="s">
        <v>11</v>
      </c>
      <c r="GQ16458" s="4" t="s">
        <v>11</v>
      </c>
      <c r="GR16458" s="4" t="s">
        <v>17</v>
      </c>
      <c r="GS16458" s="4" t="s">
        <v>8</v>
      </c>
      <c r="GT16458" s="4" t="s">
        <v>619</v>
      </c>
      <c r="GU16458" s="4" t="s">
        <v>11</v>
      </c>
      <c r="GV16458" s="4" t="s">
        <v>11</v>
      </c>
      <c r="GW16458" s="4" t="s">
        <v>17</v>
      </c>
      <c r="GX16458" s="4" t="s">
        <v>8</v>
      </c>
      <c r="GY16458" s="4" t="s">
        <v>619</v>
      </c>
      <c r="GZ16458" s="4" t="s">
        <v>11</v>
      </c>
      <c r="HA16458" s="4" t="s">
        <v>11</v>
      </c>
      <c r="HB16458" s="4" t="s">
        <v>17</v>
      </c>
      <c r="HC16458" s="4" t="s">
        <v>8</v>
      </c>
      <c r="HD16458" s="4" t="s">
        <v>619</v>
      </c>
      <c r="HE16458" s="4" t="s">
        <v>11</v>
      </c>
      <c r="HF16458" s="4" t="s">
        <v>11</v>
      </c>
      <c r="HG16458" s="4" t="s">
        <v>17</v>
      </c>
      <c r="HH16458" s="4" t="s">
        <v>8</v>
      </c>
      <c r="HI16458" s="4" t="s">
        <v>619</v>
      </c>
      <c r="HJ16458" s="4" t="s">
        <v>11</v>
      </c>
      <c r="HK16458" s="4" t="s">
        <v>11</v>
      </c>
      <c r="HL16458" s="4" t="s">
        <v>17</v>
      </c>
      <c r="HM16458" s="4" t="s">
        <v>8</v>
      </c>
      <c r="HN16458" s="4" t="s">
        <v>619</v>
      </c>
      <c r="HO16458" s="4" t="s">
        <v>11</v>
      </c>
      <c r="HP16458" s="4" t="s">
        <v>11</v>
      </c>
      <c r="HQ16458" s="4" t="s">
        <v>17</v>
      </c>
      <c r="HR16458" s="4" t="s">
        <v>8</v>
      </c>
      <c r="HS16458" s="4" t="s">
        <v>619</v>
      </c>
      <c r="HT16458" s="4" t="s">
        <v>11</v>
      </c>
      <c r="HU16458" s="4" t="s">
        <v>11</v>
      </c>
      <c r="HV16458" s="4" t="s">
        <v>17</v>
      </c>
      <c r="HW16458" s="4" t="s">
        <v>8</v>
      </c>
      <c r="HX16458" s="4" t="s">
        <v>619</v>
      </c>
      <c r="HY16458" s="4" t="s">
        <v>11</v>
      </c>
      <c r="HZ16458" s="4" t="s">
        <v>11</v>
      </c>
      <c r="IA16458" s="4" t="s">
        <v>17</v>
      </c>
      <c r="IB16458" s="4" t="s">
        <v>8</v>
      </c>
      <c r="IC16458" s="4" t="s">
        <v>619</v>
      </c>
      <c r="ID16458" s="4" t="s">
        <v>11</v>
      </c>
      <c r="IE16458" s="4" t="s">
        <v>11</v>
      </c>
      <c r="IF16458" s="4" t="s">
        <v>17</v>
      </c>
      <c r="IG16458" s="4" t="s">
        <v>8</v>
      </c>
      <c r="IH16458" s="4" t="s">
        <v>619</v>
      </c>
      <c r="II16458" s="4" t="s">
        <v>11</v>
      </c>
      <c r="IJ16458" s="4" t="s">
        <v>11</v>
      </c>
      <c r="IK16458" s="4" t="s">
        <v>17</v>
      </c>
      <c r="IL16458" s="4" t="s">
        <v>8</v>
      </c>
      <c r="IM16458" s="4" t="s">
        <v>619</v>
      </c>
      <c r="IN16458" s="4" t="s">
        <v>11</v>
      </c>
      <c r="IO16458" s="4" t="s">
        <v>11</v>
      </c>
      <c r="IP16458" s="4" t="s">
        <v>17</v>
      </c>
      <c r="IQ16458" s="4" t="s">
        <v>8</v>
      </c>
      <c r="IR16458" s="4" t="s">
        <v>619</v>
      </c>
      <c r="IS16458" s="4" t="s">
        <v>11</v>
      </c>
      <c r="IT16458" s="4" t="s">
        <v>11</v>
      </c>
      <c r="IU16458" s="4" t="s">
        <v>17</v>
      </c>
      <c r="IV16458" s="4" t="s">
        <v>8</v>
      </c>
      <c r="IW16458" s="4" t="s">
        <v>619</v>
      </c>
      <c r="IX16458" s="4" t="s">
        <v>11</v>
      </c>
      <c r="IY16458" s="4" t="s">
        <v>11</v>
      </c>
      <c r="IZ16458" s="4" t="s">
        <v>17</v>
      </c>
      <c r="JA16458" s="4" t="s">
        <v>8</v>
      </c>
      <c r="JB16458" s="4" t="s">
        <v>619</v>
      </c>
      <c r="JC16458" s="4" t="s">
        <v>11</v>
      </c>
      <c r="JD16458" s="4" t="s">
        <v>11</v>
      </c>
      <c r="JE16458" s="4" t="s">
        <v>17</v>
      </c>
      <c r="JF16458" s="4" t="s">
        <v>8</v>
      </c>
      <c r="JG16458" s="4" t="s">
        <v>619</v>
      </c>
      <c r="JH16458" s="4" t="s">
        <v>11</v>
      </c>
      <c r="JI16458" s="4" t="s">
        <v>11</v>
      </c>
      <c r="JJ16458" s="4" t="s">
        <v>17</v>
      </c>
      <c r="JK16458" s="4" t="s">
        <v>8</v>
      </c>
      <c r="JL16458" s="4" t="s">
        <v>619</v>
      </c>
      <c r="JM16458" s="4" t="s">
        <v>11</v>
      </c>
      <c r="JN16458" s="4" t="s">
        <v>11</v>
      </c>
      <c r="JO16458" s="4" t="s">
        <v>17</v>
      </c>
      <c r="JP16458" s="4" t="s">
        <v>8</v>
      </c>
      <c r="JQ16458" s="4" t="s">
        <v>619</v>
      </c>
      <c r="JR16458" s="4" t="s">
        <v>11</v>
      </c>
      <c r="JS16458" s="4" t="s">
        <v>11</v>
      </c>
      <c r="JT16458" s="4" t="s">
        <v>17</v>
      </c>
      <c r="JU16458" s="4" t="s">
        <v>8</v>
      </c>
      <c r="JV16458" s="4" t="s">
        <v>619</v>
      </c>
      <c r="JW16458" s="4" t="s">
        <v>11</v>
      </c>
      <c r="JX16458" s="4" t="s">
        <v>11</v>
      </c>
      <c r="JY16458" s="4" t="s">
        <v>17</v>
      </c>
      <c r="JZ16458" s="4" t="s">
        <v>8</v>
      </c>
      <c r="KA16458" s="4" t="s">
        <v>619</v>
      </c>
      <c r="KB16458" s="4" t="s">
        <v>11</v>
      </c>
      <c r="KC16458" s="4" t="s">
        <v>11</v>
      </c>
      <c r="KD16458" s="4" t="s">
        <v>17</v>
      </c>
      <c r="KE16458" s="4" t="s">
        <v>8</v>
      </c>
      <c r="KF16458" s="4" t="s">
        <v>619</v>
      </c>
      <c r="KG16458" s="4" t="s">
        <v>11</v>
      </c>
      <c r="KH16458" s="4" t="s">
        <v>11</v>
      </c>
      <c r="KI16458" s="4" t="s">
        <v>17</v>
      </c>
      <c r="KJ16458" s="4" t="s">
        <v>8</v>
      </c>
      <c r="KK16458" s="4" t="s">
        <v>619</v>
      </c>
      <c r="KL16458" s="4" t="s">
        <v>11</v>
      </c>
      <c r="KM16458" s="4" t="s">
        <v>11</v>
      </c>
      <c r="KN16458" s="4" t="s">
        <v>17</v>
      </c>
      <c r="KO16458" s="4" t="s">
        <v>8</v>
      </c>
      <c r="KP16458" s="4" t="s">
        <v>619</v>
      </c>
      <c r="KQ16458" s="4" t="s">
        <v>11</v>
      </c>
      <c r="KR16458" s="4" t="s">
        <v>11</v>
      </c>
      <c r="KS16458" s="4" t="s">
        <v>17</v>
      </c>
      <c r="KT16458" s="4" t="s">
        <v>8</v>
      </c>
      <c r="KU16458" s="4" t="s">
        <v>619</v>
      </c>
      <c r="KV16458" s="4" t="s">
        <v>11</v>
      </c>
      <c r="KW16458" s="4" t="s">
        <v>11</v>
      </c>
      <c r="KX16458" s="4" t="s">
        <v>17</v>
      </c>
      <c r="KY16458" s="4" t="s">
        <v>8</v>
      </c>
      <c r="KZ16458" s="4" t="s">
        <v>619</v>
      </c>
      <c r="LA16458" s="4" t="s">
        <v>11</v>
      </c>
      <c r="LB16458" s="4" t="s">
        <v>11</v>
      </c>
      <c r="LC16458" s="4" t="s">
        <v>17</v>
      </c>
      <c r="LD16458" s="4" t="s">
        <v>8</v>
      </c>
      <c r="LE16458" s="4" t="s">
        <v>619</v>
      </c>
      <c r="LF16458" s="4" t="s">
        <v>11</v>
      </c>
      <c r="LG16458" s="4" t="s">
        <v>11</v>
      </c>
      <c r="LH16458" s="4" t="s">
        <v>17</v>
      </c>
      <c r="LI16458" s="4" t="s">
        <v>8</v>
      </c>
      <c r="LJ16458" s="4" t="s">
        <v>619</v>
      </c>
      <c r="LK16458" s="4" t="s">
        <v>11</v>
      </c>
      <c r="LL16458" s="4" t="s">
        <v>11</v>
      </c>
      <c r="LM16458" s="4" t="s">
        <v>17</v>
      </c>
      <c r="LN16458" s="4" t="s">
        <v>8</v>
      </c>
      <c r="LO16458" s="4" t="s">
        <v>619</v>
      </c>
      <c r="LP16458" s="4" t="s">
        <v>11</v>
      </c>
      <c r="LQ16458" s="4" t="s">
        <v>11</v>
      </c>
      <c r="LR16458" s="4" t="s">
        <v>17</v>
      </c>
      <c r="LS16458" s="4" t="s">
        <v>8</v>
      </c>
      <c r="LT16458" s="4" t="s">
        <v>619</v>
      </c>
      <c r="LU16458" s="4" t="s">
        <v>11</v>
      </c>
      <c r="LV16458" s="4" t="s">
        <v>11</v>
      </c>
      <c r="LW16458" s="4" t="s">
        <v>17</v>
      </c>
      <c r="LX16458" s="4" t="s">
        <v>8</v>
      </c>
      <c r="LY16458" s="4" t="s">
        <v>619</v>
      </c>
      <c r="LZ16458" s="4" t="s">
        <v>11</v>
      </c>
      <c r="MA16458" s="4" t="s">
        <v>11</v>
      </c>
      <c r="MB16458" s="4" t="s">
        <v>17</v>
      </c>
      <c r="MC16458" s="4" t="s">
        <v>8</v>
      </c>
      <c r="MD16458" s="4" t="s">
        <v>619</v>
      </c>
      <c r="ME16458" s="4" t="s">
        <v>11</v>
      </c>
      <c r="MF16458" s="4" t="s">
        <v>11</v>
      </c>
      <c r="MG16458" s="4" t="s">
        <v>17</v>
      </c>
      <c r="MH16458" s="4" t="s">
        <v>8</v>
      </c>
      <c r="MI16458" s="4" t="s">
        <v>619</v>
      </c>
      <c r="MJ16458" s="4" t="s">
        <v>11</v>
      </c>
      <c r="MK16458" s="4" t="s">
        <v>11</v>
      </c>
      <c r="ML16458" s="4" t="s">
        <v>17</v>
      </c>
      <c r="MM16458" s="4" t="s">
        <v>8</v>
      </c>
      <c r="MN16458" s="4" t="s">
        <v>619</v>
      </c>
      <c r="MO16458" s="4" t="s">
        <v>11</v>
      </c>
      <c r="MP16458" s="4" t="s">
        <v>11</v>
      </c>
      <c r="MQ16458" s="4" t="s">
        <v>17</v>
      </c>
      <c r="MR16458" s="4" t="s">
        <v>8</v>
      </c>
      <c r="MS16458" s="4" t="s">
        <v>619</v>
      </c>
      <c r="MT16458" s="4" t="s">
        <v>11</v>
      </c>
      <c r="MU16458" s="4" t="s">
        <v>11</v>
      </c>
      <c r="MV16458" s="4" t="s">
        <v>17</v>
      </c>
      <c r="MW16458" s="4" t="s">
        <v>8</v>
      </c>
      <c r="MX16458" s="4" t="s">
        <v>619</v>
      </c>
      <c r="MY16458" s="4" t="s">
        <v>11</v>
      </c>
      <c r="MZ16458" s="4" t="s">
        <v>11</v>
      </c>
      <c r="NA16458" s="4" t="s">
        <v>17</v>
      </c>
      <c r="NB16458" s="4" t="s">
        <v>8</v>
      </c>
      <c r="NC16458" s="4" t="s">
        <v>619</v>
      </c>
      <c r="ND16458" s="4" t="s">
        <v>11</v>
      </c>
      <c r="NE16458" s="4" t="s">
        <v>11</v>
      </c>
      <c r="NF16458" s="4" t="s">
        <v>17</v>
      </c>
      <c r="NG16458" s="4" t="s">
        <v>8</v>
      </c>
      <c r="NH16458" s="4" t="s">
        <v>619</v>
      </c>
      <c r="NI16458" s="4" t="s">
        <v>11</v>
      </c>
      <c r="NJ16458" s="4" t="s">
        <v>11</v>
      </c>
      <c r="NK16458" s="4" t="s">
        <v>17</v>
      </c>
      <c r="NL16458" s="4" t="s">
        <v>8</v>
      </c>
      <c r="NM16458" s="4" t="s">
        <v>619</v>
      </c>
      <c r="NN16458" s="4" t="s">
        <v>11</v>
      </c>
      <c r="NO16458" s="4" t="s">
        <v>11</v>
      </c>
      <c r="NP16458" s="4" t="s">
        <v>17</v>
      </c>
      <c r="NQ16458" s="4" t="s">
        <v>8</v>
      </c>
      <c r="NR16458" s="4" t="s">
        <v>619</v>
      </c>
      <c r="NS16458" s="4" t="s">
        <v>11</v>
      </c>
      <c r="NT16458" s="4" t="s">
        <v>11</v>
      </c>
      <c r="NU16458" s="4" t="s">
        <v>17</v>
      </c>
      <c r="NV16458" s="4" t="s">
        <v>8</v>
      </c>
      <c r="NW16458" s="4" t="s">
        <v>619</v>
      </c>
      <c r="NX16458" s="4" t="s">
        <v>11</v>
      </c>
      <c r="NY16458" s="4" t="s">
        <v>11</v>
      </c>
      <c r="NZ16458" s="4" t="s">
        <v>17</v>
      </c>
      <c r="OA16458" s="4" t="s">
        <v>8</v>
      </c>
      <c r="OB16458" s="4" t="s">
        <v>619</v>
      </c>
      <c r="OC16458" s="4" t="s">
        <v>11</v>
      </c>
      <c r="OD16458" s="4" t="s">
        <v>11</v>
      </c>
      <c r="OE16458" s="4" t="s">
        <v>17</v>
      </c>
      <c r="OF16458" s="4" t="s">
        <v>8</v>
      </c>
      <c r="OG16458" s="4" t="s">
        <v>619</v>
      </c>
      <c r="OH16458" s="4" t="s">
        <v>11</v>
      </c>
      <c r="OI16458" s="4" t="s">
        <v>11</v>
      </c>
      <c r="OJ16458" s="4" t="s">
        <v>17</v>
      </c>
      <c r="OK16458" s="4" t="s">
        <v>8</v>
      </c>
      <c r="OL16458" s="4" t="s">
        <v>619</v>
      </c>
      <c r="OM16458" s="4" t="s">
        <v>11</v>
      </c>
      <c r="ON16458" s="4" t="s">
        <v>11</v>
      </c>
      <c r="OO16458" s="4" t="s">
        <v>17</v>
      </c>
      <c r="OP16458" s="4" t="s">
        <v>8</v>
      </c>
      <c r="OQ16458" s="4" t="s">
        <v>619</v>
      </c>
      <c r="OR16458" s="4" t="s">
        <v>11</v>
      </c>
      <c r="OS16458" s="4" t="s">
        <v>11</v>
      </c>
      <c r="OT16458" s="4" t="s">
        <v>17</v>
      </c>
      <c r="OU16458" s="4" t="s">
        <v>8</v>
      </c>
      <c r="OV16458" s="4" t="s">
        <v>619</v>
      </c>
      <c r="OW16458" s="4" t="s">
        <v>11</v>
      </c>
      <c r="OX16458" s="4" t="s">
        <v>11</v>
      </c>
      <c r="OY16458" s="4" t="s">
        <v>17</v>
      </c>
      <c r="OZ16458" s="4" t="s">
        <v>8</v>
      </c>
      <c r="PA16458" s="4" t="s">
        <v>619</v>
      </c>
      <c r="PB16458" s="4" t="s">
        <v>11</v>
      </c>
      <c r="PC16458" s="4" t="s">
        <v>11</v>
      </c>
      <c r="PD16458" s="4" t="s">
        <v>17</v>
      </c>
      <c r="PE16458" s="4" t="s">
        <v>8</v>
      </c>
      <c r="PF16458" s="4" t="s">
        <v>619</v>
      </c>
      <c r="PG16458" s="4" t="s">
        <v>11</v>
      </c>
      <c r="PH16458" s="4" t="s">
        <v>11</v>
      </c>
      <c r="PI16458" s="4" t="s">
        <v>17</v>
      </c>
      <c r="PJ16458" s="4" t="s">
        <v>8</v>
      </c>
      <c r="PK16458" s="4" t="s">
        <v>619</v>
      </c>
      <c r="PL16458" s="4" t="s">
        <v>11</v>
      </c>
      <c r="PM16458" s="4" t="s">
        <v>11</v>
      </c>
      <c r="PN16458" s="4" t="s">
        <v>17</v>
      </c>
      <c r="PO16458" s="4" t="s">
        <v>8</v>
      </c>
      <c r="PP16458" s="4" t="s">
        <v>619</v>
      </c>
      <c r="PQ16458" s="4" t="s">
        <v>11</v>
      </c>
      <c r="PR16458" s="4" t="s">
        <v>11</v>
      </c>
      <c r="PS16458" s="4" t="s">
        <v>17</v>
      </c>
      <c r="PT16458" s="4" t="s">
        <v>8</v>
      </c>
      <c r="PU16458" s="4" t="s">
        <v>619</v>
      </c>
      <c r="PV16458" s="4" t="s">
        <v>11</v>
      </c>
      <c r="PW16458" s="4" t="s">
        <v>11</v>
      </c>
      <c r="PX16458" s="4" t="s">
        <v>17</v>
      </c>
      <c r="PY16458" s="4" t="s">
        <v>8</v>
      </c>
      <c r="PZ16458" s="4" t="s">
        <v>619</v>
      </c>
      <c r="QA16458" s="4" t="s">
        <v>11</v>
      </c>
      <c r="QB16458" s="4" t="s">
        <v>11</v>
      </c>
      <c r="QC16458" s="4" t="s">
        <v>17</v>
      </c>
      <c r="QD16458" s="4" t="s">
        <v>8</v>
      </c>
      <c r="QE16458" s="4" t="s">
        <v>619</v>
      </c>
      <c r="QF16458" s="4" t="s">
        <v>11</v>
      </c>
      <c r="QG16458" s="4" t="s">
        <v>11</v>
      </c>
      <c r="QH16458" s="4" t="s">
        <v>17</v>
      </c>
      <c r="QI16458" s="4" t="s">
        <v>8</v>
      </c>
      <c r="QJ16458" s="4" t="s">
        <v>619</v>
      </c>
      <c r="QK16458" s="4" t="s">
        <v>11</v>
      </c>
      <c r="QL16458" s="4" t="s">
        <v>11</v>
      </c>
      <c r="QM16458" s="4" t="s">
        <v>17</v>
      </c>
      <c r="QN16458" s="4" t="s">
        <v>8</v>
      </c>
      <c r="QO16458" s="4" t="s">
        <v>619</v>
      </c>
      <c r="QP16458" s="4" t="s">
        <v>11</v>
      </c>
      <c r="QQ16458" s="4" t="s">
        <v>11</v>
      </c>
      <c r="QR16458" s="4" t="s">
        <v>17</v>
      </c>
      <c r="QS16458" s="4" t="s">
        <v>8</v>
      </c>
      <c r="QT16458" s="4" t="s">
        <v>619</v>
      </c>
      <c r="QU16458" s="4" t="s">
        <v>11</v>
      </c>
      <c r="QV16458" s="4" t="s">
        <v>11</v>
      </c>
      <c r="QW16458" s="4" t="s">
        <v>17</v>
      </c>
      <c r="QX16458" s="4" t="s">
        <v>8</v>
      </c>
      <c r="QY16458" s="4" t="s">
        <v>619</v>
      </c>
      <c r="QZ16458" s="4" t="s">
        <v>11</v>
      </c>
      <c r="RA16458" s="4" t="s">
        <v>11</v>
      </c>
      <c r="RB16458" s="4" t="s">
        <v>17</v>
      </c>
      <c r="RC16458" s="4" t="s">
        <v>8</v>
      </c>
      <c r="RD16458" s="4" t="s">
        <v>619</v>
      </c>
      <c r="RE16458" s="4" t="s">
        <v>11</v>
      </c>
      <c r="RF16458" s="4" t="s">
        <v>11</v>
      </c>
      <c r="RG16458" s="4" t="s">
        <v>17</v>
      </c>
      <c r="RH16458" s="4" t="s">
        <v>8</v>
      </c>
      <c r="RI16458" s="4" t="s">
        <v>619</v>
      </c>
      <c r="RJ16458" s="4" t="s">
        <v>11</v>
      </c>
      <c r="RK16458" s="4" t="s">
        <v>11</v>
      </c>
      <c r="RL16458" s="4" t="s">
        <v>17</v>
      </c>
      <c r="RM16458" s="4" t="s">
        <v>8</v>
      </c>
      <c r="RN16458" s="4" t="s">
        <v>619</v>
      </c>
      <c r="RO16458" s="4" t="s">
        <v>11</v>
      </c>
      <c r="RP16458" s="4" t="s">
        <v>11</v>
      </c>
      <c r="RQ16458" s="4" t="s">
        <v>17</v>
      </c>
      <c r="RR16458" s="4" t="s">
        <v>8</v>
      </c>
      <c r="RS16458" s="4" t="s">
        <v>619</v>
      </c>
      <c r="RT16458" s="4" t="s">
        <v>11</v>
      </c>
      <c r="RU16458" s="4" t="s">
        <v>11</v>
      </c>
      <c r="RV16458" s="4" t="s">
        <v>17</v>
      </c>
      <c r="RW16458" s="4" t="s">
        <v>8</v>
      </c>
      <c r="RX16458" s="4" t="s">
        <v>619</v>
      </c>
      <c r="RY16458" s="4" t="s">
        <v>11</v>
      </c>
      <c r="RZ16458" s="4" t="s">
        <v>11</v>
      </c>
      <c r="SA16458" s="4" t="s">
        <v>17</v>
      </c>
      <c r="SB16458" s="4" t="s">
        <v>8</v>
      </c>
      <c r="SC16458" s="4" t="s">
        <v>619</v>
      </c>
      <c r="SD16458" s="4" t="s">
        <v>11</v>
      </c>
      <c r="SE16458" s="4" t="s">
        <v>11</v>
      </c>
      <c r="SF16458" s="4" t="s">
        <v>17</v>
      </c>
      <c r="SG16458" s="4" t="s">
        <v>8</v>
      </c>
      <c r="SH16458" s="4" t="s">
        <v>619</v>
      </c>
      <c r="SI16458" s="4" t="s">
        <v>11</v>
      </c>
      <c r="SJ16458" s="4" t="s">
        <v>11</v>
      </c>
      <c r="SK16458" s="4" t="s">
        <v>17</v>
      </c>
      <c r="SL16458" s="4" t="s">
        <v>8</v>
      </c>
      <c r="SM16458" s="4" t="s">
        <v>619</v>
      </c>
      <c r="SN16458" s="4" t="s">
        <v>11</v>
      </c>
      <c r="SO16458" s="4" t="s">
        <v>11</v>
      </c>
      <c r="SP16458" s="4" t="s">
        <v>17</v>
      </c>
      <c r="SQ16458" s="4" t="s">
        <v>8</v>
      </c>
      <c r="SR16458" s="4" t="s">
        <v>619</v>
      </c>
      <c r="SS16458" s="4" t="s">
        <v>11</v>
      </c>
      <c r="ST16458" s="4" t="s">
        <v>11</v>
      </c>
      <c r="SU16458" s="4" t="s">
        <v>17</v>
      </c>
      <c r="SV16458" s="4" t="s">
        <v>8</v>
      </c>
      <c r="SW16458" s="4" t="s">
        <v>619</v>
      </c>
      <c r="SX16458" s="4" t="s">
        <v>11</v>
      </c>
      <c r="SY16458" s="4" t="s">
        <v>11</v>
      </c>
      <c r="SZ16458" s="4" t="s">
        <v>17</v>
      </c>
      <c r="TA16458" s="4" t="s">
        <v>8</v>
      </c>
      <c r="TB16458" s="4" t="s">
        <v>619</v>
      </c>
      <c r="TC16458" s="4" t="s">
        <v>11</v>
      </c>
      <c r="TD16458" s="4" t="s">
        <v>11</v>
      </c>
      <c r="TE16458" s="4" t="s">
        <v>17</v>
      </c>
      <c r="TF16458" s="4" t="s">
        <v>8</v>
      </c>
      <c r="TG16458" s="4" t="s">
        <v>619</v>
      </c>
      <c r="TH16458" s="4" t="s">
        <v>11</v>
      </c>
      <c r="TI16458" s="4" t="s">
        <v>11</v>
      </c>
      <c r="TJ16458" s="4" t="s">
        <v>17</v>
      </c>
      <c r="TK16458" s="4" t="s">
        <v>8</v>
      </c>
      <c r="TL16458" s="4" t="s">
        <v>619</v>
      </c>
      <c r="TM16458" s="4" t="s">
        <v>11</v>
      </c>
      <c r="TN16458" s="4" t="s">
        <v>11</v>
      </c>
      <c r="TO16458" s="4" t="s">
        <v>17</v>
      </c>
      <c r="TP16458" s="4" t="s">
        <v>8</v>
      </c>
      <c r="TQ16458" s="4" t="s">
        <v>619</v>
      </c>
      <c r="TR16458" s="4" t="s">
        <v>11</v>
      </c>
      <c r="TS16458" s="4" t="s">
        <v>11</v>
      </c>
      <c r="TT16458" s="4" t="s">
        <v>17</v>
      </c>
      <c r="TU16458" s="4" t="s">
        <v>8</v>
      </c>
      <c r="TV16458" s="4" t="s">
        <v>619</v>
      </c>
      <c r="TW16458" s="4" t="s">
        <v>11</v>
      </c>
      <c r="TX16458" s="4" t="s">
        <v>11</v>
      </c>
      <c r="TY16458" s="4" t="s">
        <v>17</v>
      </c>
      <c r="TZ16458" s="4" t="s">
        <v>8</v>
      </c>
      <c r="UA16458" s="4" t="s">
        <v>619</v>
      </c>
      <c r="UB16458" s="4" t="s">
        <v>11</v>
      </c>
      <c r="UC16458" s="4" t="s">
        <v>11</v>
      </c>
      <c r="UD16458" s="4" t="s">
        <v>17</v>
      </c>
      <c r="UE16458" s="4" t="s">
        <v>8</v>
      </c>
      <c r="UF16458" s="4" t="s">
        <v>619</v>
      </c>
      <c r="UG16458" s="4" t="s">
        <v>11</v>
      </c>
      <c r="UH16458" s="4" t="s">
        <v>11</v>
      </c>
      <c r="UI16458" s="4" t="s">
        <v>17</v>
      </c>
      <c r="UJ16458" s="4" t="s">
        <v>8</v>
      </c>
      <c r="UK16458" s="4" t="s">
        <v>619</v>
      </c>
      <c r="UL16458" s="4" t="s">
        <v>11</v>
      </c>
      <c r="UM16458" s="4" t="s">
        <v>11</v>
      </c>
      <c r="UN16458" s="4" t="s">
        <v>17</v>
      </c>
      <c r="UO16458" s="4" t="s">
        <v>8</v>
      </c>
      <c r="UP16458" s="4" t="s">
        <v>619</v>
      </c>
      <c r="UQ16458" s="4" t="s">
        <v>11</v>
      </c>
      <c r="UR16458" s="4" t="s">
        <v>11</v>
      </c>
      <c r="US16458" s="4" t="s">
        <v>17</v>
      </c>
      <c r="UT16458" s="4" t="s">
        <v>8</v>
      </c>
      <c r="UU16458" s="4" t="s">
        <v>619</v>
      </c>
      <c r="UV16458" s="4" t="s">
        <v>11</v>
      </c>
      <c r="UW16458" s="4" t="s">
        <v>11</v>
      </c>
      <c r="UX16458" s="4" t="s">
        <v>17</v>
      </c>
      <c r="UY16458" s="4" t="s">
        <v>8</v>
      </c>
      <c r="UZ16458" s="4" t="s">
        <v>619</v>
      </c>
      <c r="VA16458" s="4" t="s">
        <v>11</v>
      </c>
      <c r="VB16458" s="4" t="s">
        <v>11</v>
      </c>
      <c r="VC16458" s="4" t="s">
        <v>17</v>
      </c>
      <c r="VD16458" s="4" t="s">
        <v>8</v>
      </c>
      <c r="VE16458" s="4" t="s">
        <v>619</v>
      </c>
      <c r="VF16458" s="4" t="s">
        <v>11</v>
      </c>
      <c r="VG16458" s="4" t="s">
        <v>11</v>
      </c>
      <c r="VH16458" s="4" t="s">
        <v>17</v>
      </c>
      <c r="VI16458" s="4" t="s">
        <v>8</v>
      </c>
      <c r="VJ16458" s="4" t="s">
        <v>619</v>
      </c>
      <c r="VK16458" s="4" t="s">
        <v>11</v>
      </c>
      <c r="VL16458" s="4" t="s">
        <v>11</v>
      </c>
      <c r="VM16458" s="4" t="s">
        <v>17</v>
      </c>
      <c r="VN16458" s="4" t="s">
        <v>8</v>
      </c>
      <c r="VO16458" s="4" t="s">
        <v>619</v>
      </c>
      <c r="VP16458" s="4" t="s">
        <v>11</v>
      </c>
      <c r="VQ16458" s="4" t="s">
        <v>11</v>
      </c>
      <c r="VR16458" s="4" t="s">
        <v>17</v>
      </c>
      <c r="VS16458" s="4" t="s">
        <v>8</v>
      </c>
      <c r="VT16458" s="4" t="s">
        <v>619</v>
      </c>
      <c r="VU16458" s="4" t="s">
        <v>11</v>
      </c>
      <c r="VV16458" s="4" t="s">
        <v>11</v>
      </c>
      <c r="VW16458" s="4" t="s">
        <v>17</v>
      </c>
      <c r="VX16458" s="4" t="s">
        <v>8</v>
      </c>
      <c r="VY16458" s="4" t="s">
        <v>619</v>
      </c>
      <c r="VZ16458" s="4" t="s">
        <v>11</v>
      </c>
      <c r="WA16458" s="4" t="s">
        <v>11</v>
      </c>
      <c r="WB16458" s="4" t="s">
        <v>17</v>
      </c>
      <c r="WC16458" s="4" t="s">
        <v>8</v>
      </c>
      <c r="WD16458" s="4" t="s">
        <v>619</v>
      </c>
      <c r="WE16458" s="4" t="s">
        <v>11</v>
      </c>
      <c r="WF16458" s="4" t="s">
        <v>11</v>
      </c>
      <c r="WG16458" s="4" t="s">
        <v>17</v>
      </c>
      <c r="WH16458" s="4" t="s">
        <v>8</v>
      </c>
      <c r="WI16458" s="4" t="s">
        <v>619</v>
      </c>
      <c r="WJ16458" s="4" t="s">
        <v>11</v>
      </c>
      <c r="WK16458" s="4" t="s">
        <v>11</v>
      </c>
      <c r="WL16458" s="4" t="s">
        <v>17</v>
      </c>
      <c r="WM16458" s="4" t="s">
        <v>8</v>
      </c>
      <c r="WN16458" s="4" t="s">
        <v>619</v>
      </c>
      <c r="WO16458" s="4" t="s">
        <v>11</v>
      </c>
      <c r="WP16458" s="4" t="s">
        <v>11</v>
      </c>
      <c r="WQ16458" s="4" t="s">
        <v>17</v>
      </c>
      <c r="WR16458" s="4" t="s">
        <v>8</v>
      </c>
      <c r="WS16458" s="4" t="s">
        <v>619</v>
      </c>
      <c r="WT16458" s="4" t="s">
        <v>11</v>
      </c>
      <c r="WU16458" s="4" t="s">
        <v>11</v>
      </c>
      <c r="WV16458" s="4" t="s">
        <v>17</v>
      </c>
      <c r="WW16458" s="4" t="s">
        <v>8</v>
      </c>
      <c r="WX16458" s="4" t="s">
        <v>619</v>
      </c>
      <c r="WY16458" s="4" t="s">
        <v>11</v>
      </c>
      <c r="WZ16458" s="4" t="s">
        <v>11</v>
      </c>
      <c r="XA16458" s="4" t="s">
        <v>17</v>
      </c>
      <c r="XB16458" s="4" t="s">
        <v>8</v>
      </c>
      <c r="XC16458" s="4" t="s">
        <v>619</v>
      </c>
      <c r="XD16458" s="4" t="s">
        <v>11</v>
      </c>
      <c r="XE16458" s="4" t="s">
        <v>11</v>
      </c>
      <c r="XF16458" s="4" t="s">
        <v>17</v>
      </c>
      <c r="XG16458" s="4" t="s">
        <v>8</v>
      </c>
      <c r="XH16458" s="4" t="s">
        <v>619</v>
      </c>
      <c r="XI16458" s="4" t="s">
        <v>11</v>
      </c>
      <c r="XJ16458" s="4" t="s">
        <v>11</v>
      </c>
      <c r="XK16458" s="4" t="s">
        <v>17</v>
      </c>
      <c r="XL16458" s="4" t="s">
        <v>8</v>
      </c>
      <c r="XM16458" s="4" t="s">
        <v>619</v>
      </c>
      <c r="XN16458" s="4" t="s">
        <v>11</v>
      </c>
      <c r="XO16458" s="4" t="s">
        <v>11</v>
      </c>
      <c r="XP16458" s="4" t="s">
        <v>17</v>
      </c>
      <c r="XQ16458" s="4" t="s">
        <v>8</v>
      </c>
      <c r="XR16458" s="4" t="s">
        <v>619</v>
      </c>
      <c r="XS16458" s="4" t="s">
        <v>11</v>
      </c>
      <c r="XT16458" s="4" t="s">
        <v>11</v>
      </c>
      <c r="XU16458" s="4" t="s">
        <v>17</v>
      </c>
      <c r="XV16458" s="4" t="s">
        <v>8</v>
      </c>
      <c r="XW16458" s="4" t="s">
        <v>619</v>
      </c>
      <c r="XX16458" s="4" t="s">
        <v>11</v>
      </c>
      <c r="XY16458" s="4" t="s">
        <v>11</v>
      </c>
      <c r="XZ16458" s="4" t="s">
        <v>17</v>
      </c>
      <c r="YA16458" s="4" t="s">
        <v>8</v>
      </c>
      <c r="YB16458" s="4" t="s">
        <v>619</v>
      </c>
      <c r="YC16458" s="4" t="s">
        <v>11</v>
      </c>
      <c r="YD16458" s="4" t="s">
        <v>11</v>
      </c>
      <c r="YE16458" s="4" t="s">
        <v>17</v>
      </c>
      <c r="YF16458" s="4" t="s">
        <v>8</v>
      </c>
      <c r="YG16458" s="4" t="s">
        <v>619</v>
      </c>
      <c r="YH16458" s="4" t="s">
        <v>11</v>
      </c>
      <c r="YI16458" s="4" t="s">
        <v>11</v>
      </c>
      <c r="YJ16458" s="4" t="s">
        <v>17</v>
      </c>
      <c r="YK16458" s="4" t="s">
        <v>8</v>
      </c>
      <c r="YL16458" s="4" t="s">
        <v>619</v>
      </c>
      <c r="YM16458" s="4" t="s">
        <v>11</v>
      </c>
      <c r="YN16458" s="4" t="s">
        <v>11</v>
      </c>
      <c r="YO16458" s="4" t="s">
        <v>17</v>
      </c>
      <c r="YP16458" s="4" t="s">
        <v>8</v>
      </c>
      <c r="YQ16458" s="4" t="s">
        <v>619</v>
      </c>
      <c r="YR16458" s="4" t="s">
        <v>11</v>
      </c>
      <c r="YS16458" s="4" t="s">
        <v>11</v>
      </c>
      <c r="YT16458" s="4" t="s">
        <v>17</v>
      </c>
      <c r="YU16458" s="4" t="s">
        <v>8</v>
      </c>
      <c r="YV16458" s="4" t="s">
        <v>619</v>
      </c>
      <c r="YW16458" s="4" t="s">
        <v>11</v>
      </c>
      <c r="YX16458" s="4" t="s">
        <v>11</v>
      </c>
      <c r="YY16458" s="4" t="s">
        <v>17</v>
      </c>
      <c r="YZ16458" s="4" t="s">
        <v>8</v>
      </c>
      <c r="ZA16458" s="4" t="s">
        <v>619</v>
      </c>
      <c r="ZB16458" s="4" t="s">
        <v>11</v>
      </c>
      <c r="ZC16458" s="4" t="s">
        <v>11</v>
      </c>
      <c r="ZD16458" s="4" t="s">
        <v>17</v>
      </c>
      <c r="ZE16458" s="4" t="s">
        <v>8</v>
      </c>
      <c r="ZF16458" s="4" t="s">
        <v>619</v>
      </c>
      <c r="ZG16458" s="4" t="s">
        <v>11</v>
      </c>
      <c r="ZH16458" s="4" t="s">
        <v>11</v>
      </c>
      <c r="ZI16458" s="4" t="s">
        <v>17</v>
      </c>
      <c r="ZJ16458" s="4" t="s">
        <v>8</v>
      </c>
      <c r="ZK16458" s="4" t="s">
        <v>619</v>
      </c>
      <c r="ZL16458" s="4" t="s">
        <v>11</v>
      </c>
      <c r="ZM16458" s="4" t="s">
        <v>11</v>
      </c>
      <c r="ZN16458" s="4" t="s">
        <v>17</v>
      </c>
      <c r="ZO16458" s="4" t="s">
        <v>8</v>
      </c>
      <c r="ZP16458" s="4" t="s">
        <v>619</v>
      </c>
      <c r="ZQ16458" s="4" t="s">
        <v>11</v>
      </c>
      <c r="ZR16458" s="4" t="s">
        <v>11</v>
      </c>
      <c r="ZS16458" s="4" t="s">
        <v>17</v>
      </c>
      <c r="ZT16458" s="4" t="s">
        <v>8</v>
      </c>
      <c r="ZU16458" s="4" t="s">
        <v>619</v>
      </c>
      <c r="ZV16458" s="4" t="s">
        <v>11</v>
      </c>
      <c r="ZW16458" s="4" t="s">
        <v>11</v>
      </c>
      <c r="ZX16458" s="4" t="s">
        <v>17</v>
      </c>
      <c r="ZY16458" s="4" t="s">
        <v>8</v>
      </c>
      <c r="ZZ16458" s="4" t="s">
        <v>619</v>
      </c>
      <c r="AAA16458" s="4" t="s">
        <v>11</v>
      </c>
      <c r="AAB16458" s="4" t="s">
        <v>11</v>
      </c>
      <c r="AAC16458" s="4" t="s">
        <v>17</v>
      </c>
      <c r="AAD16458" s="4" t="s">
        <v>8</v>
      </c>
      <c r="AAE16458" s="4" t="s">
        <v>619</v>
      </c>
      <c r="AAF16458" s="4" t="s">
        <v>11</v>
      </c>
      <c r="AAG16458" s="4" t="s">
        <v>11</v>
      </c>
      <c r="AAH16458" s="4" t="s">
        <v>17</v>
      </c>
      <c r="AAI16458" s="4" t="s">
        <v>8</v>
      </c>
      <c r="AAJ16458" s="4" t="s">
        <v>619</v>
      </c>
      <c r="AAK16458" s="4" t="s">
        <v>11</v>
      </c>
      <c r="AAL16458" s="4" t="s">
        <v>11</v>
      </c>
      <c r="AAM16458" s="4" t="s">
        <v>17</v>
      </c>
      <c r="AAN16458" s="4" t="s">
        <v>8</v>
      </c>
      <c r="AAO16458" s="4" t="s">
        <v>619</v>
      </c>
      <c r="AAP16458" s="4" t="s">
        <v>11</v>
      </c>
      <c r="AAQ16458" s="4" t="s">
        <v>11</v>
      </c>
      <c r="AAR16458" s="4" t="s">
        <v>17</v>
      </c>
      <c r="AAS16458" s="4" t="s">
        <v>8</v>
      </c>
      <c r="AAT16458" s="4" t="s">
        <v>619</v>
      </c>
      <c r="AAU16458" s="4" t="s">
        <v>11</v>
      </c>
      <c r="AAV16458" s="4" t="s">
        <v>11</v>
      </c>
      <c r="AAW16458" s="4" t="s">
        <v>17</v>
      </c>
      <c r="AAX16458" s="4" t="s">
        <v>8</v>
      </c>
      <c r="AAY16458" s="4" t="s">
        <v>619</v>
      </c>
      <c r="AAZ16458" s="4" t="s">
        <v>11</v>
      </c>
      <c r="ABA16458" s="4" t="s">
        <v>11</v>
      </c>
      <c r="ABB16458" s="4" t="s">
        <v>17</v>
      </c>
      <c r="ABC16458" s="4" t="s">
        <v>8</v>
      </c>
      <c r="ABD16458" s="4" t="s">
        <v>619</v>
      </c>
      <c r="ABE16458" s="4" t="s">
        <v>11</v>
      </c>
      <c r="ABF16458" s="4" t="s">
        <v>11</v>
      </c>
      <c r="ABG16458" s="4" t="s">
        <v>17</v>
      </c>
      <c r="ABH16458" s="4" t="s">
        <v>8</v>
      </c>
      <c r="ABI16458" s="4" t="s">
        <v>619</v>
      </c>
      <c r="ABJ16458" s="4" t="s">
        <v>11</v>
      </c>
      <c r="ABK16458" s="4" t="s">
        <v>11</v>
      </c>
      <c r="ABL16458" s="4" t="s">
        <v>17</v>
      </c>
      <c r="ABM16458" s="4" t="s">
        <v>8</v>
      </c>
      <c r="ABN16458" s="4" t="s">
        <v>619</v>
      </c>
      <c r="ABO16458" s="4" t="s">
        <v>11</v>
      </c>
      <c r="ABP16458" s="4" t="s">
        <v>11</v>
      </c>
      <c r="ABQ16458" s="4" t="s">
        <v>17</v>
      </c>
      <c r="ABR16458" s="4" t="s">
        <v>8</v>
      </c>
      <c r="ABS16458" s="4" t="s">
        <v>619</v>
      </c>
      <c r="ABT16458" s="4" t="s">
        <v>11</v>
      </c>
      <c r="ABU16458" s="4" t="s">
        <v>11</v>
      </c>
      <c r="ABV16458" s="4" t="s">
        <v>17</v>
      </c>
      <c r="ABW16458" s="4" t="s">
        <v>8</v>
      </c>
      <c r="ABX16458" s="4" t="s">
        <v>619</v>
      </c>
      <c r="ABY16458" s="4" t="s">
        <v>11</v>
      </c>
      <c r="ABZ16458" s="4" t="s">
        <v>11</v>
      </c>
      <c r="ACA16458" s="4" t="s">
        <v>17</v>
      </c>
      <c r="ACB16458" s="4" t="s">
        <v>8</v>
      </c>
      <c r="ACC16458" s="4" t="s">
        <v>619</v>
      </c>
      <c r="ACD16458" s="4" t="s">
        <v>11</v>
      </c>
      <c r="ACE16458" s="4" t="s">
        <v>11</v>
      </c>
      <c r="ACF16458" s="4" t="s">
        <v>17</v>
      </c>
      <c r="ACG16458" s="4" t="s">
        <v>8</v>
      </c>
      <c r="ACH16458" s="4" t="s">
        <v>619</v>
      </c>
      <c r="ACI16458" s="4" t="s">
        <v>11</v>
      </c>
      <c r="ACJ16458" s="4" t="s">
        <v>11</v>
      </c>
      <c r="ACK16458" s="4" t="s">
        <v>17</v>
      </c>
      <c r="ACL16458" s="4" t="s">
        <v>8</v>
      </c>
      <c r="ACM16458" s="4" t="s">
        <v>619</v>
      </c>
      <c r="ACN16458" s="4" t="s">
        <v>11</v>
      </c>
      <c r="ACO16458" s="4" t="s">
        <v>11</v>
      </c>
      <c r="ACP16458" s="4" t="s">
        <v>17</v>
      </c>
      <c r="ACQ16458" s="4" t="s">
        <v>8</v>
      </c>
      <c r="ACR16458" s="4" t="s">
        <v>619</v>
      </c>
      <c r="ACS16458" s="4" t="s">
        <v>11</v>
      </c>
      <c r="ACT16458" s="4" t="s">
        <v>11</v>
      </c>
      <c r="ACU16458" s="4" t="s">
        <v>17</v>
      </c>
      <c r="ACV16458" s="4" t="s">
        <v>8</v>
      </c>
      <c r="ACW16458" s="4" t="s">
        <v>619</v>
      </c>
      <c r="ACX16458" s="4" t="s">
        <v>11</v>
      </c>
      <c r="ACY16458" s="4" t="s">
        <v>11</v>
      </c>
      <c r="ACZ16458" s="4" t="s">
        <v>17</v>
      </c>
      <c r="ADA16458" s="4" t="s">
        <v>8</v>
      </c>
      <c r="ADB16458" s="4" t="s">
        <v>619</v>
      </c>
      <c r="ADC16458" s="4" t="s">
        <v>11</v>
      </c>
      <c r="ADD16458" s="4" t="s">
        <v>11</v>
      </c>
      <c r="ADE16458" s="4" t="s">
        <v>17</v>
      </c>
      <c r="ADF16458" s="4" t="s">
        <v>8</v>
      </c>
      <c r="ADG16458" s="4" t="s">
        <v>619</v>
      </c>
      <c r="ADH16458" s="4" t="s">
        <v>11</v>
      </c>
      <c r="ADI16458" s="4" t="s">
        <v>11</v>
      </c>
      <c r="ADJ16458" s="4" t="s">
        <v>17</v>
      </c>
      <c r="ADK16458" s="4" t="s">
        <v>8</v>
      </c>
      <c r="ADL16458" s="4" t="s">
        <v>619</v>
      </c>
      <c r="ADM16458" s="4" t="s">
        <v>11</v>
      </c>
      <c r="ADN16458" s="4" t="s">
        <v>11</v>
      </c>
      <c r="ADO16458" s="4" t="s">
        <v>17</v>
      </c>
      <c r="ADP16458" s="4" t="s">
        <v>8</v>
      </c>
      <c r="ADQ16458" s="4" t="s">
        <v>619</v>
      </c>
      <c r="ADR16458" s="4" t="s">
        <v>11</v>
      </c>
      <c r="ADS16458" s="4" t="s">
        <v>11</v>
      </c>
      <c r="ADT16458" s="4" t="s">
        <v>17</v>
      </c>
      <c r="ADU16458" s="4" t="s">
        <v>8</v>
      </c>
      <c r="ADV16458" s="4" t="s">
        <v>619</v>
      </c>
      <c r="ADW16458" s="4" t="s">
        <v>11</v>
      </c>
      <c r="ADX16458" s="4" t="s">
        <v>11</v>
      </c>
      <c r="ADY16458" s="4" t="s">
        <v>17</v>
      </c>
      <c r="ADZ16458" s="4" t="s">
        <v>8</v>
      </c>
      <c r="AEA16458" s="4" t="s">
        <v>619</v>
      </c>
      <c r="AEB16458" s="4" t="s">
        <v>11</v>
      </c>
      <c r="AEC16458" s="4" t="s">
        <v>11</v>
      </c>
      <c r="AED16458" s="4" t="s">
        <v>17</v>
      </c>
      <c r="AEE16458" s="4" t="s">
        <v>8</v>
      </c>
      <c r="AEF16458" s="4" t="s">
        <v>619</v>
      </c>
      <c r="AEG16458" s="4" t="s">
        <v>11</v>
      </c>
      <c r="AEH16458" s="4" t="s">
        <v>11</v>
      </c>
      <c r="AEI16458" s="4" t="s">
        <v>17</v>
      </c>
      <c r="AEJ16458" s="4" t="s">
        <v>8</v>
      </c>
      <c r="AEK16458" s="4" t="s">
        <v>619</v>
      </c>
      <c r="AEL16458" s="4" t="s">
        <v>11</v>
      </c>
      <c r="AEM16458" s="4" t="s">
        <v>11</v>
      </c>
      <c r="AEN16458" s="4" t="s">
        <v>17</v>
      </c>
      <c r="AEO16458" s="4" t="s">
        <v>8</v>
      </c>
      <c r="AEP16458" s="4" t="s">
        <v>619</v>
      </c>
      <c r="AEQ16458" s="4" t="s">
        <v>11</v>
      </c>
      <c r="AER16458" s="4" t="s">
        <v>11</v>
      </c>
      <c r="AES16458" s="4" t="s">
        <v>17</v>
      </c>
      <c r="AET16458" s="4" t="s">
        <v>8</v>
      </c>
      <c r="AEU16458" s="4" t="s">
        <v>619</v>
      </c>
      <c r="AEV16458" s="4" t="s">
        <v>11</v>
      </c>
      <c r="AEW16458" s="4" t="s">
        <v>11</v>
      </c>
      <c r="AEX16458" s="4" t="s">
        <v>17</v>
      </c>
      <c r="AEY16458" s="4" t="s">
        <v>8</v>
      </c>
      <c r="AEZ16458" s="4" t="s">
        <v>619</v>
      </c>
      <c r="AFA16458" s="4" t="s">
        <v>11</v>
      </c>
      <c r="AFB16458" s="4" t="s">
        <v>11</v>
      </c>
      <c r="AFC16458" s="4" t="s">
        <v>17</v>
      </c>
      <c r="AFD16458" s="4" t="s">
        <v>8</v>
      </c>
      <c r="AFE16458" s="4" t="s">
        <v>619</v>
      </c>
      <c r="AFF16458" s="4" t="s">
        <v>11</v>
      </c>
      <c r="AFG16458" s="4" t="s">
        <v>11</v>
      </c>
      <c r="AFH16458" s="4" t="s">
        <v>17</v>
      </c>
      <c r="AFI16458" s="4" t="s">
        <v>8</v>
      </c>
      <c r="AFJ16458" s="4" t="s">
        <v>619</v>
      </c>
      <c r="AFK16458" s="4" t="s">
        <v>11</v>
      </c>
      <c r="AFL16458" s="4" t="s">
        <v>11</v>
      </c>
      <c r="AFM16458" s="4" t="s">
        <v>17</v>
      </c>
      <c r="AFN16458" s="4" t="s">
        <v>8</v>
      </c>
      <c r="AFO16458" s="4" t="s">
        <v>619</v>
      </c>
      <c r="AFP16458" s="4" t="s">
        <v>11</v>
      </c>
      <c r="AFQ16458" s="4" t="s">
        <v>11</v>
      </c>
      <c r="AFR16458" s="4" t="s">
        <v>17</v>
      </c>
      <c r="AFS16458" s="4" t="s">
        <v>8</v>
      </c>
      <c r="AFT16458" s="4" t="s">
        <v>619</v>
      </c>
      <c r="AFU16458" s="4" t="s">
        <v>11</v>
      </c>
      <c r="AFV16458" s="4" t="s">
        <v>11</v>
      </c>
      <c r="AFW16458" s="4" t="s">
        <v>17</v>
      </c>
      <c r="AFX16458" s="4" t="s">
        <v>8</v>
      </c>
      <c r="AFY16458" s="4" t="s">
        <v>619</v>
      </c>
      <c r="AFZ16458" s="4" t="s">
        <v>11</v>
      </c>
      <c r="AGA16458" s="4" t="s">
        <v>11</v>
      </c>
      <c r="AGB16458" s="4" t="s">
        <v>17</v>
      </c>
      <c r="AGC16458" s="4" t="s">
        <v>8</v>
      </c>
      <c r="AGD16458" s="4" t="s">
        <v>619</v>
      </c>
      <c r="AGE16458" s="4" t="s">
        <v>11</v>
      </c>
      <c r="AGF16458" s="4" t="s">
        <v>11</v>
      </c>
      <c r="AGG16458" s="4" t="s">
        <v>17</v>
      </c>
      <c r="AGH16458" s="4" t="s">
        <v>8</v>
      </c>
      <c r="AGI16458" s="4" t="s">
        <v>619</v>
      </c>
      <c r="AGJ16458" s="4" t="s">
        <v>11</v>
      </c>
      <c r="AGK16458" s="4" t="s">
        <v>11</v>
      </c>
      <c r="AGL16458" s="4" t="s">
        <v>17</v>
      </c>
      <c r="AGM16458" s="4" t="s">
        <v>8</v>
      </c>
      <c r="AGN16458" s="4" t="s">
        <v>619</v>
      </c>
      <c r="AGO16458" s="4" t="s">
        <v>11</v>
      </c>
      <c r="AGP16458" s="4" t="s">
        <v>11</v>
      </c>
      <c r="AGQ16458" s="4" t="s">
        <v>17</v>
      </c>
      <c r="AGR16458" s="4" t="s">
        <v>8</v>
      </c>
      <c r="AGS16458" s="4" t="s">
        <v>619</v>
      </c>
      <c r="AGT16458" s="4" t="s">
        <v>11</v>
      </c>
      <c r="AGU16458" s="4" t="s">
        <v>11</v>
      </c>
      <c r="AGV16458" s="4" t="s">
        <v>17</v>
      </c>
      <c r="AGW16458" s="4" t="s">
        <v>8</v>
      </c>
      <c r="AGX16458" s="4" t="s">
        <v>619</v>
      </c>
      <c r="AGY16458" s="4" t="s">
        <v>11</v>
      </c>
      <c r="AGZ16458" s="4" t="s">
        <v>11</v>
      </c>
      <c r="AHA16458" s="4" t="s">
        <v>17</v>
      </c>
      <c r="AHB16458" s="4" t="s">
        <v>8</v>
      </c>
      <c r="AHC16458" s="4" t="s">
        <v>619</v>
      </c>
      <c r="AHD16458" s="4" t="s">
        <v>11</v>
      </c>
      <c r="AHE16458" s="4" t="s">
        <v>11</v>
      </c>
      <c r="AHF16458" s="4" t="s">
        <v>17</v>
      </c>
      <c r="AHG16458" s="4" t="s">
        <v>8</v>
      </c>
      <c r="AHH16458" s="4" t="s">
        <v>619</v>
      </c>
      <c r="AHI16458" s="4" t="s">
        <v>11</v>
      </c>
      <c r="AHJ16458" s="4" t="s">
        <v>11</v>
      </c>
      <c r="AHK16458" s="4" t="s">
        <v>17</v>
      </c>
      <c r="AHL16458" s="4" t="s">
        <v>8</v>
      </c>
      <c r="AHM16458" s="4" t="s">
        <v>619</v>
      </c>
      <c r="AHN16458" s="4" t="s">
        <v>11</v>
      </c>
      <c r="AHO16458" s="4" t="s">
        <v>11</v>
      </c>
      <c r="AHP16458" s="4" t="s">
        <v>17</v>
      </c>
      <c r="AHQ16458" s="4" t="s">
        <v>8</v>
      </c>
      <c r="AHR16458" s="4" t="s">
        <v>619</v>
      </c>
      <c r="AHS16458" s="4" t="s">
        <v>11</v>
      </c>
      <c r="AHT16458" s="4" t="s">
        <v>11</v>
      </c>
      <c r="AHU16458" s="4" t="s">
        <v>17</v>
      </c>
      <c r="AHV16458" s="4" t="s">
        <v>8</v>
      </c>
      <c r="AHW16458" s="4" t="s">
        <v>619</v>
      </c>
      <c r="AHX16458" s="4" t="s">
        <v>11</v>
      </c>
      <c r="AHY16458" s="4" t="s">
        <v>11</v>
      </c>
      <c r="AHZ16458" s="4" t="s">
        <v>17</v>
      </c>
      <c r="AIA16458" s="4" t="s">
        <v>8</v>
      </c>
      <c r="AIB16458" s="4" t="s">
        <v>619</v>
      </c>
      <c r="AIC16458" s="4" t="s">
        <v>11</v>
      </c>
      <c r="AID16458" s="4" t="s">
        <v>11</v>
      </c>
      <c r="AIE16458" s="4" t="s">
        <v>17</v>
      </c>
      <c r="AIF16458" s="4" t="s">
        <v>8</v>
      </c>
      <c r="AIG16458" s="4" t="s">
        <v>619</v>
      </c>
      <c r="AIH16458" s="4" t="s">
        <v>11</v>
      </c>
      <c r="AII16458" s="4" t="s">
        <v>11</v>
      </c>
      <c r="AIJ16458" s="4" t="s">
        <v>17</v>
      </c>
      <c r="AIK16458" s="4" t="s">
        <v>8</v>
      </c>
      <c r="AIL16458" s="4" t="s">
        <v>619</v>
      </c>
      <c r="AIM16458" s="4" t="s">
        <v>11</v>
      </c>
      <c r="AIN16458" s="4" t="s">
        <v>11</v>
      </c>
      <c r="AIO16458" s="4" t="s">
        <v>17</v>
      </c>
      <c r="AIP16458" s="4" t="s">
        <v>8</v>
      </c>
      <c r="AIQ16458" s="4" t="s">
        <v>619</v>
      </c>
      <c r="AIR16458" s="4" t="s">
        <v>11</v>
      </c>
      <c r="AIS16458" s="4" t="s">
        <v>11</v>
      </c>
      <c r="AIT16458" s="4" t="s">
        <v>17</v>
      </c>
      <c r="AIU16458" s="4" t="s">
        <v>8</v>
      </c>
      <c r="AIV16458" s="4" t="s">
        <v>619</v>
      </c>
      <c r="AIW16458" s="4" t="s">
        <v>11</v>
      </c>
      <c r="AIX16458" s="4" t="s">
        <v>11</v>
      </c>
      <c r="AIY16458" s="4" t="s">
        <v>17</v>
      </c>
      <c r="AIZ16458" s="4" t="s">
        <v>8</v>
      </c>
      <c r="AJA16458" s="4" t="s">
        <v>619</v>
      </c>
      <c r="AJB16458" s="4" t="s">
        <v>11</v>
      </c>
      <c r="AJC16458" s="4" t="s">
        <v>11</v>
      </c>
      <c r="AJD16458" s="4" t="s">
        <v>17</v>
      </c>
      <c r="AJE16458" s="4" t="s">
        <v>8</v>
      </c>
      <c r="AJF16458" s="4" t="s">
        <v>619</v>
      </c>
      <c r="AJG16458" s="4" t="s">
        <v>11</v>
      </c>
      <c r="AJH16458" s="4" t="s">
        <v>11</v>
      </c>
      <c r="AJI16458" s="4" t="s">
        <v>17</v>
      </c>
      <c r="AJJ16458" s="4" t="s">
        <v>8</v>
      </c>
      <c r="AJK16458" s="4" t="s">
        <v>619</v>
      </c>
      <c r="AJL16458" s="4" t="s">
        <v>11</v>
      </c>
      <c r="AJM16458" s="4" t="s">
        <v>11</v>
      </c>
      <c r="AJN16458" s="4" t="s">
        <v>17</v>
      </c>
      <c r="AJO16458" s="4" t="s">
        <v>8</v>
      </c>
      <c r="AJP16458" s="4" t="s">
        <v>619</v>
      </c>
      <c r="AJQ16458" s="4" t="s">
        <v>11</v>
      </c>
      <c r="AJR16458" s="4" t="s">
        <v>11</v>
      </c>
      <c r="AJS16458" s="4" t="s">
        <v>17</v>
      </c>
      <c r="AJT16458" s="4" t="s">
        <v>8</v>
      </c>
      <c r="AJU16458" s="4" t="s">
        <v>619</v>
      </c>
      <c r="AJV16458" s="4" t="s">
        <v>11</v>
      </c>
      <c r="AJW16458" s="4" t="s">
        <v>11</v>
      </c>
      <c r="AJX16458" s="4" t="s">
        <v>17</v>
      </c>
      <c r="AJY16458" s="4" t="s">
        <v>8</v>
      </c>
      <c r="AJZ16458" s="4" t="s">
        <v>619</v>
      </c>
      <c r="AKA16458" s="4" t="s">
        <v>11</v>
      </c>
      <c r="AKB16458" s="4" t="s">
        <v>11</v>
      </c>
      <c r="AKC16458" s="4" t="s">
        <v>17</v>
      </c>
      <c r="AKD16458" s="4" t="s">
        <v>8</v>
      </c>
      <c r="AKE16458" s="4" t="s">
        <v>619</v>
      </c>
      <c r="AKF16458" s="4" t="s">
        <v>11</v>
      </c>
      <c r="AKG16458" s="4" t="s">
        <v>11</v>
      </c>
      <c r="AKH16458" s="4" t="s">
        <v>17</v>
      </c>
      <c r="AKI16458" s="4" t="s">
        <v>8</v>
      </c>
      <c r="AKJ16458" s="4" t="s">
        <v>619</v>
      </c>
      <c r="AKK16458" s="4" t="s">
        <v>11</v>
      </c>
      <c r="AKL16458" s="4" t="s">
        <v>11</v>
      </c>
      <c r="AKM16458" s="4" t="s">
        <v>17</v>
      </c>
      <c r="AKN16458" s="4" t="s">
        <v>8</v>
      </c>
      <c r="AKO16458" s="4" t="s">
        <v>619</v>
      </c>
      <c r="AKP16458" s="4" t="s">
        <v>11</v>
      </c>
      <c r="AKQ16458" s="4" t="s">
        <v>11</v>
      </c>
      <c r="AKR16458" s="4" t="s">
        <v>17</v>
      </c>
      <c r="AKS16458" s="4" t="s">
        <v>8</v>
      </c>
      <c r="AKT16458" s="4" t="s">
        <v>619</v>
      </c>
      <c r="AKU16458" s="4" t="s">
        <v>11</v>
      </c>
      <c r="AKV16458" s="4" t="s">
        <v>11</v>
      </c>
      <c r="AKW16458" s="4" t="s">
        <v>17</v>
      </c>
      <c r="AKX16458" s="4" t="s">
        <v>8</v>
      </c>
      <c r="AKY16458" s="4" t="s">
        <v>619</v>
      </c>
      <c r="AKZ16458" s="4" t="s">
        <v>11</v>
      </c>
      <c r="ALA16458" s="4" t="s">
        <v>11</v>
      </c>
      <c r="ALB16458" s="4" t="s">
        <v>17</v>
      </c>
      <c r="ALC16458" s="4" t="s">
        <v>8</v>
      </c>
      <c r="ALD16458" s="4" t="s">
        <v>619</v>
      </c>
      <c r="ALE16458" s="4" t="s">
        <v>11</v>
      </c>
      <c r="ALF16458" s="4" t="s">
        <v>11</v>
      </c>
      <c r="ALG16458" s="4" t="s">
        <v>17</v>
      </c>
      <c r="ALH16458" s="4" t="s">
        <v>8</v>
      </c>
      <c r="ALI16458" s="4" t="s">
        <v>619</v>
      </c>
      <c r="ALJ16458" s="4" t="s">
        <v>11</v>
      </c>
      <c r="ALK16458" s="4" t="s">
        <v>11</v>
      </c>
      <c r="ALL16458" s="4" t="s">
        <v>17</v>
      </c>
      <c r="ALM16458" s="4" t="s">
        <v>8</v>
      </c>
      <c r="ALN16458" s="4" t="s">
        <v>619</v>
      </c>
      <c r="ALO16458" s="4" t="s">
        <v>11</v>
      </c>
      <c r="ALP16458" s="4" t="s">
        <v>11</v>
      </c>
      <c r="ALQ16458" s="4" t="s">
        <v>17</v>
      </c>
      <c r="ALR16458" s="4" t="s">
        <v>8</v>
      </c>
      <c r="ALS16458" s="4" t="s">
        <v>619</v>
      </c>
      <c r="ALT16458" s="4" t="s">
        <v>11</v>
      </c>
      <c r="ALU16458" s="4" t="s">
        <v>11</v>
      </c>
      <c r="ALV16458" s="4" t="s">
        <v>17</v>
      </c>
      <c r="ALW16458" s="4" t="s">
        <v>8</v>
      </c>
      <c r="ALX16458" s="4" t="s">
        <v>619</v>
      </c>
      <c r="ALY16458" s="4" t="s">
        <v>11</v>
      </c>
      <c r="ALZ16458" s="4" t="s">
        <v>11</v>
      </c>
      <c r="AMA16458" s="4" t="s">
        <v>17</v>
      </c>
      <c r="AMB16458" s="4" t="s">
        <v>8</v>
      </c>
      <c r="AMC16458" s="4" t="s">
        <v>619</v>
      </c>
      <c r="AMD16458" s="4" t="s">
        <v>11</v>
      </c>
      <c r="AME16458" s="4" t="s">
        <v>11</v>
      </c>
      <c r="AMF16458" s="4" t="s">
        <v>17</v>
      </c>
      <c r="AMG16458" s="4" t="s">
        <v>8</v>
      </c>
      <c r="AMH16458" s="4" t="s">
        <v>619</v>
      </c>
      <c r="AMI16458" s="4" t="s">
        <v>11</v>
      </c>
      <c r="AMJ16458" s="4" t="s">
        <v>11</v>
      </c>
      <c r="AMK16458" s="4" t="s">
        <v>17</v>
      </c>
      <c r="AML16458" s="4" t="s">
        <v>8</v>
      </c>
      <c r="AMM16458" s="4" t="s">
        <v>619</v>
      </c>
      <c r="AMN16458" s="4" t="s">
        <v>11</v>
      </c>
      <c r="AMO16458" s="4" t="s">
        <v>11</v>
      </c>
      <c r="AMP16458" s="4" t="s">
        <v>17</v>
      </c>
      <c r="AMQ16458" s="4" t="s">
        <v>8</v>
      </c>
      <c r="AMR16458" s="4" t="s">
        <v>619</v>
      </c>
      <c r="AMS16458" s="4" t="s">
        <v>11</v>
      </c>
      <c r="AMT16458" s="4" t="s">
        <v>11</v>
      </c>
      <c r="AMU16458" s="4" t="s">
        <v>17</v>
      </c>
      <c r="AMV16458" s="4" t="s">
        <v>8</v>
      </c>
      <c r="AMW16458" s="4" t="s">
        <v>619</v>
      </c>
      <c r="AMX16458" s="4" t="s">
        <v>11</v>
      </c>
      <c r="AMY16458" s="4" t="s">
        <v>11</v>
      </c>
      <c r="AMZ16458" s="4" t="s">
        <v>17</v>
      </c>
      <c r="ANA16458" s="4" t="s">
        <v>8</v>
      </c>
      <c r="ANB16458" s="4" t="s">
        <v>619</v>
      </c>
      <c r="ANC16458" s="4" t="s">
        <v>11</v>
      </c>
      <c r="AND16458" s="4" t="s">
        <v>11</v>
      </c>
      <c r="ANE16458" s="4" t="s">
        <v>17</v>
      </c>
      <c r="ANF16458" s="4" t="s">
        <v>8</v>
      </c>
      <c r="ANG16458" s="4" t="s">
        <v>619</v>
      </c>
      <c r="ANH16458" s="4" t="s">
        <v>11</v>
      </c>
      <c r="ANI16458" s="4" t="s">
        <v>11</v>
      </c>
      <c r="ANJ16458" s="4" t="s">
        <v>17</v>
      </c>
      <c r="ANK16458" s="4" t="s">
        <v>8</v>
      </c>
      <c r="ANL16458" s="4" t="s">
        <v>619</v>
      </c>
      <c r="ANM16458" s="4" t="s">
        <v>11</v>
      </c>
      <c r="ANN16458" s="4" t="s">
        <v>11</v>
      </c>
      <c r="ANO16458" s="4" t="s">
        <v>17</v>
      </c>
      <c r="ANP16458" s="4" t="s">
        <v>8</v>
      </c>
      <c r="ANQ16458" s="4" t="s">
        <v>619</v>
      </c>
      <c r="ANR16458" s="4" t="s">
        <v>11</v>
      </c>
      <c r="ANS16458" s="4" t="s">
        <v>11</v>
      </c>
      <c r="ANT16458" s="4" t="s">
        <v>17</v>
      </c>
      <c r="ANU16458" s="4" t="s">
        <v>8</v>
      </c>
      <c r="ANV16458" s="4" t="s">
        <v>619</v>
      </c>
      <c r="ANW16458" s="4" t="s">
        <v>11</v>
      </c>
      <c r="ANX16458" s="4" t="s">
        <v>11</v>
      </c>
      <c r="ANY16458" s="4" t="s">
        <v>17</v>
      </c>
      <c r="ANZ16458" s="4" t="s">
        <v>8</v>
      </c>
      <c r="AOA16458" s="4" t="s">
        <v>619</v>
      </c>
      <c r="AOB16458" s="4" t="s">
        <v>11</v>
      </c>
      <c r="AOC16458" s="4" t="s">
        <v>11</v>
      </c>
      <c r="AOD16458" s="4" t="s">
        <v>17</v>
      </c>
      <c r="AOE16458" s="4" t="s">
        <v>8</v>
      </c>
      <c r="AOF16458" s="4" t="s">
        <v>619</v>
      </c>
      <c r="AOG16458" s="4" t="s">
        <v>11</v>
      </c>
      <c r="AOH16458" s="4" t="s">
        <v>11</v>
      </c>
      <c r="AOI16458" s="4" t="s">
        <v>17</v>
      </c>
      <c r="AOJ16458" s="4" t="s">
        <v>8</v>
      </c>
      <c r="AOK16458" s="4" t="s">
        <v>619</v>
      </c>
      <c r="AOL16458" s="4" t="s">
        <v>11</v>
      </c>
      <c r="AOM16458" s="4" t="s">
        <v>11</v>
      </c>
      <c r="AON16458" s="4" t="s">
        <v>17</v>
      </c>
      <c r="AOO16458" s="4" t="s">
        <v>8</v>
      </c>
      <c r="AOP16458" s="4" t="s">
        <v>619</v>
      </c>
      <c r="AOQ16458" s="4" t="s">
        <v>11</v>
      </c>
      <c r="AOR16458" s="4" t="s">
        <v>11</v>
      </c>
      <c r="AOS16458" s="4" t="s">
        <v>17</v>
      </c>
      <c r="AOT16458" s="4" t="s">
        <v>8</v>
      </c>
      <c r="AOU16458" s="4" t="s">
        <v>619</v>
      </c>
      <c r="AOV16458" s="4" t="s">
        <v>11</v>
      </c>
      <c r="AOW16458" s="4" t="s">
        <v>11</v>
      </c>
      <c r="AOX16458" s="4" t="s">
        <v>17</v>
      </c>
      <c r="AOY16458" s="4" t="s">
        <v>8</v>
      </c>
      <c r="AOZ16458" s="4" t="s">
        <v>619</v>
      </c>
      <c r="APA16458" s="4" t="s">
        <v>11</v>
      </c>
      <c r="APB16458" s="4" t="s">
        <v>11</v>
      </c>
      <c r="APC16458" s="4" t="s">
        <v>17</v>
      </c>
      <c r="APD16458" s="4" t="s">
        <v>8</v>
      </c>
      <c r="APE16458" s="4" t="s">
        <v>619</v>
      </c>
      <c r="APF16458" s="4" t="s">
        <v>11</v>
      </c>
      <c r="APG16458" s="4" t="s">
        <v>11</v>
      </c>
      <c r="APH16458" s="4" t="s">
        <v>17</v>
      </c>
      <c r="API16458" s="4" t="s">
        <v>8</v>
      </c>
      <c r="APJ16458" s="4" t="s">
        <v>619</v>
      </c>
      <c r="APK16458" s="4" t="s">
        <v>11</v>
      </c>
      <c r="APL16458" s="4" t="s">
        <v>11</v>
      </c>
      <c r="APM16458" s="4" t="s">
        <v>17</v>
      </c>
      <c r="APN16458" s="4" t="s">
        <v>8</v>
      </c>
      <c r="APO16458" s="4" t="s">
        <v>619</v>
      </c>
      <c r="APP16458" s="4" t="s">
        <v>11</v>
      </c>
      <c r="APQ16458" s="4" t="s">
        <v>11</v>
      </c>
      <c r="APR16458" s="4" t="s">
        <v>17</v>
      </c>
      <c r="APS16458" s="4" t="s">
        <v>8</v>
      </c>
      <c r="APT16458" s="4" t="s">
        <v>619</v>
      </c>
      <c r="APU16458" s="4" t="s">
        <v>11</v>
      </c>
      <c r="APV16458" s="4" t="s">
        <v>11</v>
      </c>
      <c r="APW16458" s="4" t="s">
        <v>17</v>
      </c>
      <c r="APX16458" s="4" t="s">
        <v>8</v>
      </c>
      <c r="APY16458" s="4" t="s">
        <v>619</v>
      </c>
      <c r="APZ16458" s="4" t="s">
        <v>11</v>
      </c>
      <c r="AQA16458" s="4" t="s">
        <v>11</v>
      </c>
      <c r="AQB16458" s="4" t="s">
        <v>17</v>
      </c>
      <c r="AQC16458" s="4" t="s">
        <v>8</v>
      </c>
      <c r="AQD16458" s="4" t="s">
        <v>619</v>
      </c>
      <c r="AQE16458" s="4" t="s">
        <v>11</v>
      </c>
      <c r="AQF16458" s="4" t="s">
        <v>11</v>
      </c>
      <c r="AQG16458" s="4" t="s">
        <v>17</v>
      </c>
      <c r="AQH16458" s="4" t="s">
        <v>8</v>
      </c>
      <c r="AQI16458" s="4" t="s">
        <v>619</v>
      </c>
      <c r="AQJ16458" s="4" t="s">
        <v>11</v>
      </c>
      <c r="AQK16458" s="4" t="s">
        <v>11</v>
      </c>
      <c r="AQL16458" s="4" t="s">
        <v>17</v>
      </c>
      <c r="AQM16458" s="4" t="s">
        <v>8</v>
      </c>
      <c r="AQN16458" s="4" t="s">
        <v>619</v>
      </c>
      <c r="AQO16458" s="4" t="s">
        <v>11</v>
      </c>
      <c r="AQP16458" s="4" t="s">
        <v>11</v>
      </c>
      <c r="AQQ16458" s="4" t="s">
        <v>17</v>
      </c>
      <c r="AQR16458" s="4" t="s">
        <v>8</v>
      </c>
      <c r="AQS16458" s="4" t="s">
        <v>619</v>
      </c>
      <c r="AQT16458" s="4" t="s">
        <v>11</v>
      </c>
      <c r="AQU16458" s="4" t="s">
        <v>11</v>
      </c>
      <c r="AQV16458" s="4" t="s">
        <v>17</v>
      </c>
      <c r="AQW16458" s="4" t="s">
        <v>8</v>
      </c>
      <c r="AQX16458" s="4" t="s">
        <v>619</v>
      </c>
      <c r="AQY16458" s="4" t="s">
        <v>11</v>
      </c>
      <c r="AQZ16458" s="4" t="s">
        <v>11</v>
      </c>
      <c r="ARA16458" s="4" t="s">
        <v>17</v>
      </c>
      <c r="ARB16458" s="4" t="s">
        <v>8</v>
      </c>
      <c r="ARC16458" s="4" t="s">
        <v>619</v>
      </c>
      <c r="ARD16458" s="4" t="s">
        <v>11</v>
      </c>
      <c r="ARE16458" s="4" t="s">
        <v>11</v>
      </c>
      <c r="ARF16458" s="4" t="s">
        <v>17</v>
      </c>
      <c r="ARG16458" s="4" t="s">
        <v>8</v>
      </c>
      <c r="ARH16458" s="4" t="s">
        <v>619</v>
      </c>
      <c r="ARI16458" s="4" t="s">
        <v>11</v>
      </c>
      <c r="ARJ16458" s="4" t="s">
        <v>11</v>
      </c>
      <c r="ARK16458" s="4" t="s">
        <v>17</v>
      </c>
      <c r="ARL16458" s="4" t="s">
        <v>8</v>
      </c>
      <c r="ARM16458" s="4" t="s">
        <v>619</v>
      </c>
      <c r="ARN16458" s="4" t="s">
        <v>11</v>
      </c>
      <c r="ARO16458" s="4" t="s">
        <v>11</v>
      </c>
      <c r="ARP16458" s="4" t="s">
        <v>17</v>
      </c>
      <c r="ARQ16458" s="4" t="s">
        <v>8</v>
      </c>
      <c r="ARR16458" s="4" t="s">
        <v>619</v>
      </c>
      <c r="ARS16458" s="4" t="s">
        <v>11</v>
      </c>
      <c r="ART16458" s="4" t="s">
        <v>11</v>
      </c>
      <c r="ARU16458" s="4" t="s">
        <v>17</v>
      </c>
      <c r="ARV16458" s="4" t="s">
        <v>8</v>
      </c>
      <c r="ARW16458" s="4" t="s">
        <v>619</v>
      </c>
      <c r="ARX16458" s="4" t="s">
        <v>11</v>
      </c>
      <c r="ARY16458" s="4" t="s">
        <v>11</v>
      </c>
      <c r="ARZ16458" s="4" t="s">
        <v>17</v>
      </c>
      <c r="ASA16458" s="4" t="s">
        <v>8</v>
      </c>
      <c r="ASB16458" s="4" t="s">
        <v>619</v>
      </c>
      <c r="ASC16458" s="4" t="s">
        <v>11</v>
      </c>
      <c r="ASD16458" s="4" t="s">
        <v>11</v>
      </c>
      <c r="ASE16458" s="4" t="s">
        <v>17</v>
      </c>
      <c r="ASF16458" s="4" t="s">
        <v>8</v>
      </c>
      <c r="ASG16458" s="4" t="s">
        <v>619</v>
      </c>
      <c r="ASH16458" s="4" t="s">
        <v>11</v>
      </c>
      <c r="ASI16458" s="4" t="s">
        <v>11</v>
      </c>
      <c r="ASJ16458" s="4" t="s">
        <v>17</v>
      </c>
      <c r="ASK16458" s="4" t="s">
        <v>8</v>
      </c>
      <c r="ASL16458" s="4" t="s">
        <v>619</v>
      </c>
      <c r="ASM16458" s="4" t="s">
        <v>11</v>
      </c>
      <c r="ASN16458" s="4" t="s">
        <v>11</v>
      </c>
      <c r="ASO16458" s="4" t="s">
        <v>17</v>
      </c>
      <c r="ASP16458" s="4" t="s">
        <v>8</v>
      </c>
      <c r="ASQ16458" s="4" t="s">
        <v>619</v>
      </c>
      <c r="ASR16458" s="4" t="s">
        <v>11</v>
      </c>
      <c r="ASS16458" s="4" t="s">
        <v>11</v>
      </c>
      <c r="AST16458" s="4" t="s">
        <v>17</v>
      </c>
      <c r="ASU16458" s="4" t="s">
        <v>8</v>
      </c>
      <c r="ASV16458" s="4" t="s">
        <v>619</v>
      </c>
      <c r="ASW16458" s="4" t="s">
        <v>11</v>
      </c>
      <c r="ASX16458" s="4" t="s">
        <v>11</v>
      </c>
      <c r="ASY16458" s="4" t="s">
        <v>17</v>
      </c>
      <c r="ASZ16458" s="4" t="s">
        <v>8</v>
      </c>
      <c r="ATA16458" s="4" t="s">
        <v>619</v>
      </c>
      <c r="ATB16458" s="4" t="s">
        <v>11</v>
      </c>
      <c r="ATC16458" s="4" t="s">
        <v>11</v>
      </c>
      <c r="ATD16458" s="4" t="s">
        <v>17</v>
      </c>
      <c r="ATE16458" s="4" t="s">
        <v>8</v>
      </c>
      <c r="ATF16458" s="4" t="s">
        <v>619</v>
      </c>
      <c r="ATG16458" s="4" t="s">
        <v>11</v>
      </c>
      <c r="ATH16458" s="4" t="s">
        <v>11</v>
      </c>
      <c r="ATI16458" s="4" t="s">
        <v>17</v>
      </c>
      <c r="ATJ16458" s="4" t="s">
        <v>8</v>
      </c>
      <c r="ATK16458" s="4" t="s">
        <v>619</v>
      </c>
      <c r="ATL16458" s="4" t="s">
        <v>11</v>
      </c>
      <c r="ATM16458" s="4" t="s">
        <v>11</v>
      </c>
      <c r="ATN16458" s="4" t="s">
        <v>17</v>
      </c>
      <c r="ATO16458" s="4" t="s">
        <v>8</v>
      </c>
      <c r="ATP16458" s="4" t="s">
        <v>619</v>
      </c>
      <c r="ATQ16458" s="4" t="s">
        <v>11</v>
      </c>
      <c r="ATR16458" s="4" t="s">
        <v>11</v>
      </c>
      <c r="ATS16458" s="4" t="s">
        <v>17</v>
      </c>
      <c r="ATT16458" s="4" t="s">
        <v>8</v>
      </c>
      <c r="ATU16458" s="4" t="s">
        <v>619</v>
      </c>
      <c r="ATV16458" s="4" t="s">
        <v>11</v>
      </c>
      <c r="ATW16458" s="4" t="s">
        <v>11</v>
      </c>
      <c r="ATX16458" s="4" t="s">
        <v>17</v>
      </c>
      <c r="ATY16458" s="4" t="s">
        <v>8</v>
      </c>
      <c r="ATZ16458" s="4" t="s">
        <v>619</v>
      </c>
      <c r="AUA16458" s="4" t="s">
        <v>11</v>
      </c>
      <c r="AUB16458" s="4" t="s">
        <v>11</v>
      </c>
      <c r="AUC16458" s="4" t="s">
        <v>17</v>
      </c>
      <c r="AUD16458" s="4" t="s">
        <v>8</v>
      </c>
      <c r="AUE16458" s="4" t="s">
        <v>619</v>
      </c>
      <c r="AUF16458" s="4" t="s">
        <v>11</v>
      </c>
      <c r="AUG16458" s="4" t="s">
        <v>11</v>
      </c>
      <c r="AUH16458" s="4" t="s">
        <v>17</v>
      </c>
      <c r="AUI16458" s="4" t="s">
        <v>8</v>
      </c>
      <c r="AUJ16458" s="4" t="s">
        <v>619</v>
      </c>
      <c r="AUK16458" s="4" t="s">
        <v>11</v>
      </c>
      <c r="AUL16458" s="4" t="s">
        <v>11</v>
      </c>
      <c r="AUM16458" s="4" t="s">
        <v>17</v>
      </c>
      <c r="AUN16458" s="4" t="s">
        <v>8</v>
      </c>
      <c r="AUO16458" s="4" t="s">
        <v>619</v>
      </c>
      <c r="AUP16458" s="4" t="s">
        <v>11</v>
      </c>
      <c r="AUQ16458" s="4" t="s">
        <v>11</v>
      </c>
      <c r="AUR16458" s="4" t="s">
        <v>17</v>
      </c>
      <c r="AUS16458" s="4" t="s">
        <v>8</v>
      </c>
      <c r="AUT16458" s="4" t="s">
        <v>619</v>
      </c>
      <c r="AUU16458" s="4" t="s">
        <v>11</v>
      </c>
      <c r="AUV16458" s="4" t="s">
        <v>11</v>
      </c>
      <c r="AUW16458" s="4" t="s">
        <v>17</v>
      </c>
      <c r="AUX16458" s="4" t="s">
        <v>8</v>
      </c>
      <c r="AUY16458" s="4" t="s">
        <v>619</v>
      </c>
      <c r="AUZ16458" s="4" t="s">
        <v>11</v>
      </c>
      <c r="AVA16458" s="4" t="s">
        <v>11</v>
      </c>
      <c r="AVB16458" s="4" t="s">
        <v>17</v>
      </c>
      <c r="AVC16458" s="4" t="s">
        <v>8</v>
      </c>
      <c r="AVD16458" s="4" t="s">
        <v>619</v>
      </c>
      <c r="AVE16458" s="4" t="s">
        <v>11</v>
      </c>
      <c r="AVF16458" s="4" t="s">
        <v>11</v>
      </c>
      <c r="AVG16458" s="4" t="s">
        <v>17</v>
      </c>
      <c r="AVH16458" s="4" t="s">
        <v>8</v>
      </c>
      <c r="AVI16458" s="4" t="s">
        <v>619</v>
      </c>
      <c r="AVJ16458" s="4" t="s">
        <v>11</v>
      </c>
      <c r="AVK16458" s="4" t="s">
        <v>11</v>
      </c>
      <c r="AVL16458" s="4" t="s">
        <v>17</v>
      </c>
      <c r="AVM16458" s="4" t="s">
        <v>8</v>
      </c>
      <c r="AVN16458" s="4" t="s">
        <v>619</v>
      </c>
      <c r="AVO16458" s="4" t="s">
        <v>11</v>
      </c>
      <c r="AVP16458" s="4" t="s">
        <v>11</v>
      </c>
      <c r="AVQ16458" s="4" t="s">
        <v>17</v>
      </c>
      <c r="AVR16458" s="4" t="s">
        <v>8</v>
      </c>
      <c r="AVS16458" s="4" t="s">
        <v>619</v>
      </c>
      <c r="AVT16458" s="4" t="s">
        <v>11</v>
      </c>
      <c r="AVU16458" s="4" t="s">
        <v>11</v>
      </c>
      <c r="AVV16458" s="4" t="s">
        <v>17</v>
      </c>
      <c r="AVW16458" s="4" t="s">
        <v>8</v>
      </c>
      <c r="AVX16458" s="4" t="s">
        <v>619</v>
      </c>
      <c r="AVY16458" s="4" t="s">
        <v>11</v>
      </c>
      <c r="AVZ16458" s="4" t="s">
        <v>11</v>
      </c>
      <c r="AWA16458" s="4" t="s">
        <v>17</v>
      </c>
      <c r="AWB16458" s="4" t="s">
        <v>8</v>
      </c>
      <c r="AWC16458" s="4" t="s">
        <v>619</v>
      </c>
      <c r="AWD16458" s="4" t="s">
        <v>11</v>
      </c>
      <c r="AWE16458" s="4" t="s">
        <v>11</v>
      </c>
      <c r="AWF16458" s="4" t="s">
        <v>17</v>
      </c>
      <c r="AWG16458" s="4" t="s">
        <v>8</v>
      </c>
      <c r="AWH16458" s="4" t="s">
        <v>619</v>
      </c>
      <c r="AWI16458" s="4" t="s">
        <v>11</v>
      </c>
      <c r="AWJ16458" s="4" t="s">
        <v>11</v>
      </c>
      <c r="AWK16458" s="4" t="s">
        <v>17</v>
      </c>
      <c r="AWL16458" s="4" t="s">
        <v>8</v>
      </c>
      <c r="AWM16458" s="4" t="s">
        <v>619</v>
      </c>
      <c r="AWN16458" s="4" t="s">
        <v>11</v>
      </c>
      <c r="AWO16458" s="4" t="s">
        <v>11</v>
      </c>
      <c r="AWP16458" s="4" t="s">
        <v>17</v>
      </c>
      <c r="AWQ16458" s="4" t="s">
        <v>8</v>
      </c>
      <c r="AWR16458" s="4" t="s">
        <v>619</v>
      </c>
      <c r="AWS16458" s="4" t="s">
        <v>11</v>
      </c>
      <c r="AWT16458" s="4" t="s">
        <v>11</v>
      </c>
      <c r="AWU16458" s="4" t="s">
        <v>17</v>
      </c>
      <c r="AWV16458" s="4" t="s">
        <v>8</v>
      </c>
      <c r="AWW16458" s="4" t="s">
        <v>619</v>
      </c>
      <c r="AWX16458" s="4" t="s">
        <v>11</v>
      </c>
      <c r="AWY16458" s="4" t="s">
        <v>11</v>
      </c>
      <c r="AWZ16458" s="4" t="s">
        <v>17</v>
      </c>
      <c r="AXA16458" s="4" t="s">
        <v>8</v>
      </c>
      <c r="AXB16458" s="4" t="s">
        <v>619</v>
      </c>
      <c r="AXC16458" s="4" t="s">
        <v>11</v>
      </c>
      <c r="AXD16458" s="4" t="s">
        <v>11</v>
      </c>
      <c r="AXE16458" s="4" t="s">
        <v>17</v>
      </c>
      <c r="AXF16458" s="4" t="s">
        <v>8</v>
      </c>
      <c r="AXG16458" s="4" t="s">
        <v>619</v>
      </c>
      <c r="AXH16458" s="4" t="s">
        <v>11</v>
      </c>
      <c r="AXI16458" s="4" t="s">
        <v>11</v>
      </c>
      <c r="AXJ16458" s="4" t="s">
        <v>17</v>
      </c>
      <c r="AXK16458" s="4" t="s">
        <v>8</v>
      </c>
      <c r="AXL16458" s="4" t="s">
        <v>619</v>
      </c>
      <c r="AXM16458" s="4" t="s">
        <v>11</v>
      </c>
      <c r="AXN16458" s="4" t="s">
        <v>11</v>
      </c>
      <c r="AXO16458" s="4" t="s">
        <v>17</v>
      </c>
      <c r="AXP16458" s="4" t="s">
        <v>8</v>
      </c>
      <c r="AXQ16458" s="4" t="s">
        <v>619</v>
      </c>
      <c r="AXR16458" s="4" t="s">
        <v>11</v>
      </c>
      <c r="AXS16458" s="4" t="s">
        <v>11</v>
      </c>
      <c r="AXT16458" s="4" t="s">
        <v>17</v>
      </c>
      <c r="AXU16458" s="4" t="s">
        <v>8</v>
      </c>
      <c r="AXV16458" s="4" t="s">
        <v>619</v>
      </c>
      <c r="AXW16458" s="4" t="s">
        <v>11</v>
      </c>
      <c r="AXX16458" s="4" t="s">
        <v>11</v>
      </c>
      <c r="AXY16458" s="4" t="s">
        <v>17</v>
      </c>
      <c r="AXZ16458" s="4" t="s">
        <v>8</v>
      </c>
      <c r="AYA16458" s="4" t="s">
        <v>619</v>
      </c>
      <c r="AYB16458" s="4" t="s">
        <v>11</v>
      </c>
      <c r="AYC16458" s="4" t="s">
        <v>11</v>
      </c>
      <c r="AYD16458" s="4" t="s">
        <v>17</v>
      </c>
      <c r="AYE16458" s="4" t="s">
        <v>8</v>
      </c>
      <c r="AYF16458" s="4" t="s">
        <v>619</v>
      </c>
      <c r="AYG16458" s="4" t="s">
        <v>11</v>
      </c>
      <c r="AYH16458" s="4" t="s">
        <v>11</v>
      </c>
      <c r="AYI16458" s="4" t="s">
        <v>17</v>
      </c>
      <c r="AYJ16458" s="4" t="s">
        <v>8</v>
      </c>
      <c r="AYK16458" s="4" t="s">
        <v>619</v>
      </c>
      <c r="AYL16458" s="4" t="s">
        <v>11</v>
      </c>
      <c r="AYM16458" s="4" t="s">
        <v>11</v>
      </c>
      <c r="AYN16458" s="4" t="s">
        <v>17</v>
      </c>
      <c r="AYO16458" s="4" t="s">
        <v>8</v>
      </c>
      <c r="AYP16458" s="4" t="s">
        <v>619</v>
      </c>
      <c r="AYQ16458" s="4" t="s">
        <v>11</v>
      </c>
      <c r="AYR16458" s="4" t="s">
        <v>11</v>
      </c>
      <c r="AYS16458" s="4" t="s">
        <v>17</v>
      </c>
      <c r="AYT16458" s="4" t="s">
        <v>8</v>
      </c>
      <c r="AYU16458" s="4" t="s">
        <v>619</v>
      </c>
      <c r="AYV16458" s="4" t="s">
        <v>11</v>
      </c>
      <c r="AYW16458" s="4" t="s">
        <v>11</v>
      </c>
      <c r="AYX16458" s="4" t="s">
        <v>17</v>
      </c>
      <c r="AYY16458" s="4" t="s">
        <v>8</v>
      </c>
      <c r="AYZ16458" s="4" t="s">
        <v>619</v>
      </c>
      <c r="AZA16458" s="4" t="s">
        <v>11</v>
      </c>
      <c r="AZB16458" s="4" t="s">
        <v>11</v>
      </c>
      <c r="AZC16458" s="4" t="s">
        <v>17</v>
      </c>
      <c r="AZD16458" s="4" t="s">
        <v>8</v>
      </c>
      <c r="AZE16458" s="4" t="s">
        <v>619</v>
      </c>
      <c r="AZF16458" s="4" t="s">
        <v>11</v>
      </c>
      <c r="AZG16458" s="4" t="s">
        <v>11</v>
      </c>
      <c r="AZH16458" s="4" t="s">
        <v>17</v>
      </c>
      <c r="AZI16458" s="4" t="s">
        <v>8</v>
      </c>
      <c r="AZJ16458" s="4" t="s">
        <v>619</v>
      </c>
      <c r="AZK16458" s="4" t="s">
        <v>11</v>
      </c>
      <c r="AZL16458" s="4" t="s">
        <v>11</v>
      </c>
      <c r="AZM16458" s="4" t="s">
        <v>17</v>
      </c>
      <c r="AZN16458" s="4" t="s">
        <v>8</v>
      </c>
      <c r="AZO16458" s="4" t="s">
        <v>619</v>
      </c>
      <c r="AZP16458" s="4" t="s">
        <v>11</v>
      </c>
      <c r="AZQ16458" s="4" t="s">
        <v>11</v>
      </c>
      <c r="AZR16458" s="4" t="s">
        <v>17</v>
      </c>
      <c r="AZS16458" s="4" t="s">
        <v>8</v>
      </c>
      <c r="AZT16458" s="4" t="s">
        <v>619</v>
      </c>
      <c r="AZU16458" s="4" t="s">
        <v>11</v>
      </c>
      <c r="AZV16458" s="4" t="s">
        <v>11</v>
      </c>
      <c r="AZW16458" s="4" t="s">
        <v>17</v>
      </c>
      <c r="AZX16458" s="4" t="s">
        <v>8</v>
      </c>
      <c r="AZY16458" s="4" t="s">
        <v>619</v>
      </c>
    </row>
    <row r="16459" spans="1:12">
      <c r="A16459" t="n">
        <v>129152</v>
      </c>
      <c r="B16459" s="81" t="n">
        <v>257</v>
      </c>
      <c r="C16459" s="7" t="n">
        <v>9</v>
      </c>
      <c r="D16459" s="7" t="n">
        <v>1011</v>
      </c>
      <c r="E16459" s="7" t="n">
        <v>0</v>
      </c>
      <c r="F16459" s="7" t="s">
        <v>181</v>
      </c>
      <c r="G16459" s="7" t="n">
        <f t="normal" ca="1">32-LENB(INDIRECT(ADDRESS(16459,6)))</f>
        <v>0</v>
      </c>
      <c r="H16459" s="7" t="n">
        <v>9</v>
      </c>
      <c r="I16459" s="7" t="n">
        <v>1012</v>
      </c>
      <c r="J16459" s="7" t="n">
        <v>0</v>
      </c>
      <c r="K16459" s="7" t="s">
        <v>181</v>
      </c>
      <c r="L16459" s="7" t="n">
        <f t="normal" ca="1">32-LENB(INDIRECT(ADDRESS(16459,11)))</f>
        <v>0</v>
      </c>
      <c r="M16459" s="7" t="n">
        <v>9</v>
      </c>
      <c r="N16459" s="7" t="n">
        <v>1013</v>
      </c>
      <c r="O16459" s="7" t="n">
        <v>0</v>
      </c>
      <c r="P16459" s="7" t="s">
        <v>181</v>
      </c>
      <c r="Q16459" s="7" t="n">
        <f t="normal" ca="1">32-LENB(INDIRECT(ADDRESS(16459,16)))</f>
        <v>0</v>
      </c>
      <c r="R16459" s="7" t="n">
        <v>9</v>
      </c>
      <c r="S16459" s="7" t="n">
        <v>1014</v>
      </c>
      <c r="T16459" s="7" t="n">
        <v>0</v>
      </c>
      <c r="U16459" s="7" t="s">
        <v>181</v>
      </c>
      <c r="V16459" s="7" t="n">
        <f t="normal" ca="1">32-LENB(INDIRECT(ADDRESS(16459,21)))</f>
        <v>0</v>
      </c>
      <c r="W16459" s="7" t="n">
        <v>9</v>
      </c>
      <c r="X16459" s="7" t="n">
        <v>1015</v>
      </c>
      <c r="Y16459" s="7" t="n">
        <v>0</v>
      </c>
      <c r="Z16459" s="7" t="s">
        <v>181</v>
      </c>
      <c r="AA16459" s="7" t="n">
        <f t="normal" ca="1">32-LENB(INDIRECT(ADDRESS(16459,26)))</f>
        <v>0</v>
      </c>
      <c r="AB16459" s="7" t="n">
        <v>9</v>
      </c>
      <c r="AC16459" s="7" t="n">
        <v>1017</v>
      </c>
      <c r="AD16459" s="7" t="n">
        <v>0</v>
      </c>
      <c r="AE16459" s="7" t="s">
        <v>181</v>
      </c>
      <c r="AF16459" s="7" t="n">
        <f t="normal" ca="1">32-LENB(INDIRECT(ADDRESS(16459,31)))</f>
        <v>0</v>
      </c>
      <c r="AG16459" s="7" t="n">
        <v>9</v>
      </c>
      <c r="AH16459" s="7" t="n">
        <v>1018</v>
      </c>
      <c r="AI16459" s="7" t="n">
        <v>0</v>
      </c>
      <c r="AJ16459" s="7" t="s">
        <v>181</v>
      </c>
      <c r="AK16459" s="7" t="n">
        <f t="normal" ca="1">32-LENB(INDIRECT(ADDRESS(16459,36)))</f>
        <v>0</v>
      </c>
      <c r="AL16459" s="7" t="n">
        <v>9</v>
      </c>
      <c r="AM16459" s="7" t="n">
        <v>1019</v>
      </c>
      <c r="AN16459" s="7" t="n">
        <v>0</v>
      </c>
      <c r="AO16459" s="7" t="s">
        <v>181</v>
      </c>
      <c r="AP16459" s="7" t="n">
        <f t="normal" ca="1">32-LENB(INDIRECT(ADDRESS(16459,41)))</f>
        <v>0</v>
      </c>
      <c r="AQ16459" s="7" t="n">
        <v>9</v>
      </c>
      <c r="AR16459" s="7" t="n">
        <v>1020</v>
      </c>
      <c r="AS16459" s="7" t="n">
        <v>0</v>
      </c>
      <c r="AT16459" s="7" t="s">
        <v>181</v>
      </c>
      <c r="AU16459" s="7" t="n">
        <f t="normal" ca="1">32-LENB(INDIRECT(ADDRESS(16459,46)))</f>
        <v>0</v>
      </c>
      <c r="AV16459" s="7" t="n">
        <v>9</v>
      </c>
      <c r="AW16459" s="7" t="n">
        <v>1016</v>
      </c>
      <c r="AX16459" s="7" t="n">
        <v>0</v>
      </c>
      <c r="AY16459" s="7" t="s">
        <v>181</v>
      </c>
      <c r="AZ16459" s="7" t="n">
        <f t="normal" ca="1">32-LENB(INDIRECT(ADDRESS(16459,51)))</f>
        <v>0</v>
      </c>
      <c r="BA16459" s="7" t="n">
        <v>7</v>
      </c>
      <c r="BB16459" s="7" t="n">
        <v>65533</v>
      </c>
      <c r="BC16459" s="7" t="n">
        <v>53262</v>
      </c>
      <c r="BD16459" s="7" t="s">
        <v>18</v>
      </c>
      <c r="BE16459" s="7" t="n">
        <f t="normal" ca="1">32-LENB(INDIRECT(ADDRESS(16459,56)))</f>
        <v>0</v>
      </c>
      <c r="BF16459" s="7" t="n">
        <v>7</v>
      </c>
      <c r="BG16459" s="7" t="n">
        <v>65533</v>
      </c>
      <c r="BH16459" s="7" t="n">
        <v>53263</v>
      </c>
      <c r="BI16459" s="7" t="s">
        <v>18</v>
      </c>
      <c r="BJ16459" s="7" t="n">
        <f t="normal" ca="1">32-LENB(INDIRECT(ADDRESS(16459,61)))</f>
        <v>0</v>
      </c>
      <c r="BK16459" s="7" t="n">
        <v>7</v>
      </c>
      <c r="BL16459" s="7" t="n">
        <v>65533</v>
      </c>
      <c r="BM16459" s="7" t="n">
        <v>53264</v>
      </c>
      <c r="BN16459" s="7" t="s">
        <v>18</v>
      </c>
      <c r="BO16459" s="7" t="n">
        <f t="normal" ca="1">32-LENB(INDIRECT(ADDRESS(16459,66)))</f>
        <v>0</v>
      </c>
      <c r="BP16459" s="7" t="n">
        <v>7</v>
      </c>
      <c r="BQ16459" s="7" t="n">
        <v>65533</v>
      </c>
      <c r="BR16459" s="7" t="n">
        <v>53265</v>
      </c>
      <c r="BS16459" s="7" t="s">
        <v>18</v>
      </c>
      <c r="BT16459" s="7" t="n">
        <f t="normal" ca="1">32-LENB(INDIRECT(ADDRESS(16459,71)))</f>
        <v>0</v>
      </c>
      <c r="BU16459" s="7" t="n">
        <v>7</v>
      </c>
      <c r="BV16459" s="7" t="n">
        <v>65533</v>
      </c>
      <c r="BW16459" s="7" t="n">
        <v>53266</v>
      </c>
      <c r="BX16459" s="7" t="s">
        <v>18</v>
      </c>
      <c r="BY16459" s="7" t="n">
        <f t="normal" ca="1">32-LENB(INDIRECT(ADDRESS(16459,76)))</f>
        <v>0</v>
      </c>
      <c r="BZ16459" s="7" t="n">
        <v>7</v>
      </c>
      <c r="CA16459" s="7" t="n">
        <v>65533</v>
      </c>
      <c r="CB16459" s="7" t="n">
        <v>53267</v>
      </c>
      <c r="CC16459" s="7" t="s">
        <v>18</v>
      </c>
      <c r="CD16459" s="7" t="n">
        <f t="normal" ca="1">32-LENB(INDIRECT(ADDRESS(16459,81)))</f>
        <v>0</v>
      </c>
      <c r="CE16459" s="7" t="n">
        <v>7</v>
      </c>
      <c r="CF16459" s="7" t="n">
        <v>65533</v>
      </c>
      <c r="CG16459" s="7" t="n">
        <v>53268</v>
      </c>
      <c r="CH16459" s="7" t="s">
        <v>18</v>
      </c>
      <c r="CI16459" s="7" t="n">
        <f t="normal" ca="1">32-LENB(INDIRECT(ADDRESS(16459,86)))</f>
        <v>0</v>
      </c>
      <c r="CJ16459" s="7" t="n">
        <v>7</v>
      </c>
      <c r="CK16459" s="7" t="n">
        <v>65533</v>
      </c>
      <c r="CL16459" s="7" t="n">
        <v>53269</v>
      </c>
      <c r="CM16459" s="7" t="s">
        <v>18</v>
      </c>
      <c r="CN16459" s="7" t="n">
        <f t="normal" ca="1">32-LENB(INDIRECT(ADDRESS(16459,91)))</f>
        <v>0</v>
      </c>
      <c r="CO16459" s="7" t="n">
        <v>7</v>
      </c>
      <c r="CP16459" s="7" t="n">
        <v>65533</v>
      </c>
      <c r="CQ16459" s="7" t="n">
        <v>53271</v>
      </c>
      <c r="CR16459" s="7" t="s">
        <v>18</v>
      </c>
      <c r="CS16459" s="7" t="n">
        <f t="normal" ca="1">32-LENB(INDIRECT(ADDRESS(16459,96)))</f>
        <v>0</v>
      </c>
      <c r="CT16459" s="7" t="n">
        <v>7</v>
      </c>
      <c r="CU16459" s="7" t="n">
        <v>65533</v>
      </c>
      <c r="CV16459" s="7" t="n">
        <v>53272</v>
      </c>
      <c r="CW16459" s="7" t="s">
        <v>18</v>
      </c>
      <c r="CX16459" s="7" t="n">
        <f t="normal" ca="1">32-LENB(INDIRECT(ADDRESS(16459,101)))</f>
        <v>0</v>
      </c>
      <c r="CY16459" s="7" t="n">
        <v>7</v>
      </c>
      <c r="CZ16459" s="7" t="n">
        <v>65533</v>
      </c>
      <c r="DA16459" s="7" t="n">
        <v>53273</v>
      </c>
      <c r="DB16459" s="7" t="s">
        <v>18</v>
      </c>
      <c r="DC16459" s="7" t="n">
        <f t="normal" ca="1">32-LENB(INDIRECT(ADDRESS(16459,106)))</f>
        <v>0</v>
      </c>
      <c r="DD16459" s="7" t="n">
        <v>7</v>
      </c>
      <c r="DE16459" s="7" t="n">
        <v>65533</v>
      </c>
      <c r="DF16459" s="7" t="n">
        <v>53275</v>
      </c>
      <c r="DG16459" s="7" t="s">
        <v>18</v>
      </c>
      <c r="DH16459" s="7" t="n">
        <f t="normal" ca="1">32-LENB(INDIRECT(ADDRESS(16459,111)))</f>
        <v>0</v>
      </c>
      <c r="DI16459" s="7" t="n">
        <v>7</v>
      </c>
      <c r="DJ16459" s="7" t="n">
        <v>65533</v>
      </c>
      <c r="DK16459" s="7" t="n">
        <v>53276</v>
      </c>
      <c r="DL16459" s="7" t="s">
        <v>18</v>
      </c>
      <c r="DM16459" s="7" t="n">
        <f t="normal" ca="1">32-LENB(INDIRECT(ADDRESS(16459,116)))</f>
        <v>0</v>
      </c>
      <c r="DN16459" s="7" t="n">
        <v>7</v>
      </c>
      <c r="DO16459" s="7" t="n">
        <v>65533</v>
      </c>
      <c r="DP16459" s="7" t="n">
        <v>53277</v>
      </c>
      <c r="DQ16459" s="7" t="s">
        <v>18</v>
      </c>
      <c r="DR16459" s="7" t="n">
        <f t="normal" ca="1">32-LENB(INDIRECT(ADDRESS(16459,121)))</f>
        <v>0</v>
      </c>
      <c r="DS16459" s="7" t="n">
        <v>7</v>
      </c>
      <c r="DT16459" s="7" t="n">
        <v>65533</v>
      </c>
      <c r="DU16459" s="7" t="n">
        <v>53278</v>
      </c>
      <c r="DV16459" s="7" t="s">
        <v>18</v>
      </c>
      <c r="DW16459" s="7" t="n">
        <f t="normal" ca="1">32-LENB(INDIRECT(ADDRESS(16459,126)))</f>
        <v>0</v>
      </c>
      <c r="DX16459" s="7" t="n">
        <v>7</v>
      </c>
      <c r="DY16459" s="7" t="n">
        <v>65533</v>
      </c>
      <c r="DZ16459" s="7" t="n">
        <v>53280</v>
      </c>
      <c r="EA16459" s="7" t="s">
        <v>18</v>
      </c>
      <c r="EB16459" s="7" t="n">
        <f t="normal" ca="1">32-LENB(INDIRECT(ADDRESS(16459,131)))</f>
        <v>0</v>
      </c>
      <c r="EC16459" s="7" t="n">
        <v>7</v>
      </c>
      <c r="ED16459" s="7" t="n">
        <v>65533</v>
      </c>
      <c r="EE16459" s="7" t="n">
        <v>53281</v>
      </c>
      <c r="EF16459" s="7" t="s">
        <v>18</v>
      </c>
      <c r="EG16459" s="7" t="n">
        <f t="normal" ca="1">32-LENB(INDIRECT(ADDRESS(16459,136)))</f>
        <v>0</v>
      </c>
      <c r="EH16459" s="7" t="n">
        <v>7</v>
      </c>
      <c r="EI16459" s="7" t="n">
        <v>65533</v>
      </c>
      <c r="EJ16459" s="7" t="n">
        <v>53282</v>
      </c>
      <c r="EK16459" s="7" t="s">
        <v>18</v>
      </c>
      <c r="EL16459" s="7" t="n">
        <f t="normal" ca="1">32-LENB(INDIRECT(ADDRESS(16459,141)))</f>
        <v>0</v>
      </c>
      <c r="EM16459" s="7" t="n">
        <v>7</v>
      </c>
      <c r="EN16459" s="7" t="n">
        <v>65533</v>
      </c>
      <c r="EO16459" s="7" t="n">
        <v>53283</v>
      </c>
      <c r="EP16459" s="7" t="s">
        <v>18</v>
      </c>
      <c r="EQ16459" s="7" t="n">
        <f t="normal" ca="1">32-LENB(INDIRECT(ADDRESS(16459,146)))</f>
        <v>0</v>
      </c>
      <c r="ER16459" s="7" t="n">
        <v>7</v>
      </c>
      <c r="ES16459" s="7" t="n">
        <v>65533</v>
      </c>
      <c r="ET16459" s="7" t="n">
        <v>53284</v>
      </c>
      <c r="EU16459" s="7" t="s">
        <v>18</v>
      </c>
      <c r="EV16459" s="7" t="n">
        <f t="normal" ca="1">32-LENB(INDIRECT(ADDRESS(16459,151)))</f>
        <v>0</v>
      </c>
      <c r="EW16459" s="7" t="n">
        <v>7</v>
      </c>
      <c r="EX16459" s="7" t="n">
        <v>65533</v>
      </c>
      <c r="EY16459" s="7" t="n">
        <v>53285</v>
      </c>
      <c r="EZ16459" s="7" t="s">
        <v>18</v>
      </c>
      <c r="FA16459" s="7" t="n">
        <f t="normal" ca="1">32-LENB(INDIRECT(ADDRESS(16459,156)))</f>
        <v>0</v>
      </c>
      <c r="FB16459" s="7" t="n">
        <v>7</v>
      </c>
      <c r="FC16459" s="7" t="n">
        <v>65533</v>
      </c>
      <c r="FD16459" s="7" t="n">
        <v>53286</v>
      </c>
      <c r="FE16459" s="7" t="s">
        <v>18</v>
      </c>
      <c r="FF16459" s="7" t="n">
        <f t="normal" ca="1">32-LENB(INDIRECT(ADDRESS(16459,161)))</f>
        <v>0</v>
      </c>
      <c r="FG16459" s="7" t="n">
        <v>7</v>
      </c>
      <c r="FH16459" s="7" t="n">
        <v>65533</v>
      </c>
      <c r="FI16459" s="7" t="n">
        <v>26332</v>
      </c>
      <c r="FJ16459" s="7" t="s">
        <v>18</v>
      </c>
      <c r="FK16459" s="7" t="n">
        <f t="normal" ca="1">32-LENB(INDIRECT(ADDRESS(16459,166)))</f>
        <v>0</v>
      </c>
      <c r="FL16459" s="7" t="n">
        <v>7</v>
      </c>
      <c r="FM16459" s="7" t="n">
        <v>65533</v>
      </c>
      <c r="FN16459" s="7" t="n">
        <v>26333</v>
      </c>
      <c r="FO16459" s="7" t="s">
        <v>18</v>
      </c>
      <c r="FP16459" s="7" t="n">
        <f t="normal" ca="1">32-LENB(INDIRECT(ADDRESS(16459,171)))</f>
        <v>0</v>
      </c>
      <c r="FQ16459" s="7" t="n">
        <v>7</v>
      </c>
      <c r="FR16459" s="7" t="n">
        <v>65533</v>
      </c>
      <c r="FS16459" s="7" t="n">
        <v>26334</v>
      </c>
      <c r="FT16459" s="7" t="s">
        <v>18</v>
      </c>
      <c r="FU16459" s="7" t="n">
        <f t="normal" ca="1">32-LENB(INDIRECT(ADDRESS(16459,176)))</f>
        <v>0</v>
      </c>
      <c r="FV16459" s="7" t="n">
        <v>7</v>
      </c>
      <c r="FW16459" s="7" t="n">
        <v>65533</v>
      </c>
      <c r="FX16459" s="7" t="n">
        <v>26335</v>
      </c>
      <c r="FY16459" s="7" t="s">
        <v>18</v>
      </c>
      <c r="FZ16459" s="7" t="n">
        <f t="normal" ca="1">32-LENB(INDIRECT(ADDRESS(16459,181)))</f>
        <v>0</v>
      </c>
      <c r="GA16459" s="7" t="n">
        <v>7</v>
      </c>
      <c r="GB16459" s="7" t="n">
        <v>65533</v>
      </c>
      <c r="GC16459" s="7" t="n">
        <v>3489</v>
      </c>
      <c r="GD16459" s="7" t="s">
        <v>18</v>
      </c>
      <c r="GE16459" s="7" t="n">
        <f t="normal" ca="1">32-LENB(INDIRECT(ADDRESS(16459,186)))</f>
        <v>0</v>
      </c>
      <c r="GF16459" s="7" t="n">
        <v>7</v>
      </c>
      <c r="GG16459" s="7" t="n">
        <v>65533</v>
      </c>
      <c r="GH16459" s="7" t="n">
        <v>7478</v>
      </c>
      <c r="GI16459" s="7" t="s">
        <v>18</v>
      </c>
      <c r="GJ16459" s="7" t="n">
        <f t="normal" ca="1">32-LENB(INDIRECT(ADDRESS(16459,191)))</f>
        <v>0</v>
      </c>
      <c r="GK16459" s="7" t="n">
        <v>7</v>
      </c>
      <c r="GL16459" s="7" t="n">
        <v>65533</v>
      </c>
      <c r="GM16459" s="7" t="n">
        <v>2464</v>
      </c>
      <c r="GN16459" s="7" t="s">
        <v>18</v>
      </c>
      <c r="GO16459" s="7" t="n">
        <f t="normal" ca="1">32-LENB(INDIRECT(ADDRESS(16459,196)))</f>
        <v>0</v>
      </c>
      <c r="GP16459" s="7" t="n">
        <v>7</v>
      </c>
      <c r="GQ16459" s="7" t="n">
        <v>65533</v>
      </c>
      <c r="GR16459" s="7" t="n">
        <v>4497</v>
      </c>
      <c r="GS16459" s="7" t="s">
        <v>18</v>
      </c>
      <c r="GT16459" s="7" t="n">
        <f t="normal" ca="1">32-LENB(INDIRECT(ADDRESS(16459,201)))</f>
        <v>0</v>
      </c>
      <c r="GU16459" s="7" t="n">
        <v>7</v>
      </c>
      <c r="GV16459" s="7" t="n">
        <v>65533</v>
      </c>
      <c r="GW16459" s="7" t="n">
        <v>9425</v>
      </c>
      <c r="GX16459" s="7" t="s">
        <v>18</v>
      </c>
      <c r="GY16459" s="7" t="n">
        <f t="normal" ca="1">32-LENB(INDIRECT(ADDRESS(16459,206)))</f>
        <v>0</v>
      </c>
      <c r="GZ16459" s="7" t="n">
        <v>7</v>
      </c>
      <c r="HA16459" s="7" t="n">
        <v>65533</v>
      </c>
      <c r="HB16459" s="7" t="n">
        <v>1487</v>
      </c>
      <c r="HC16459" s="7" t="s">
        <v>18</v>
      </c>
      <c r="HD16459" s="7" t="n">
        <f t="normal" ca="1">32-LENB(INDIRECT(ADDRESS(16459,211)))</f>
        <v>0</v>
      </c>
      <c r="HE16459" s="7" t="n">
        <v>7</v>
      </c>
      <c r="HF16459" s="7" t="n">
        <v>65533</v>
      </c>
      <c r="HG16459" s="7" t="n">
        <v>5437</v>
      </c>
      <c r="HH16459" s="7" t="s">
        <v>18</v>
      </c>
      <c r="HI16459" s="7" t="n">
        <f t="normal" ca="1">32-LENB(INDIRECT(ADDRESS(16459,216)))</f>
        <v>0</v>
      </c>
      <c r="HJ16459" s="7" t="n">
        <v>7</v>
      </c>
      <c r="HK16459" s="7" t="n">
        <v>65533</v>
      </c>
      <c r="HL16459" s="7" t="n">
        <v>6491</v>
      </c>
      <c r="HM16459" s="7" t="s">
        <v>18</v>
      </c>
      <c r="HN16459" s="7" t="n">
        <f t="normal" ca="1">32-LENB(INDIRECT(ADDRESS(16459,221)))</f>
        <v>0</v>
      </c>
      <c r="HO16459" s="7" t="n">
        <v>7</v>
      </c>
      <c r="HP16459" s="7" t="n">
        <v>65533</v>
      </c>
      <c r="HQ16459" s="7" t="n">
        <v>8510</v>
      </c>
      <c r="HR16459" s="7" t="s">
        <v>18</v>
      </c>
      <c r="HS16459" s="7" t="n">
        <f t="normal" ca="1">32-LENB(INDIRECT(ADDRESS(16459,226)))</f>
        <v>0</v>
      </c>
      <c r="HT16459" s="7" t="n">
        <v>7</v>
      </c>
      <c r="HU16459" s="7" t="n">
        <v>65533</v>
      </c>
      <c r="HV16459" s="7" t="n">
        <v>53287</v>
      </c>
      <c r="HW16459" s="7" t="s">
        <v>18</v>
      </c>
      <c r="HX16459" s="7" t="n">
        <f t="normal" ca="1">32-LENB(INDIRECT(ADDRESS(16459,231)))</f>
        <v>0</v>
      </c>
      <c r="HY16459" s="7" t="n">
        <v>7</v>
      </c>
      <c r="HZ16459" s="7" t="n">
        <v>65533</v>
      </c>
      <c r="IA16459" s="7" t="n">
        <v>21306</v>
      </c>
      <c r="IB16459" s="7" t="s">
        <v>18</v>
      </c>
      <c r="IC16459" s="7" t="n">
        <f t="normal" ca="1">32-LENB(INDIRECT(ADDRESS(16459,236)))</f>
        <v>0</v>
      </c>
      <c r="ID16459" s="7" t="n">
        <v>7</v>
      </c>
      <c r="IE16459" s="7" t="n">
        <v>65533</v>
      </c>
      <c r="IF16459" s="7" t="n">
        <v>21307</v>
      </c>
      <c r="IG16459" s="7" t="s">
        <v>18</v>
      </c>
      <c r="IH16459" s="7" t="n">
        <f t="normal" ca="1">32-LENB(INDIRECT(ADDRESS(16459,241)))</f>
        <v>0</v>
      </c>
      <c r="II16459" s="7" t="n">
        <v>7</v>
      </c>
      <c r="IJ16459" s="7" t="n">
        <v>65533</v>
      </c>
      <c r="IK16459" s="7" t="n">
        <v>21308</v>
      </c>
      <c r="IL16459" s="7" t="s">
        <v>18</v>
      </c>
      <c r="IM16459" s="7" t="n">
        <f t="normal" ca="1">32-LENB(INDIRECT(ADDRESS(16459,246)))</f>
        <v>0</v>
      </c>
      <c r="IN16459" s="7" t="n">
        <v>7</v>
      </c>
      <c r="IO16459" s="7" t="n">
        <v>65533</v>
      </c>
      <c r="IP16459" s="7" t="n">
        <v>53288</v>
      </c>
      <c r="IQ16459" s="7" t="s">
        <v>18</v>
      </c>
      <c r="IR16459" s="7" t="n">
        <f t="normal" ca="1">32-LENB(INDIRECT(ADDRESS(16459,251)))</f>
        <v>0</v>
      </c>
      <c r="IS16459" s="7" t="n">
        <v>7</v>
      </c>
      <c r="IT16459" s="7" t="n">
        <v>65533</v>
      </c>
      <c r="IU16459" s="7" t="n">
        <v>6492</v>
      </c>
      <c r="IV16459" s="7" t="s">
        <v>18</v>
      </c>
      <c r="IW16459" s="7" t="n">
        <f t="normal" ca="1">32-LENB(INDIRECT(ADDRESS(16459,256)))</f>
        <v>0</v>
      </c>
      <c r="IX16459" s="7" t="n">
        <v>7</v>
      </c>
      <c r="IY16459" s="7" t="n">
        <v>65533</v>
      </c>
      <c r="IZ16459" s="7" t="n">
        <v>4498</v>
      </c>
      <c r="JA16459" s="7" t="s">
        <v>18</v>
      </c>
      <c r="JB16459" s="7" t="n">
        <f t="normal" ca="1">32-LENB(INDIRECT(ADDRESS(16459,261)))</f>
        <v>0</v>
      </c>
      <c r="JC16459" s="7" t="n">
        <v>7</v>
      </c>
      <c r="JD16459" s="7" t="n">
        <v>65533</v>
      </c>
      <c r="JE16459" s="7" t="n">
        <v>7479</v>
      </c>
      <c r="JF16459" s="7" t="s">
        <v>18</v>
      </c>
      <c r="JG16459" s="7" t="n">
        <f t="normal" ca="1">32-LENB(INDIRECT(ADDRESS(16459,266)))</f>
        <v>0</v>
      </c>
      <c r="JH16459" s="7" t="n">
        <v>7</v>
      </c>
      <c r="JI16459" s="7" t="n">
        <v>65533</v>
      </c>
      <c r="JJ16459" s="7" t="n">
        <v>3490</v>
      </c>
      <c r="JK16459" s="7" t="s">
        <v>18</v>
      </c>
      <c r="JL16459" s="7" t="n">
        <f t="normal" ca="1">32-LENB(INDIRECT(ADDRESS(16459,271)))</f>
        <v>0</v>
      </c>
      <c r="JM16459" s="7" t="n">
        <v>7</v>
      </c>
      <c r="JN16459" s="7" t="n">
        <v>65533</v>
      </c>
      <c r="JO16459" s="7" t="n">
        <v>64998</v>
      </c>
      <c r="JP16459" s="7" t="s">
        <v>18</v>
      </c>
      <c r="JQ16459" s="7" t="n">
        <f t="normal" ca="1">32-LENB(INDIRECT(ADDRESS(16459,276)))</f>
        <v>0</v>
      </c>
      <c r="JR16459" s="7" t="n">
        <v>7</v>
      </c>
      <c r="JS16459" s="7" t="n">
        <v>65533</v>
      </c>
      <c r="JT16459" s="7" t="n">
        <v>64999</v>
      </c>
      <c r="JU16459" s="7" t="s">
        <v>18</v>
      </c>
      <c r="JV16459" s="7" t="n">
        <f t="normal" ca="1">32-LENB(INDIRECT(ADDRESS(16459,281)))</f>
        <v>0</v>
      </c>
      <c r="JW16459" s="7" t="n">
        <v>7</v>
      </c>
      <c r="JX16459" s="7" t="n">
        <v>65533</v>
      </c>
      <c r="JY16459" s="7" t="n">
        <v>65000</v>
      </c>
      <c r="JZ16459" s="7" t="s">
        <v>18</v>
      </c>
      <c r="KA16459" s="7" t="n">
        <f t="normal" ca="1">32-LENB(INDIRECT(ADDRESS(16459,286)))</f>
        <v>0</v>
      </c>
      <c r="KB16459" s="7" t="n">
        <v>7</v>
      </c>
      <c r="KC16459" s="7" t="n">
        <v>65533</v>
      </c>
      <c r="KD16459" s="7" t="n">
        <v>4499</v>
      </c>
      <c r="KE16459" s="7" t="s">
        <v>18</v>
      </c>
      <c r="KF16459" s="7" t="n">
        <f t="normal" ca="1">32-LENB(INDIRECT(ADDRESS(16459,291)))</f>
        <v>0</v>
      </c>
      <c r="KG16459" s="7" t="n">
        <v>7</v>
      </c>
      <c r="KH16459" s="7" t="n">
        <v>65533</v>
      </c>
      <c r="KI16459" s="7" t="n">
        <v>1488</v>
      </c>
      <c r="KJ16459" s="7" t="s">
        <v>18</v>
      </c>
      <c r="KK16459" s="7" t="n">
        <f t="normal" ca="1">32-LENB(INDIRECT(ADDRESS(16459,296)))</f>
        <v>0</v>
      </c>
      <c r="KL16459" s="7" t="n">
        <v>7</v>
      </c>
      <c r="KM16459" s="7" t="n">
        <v>65533</v>
      </c>
      <c r="KN16459" s="7" t="n">
        <v>65001</v>
      </c>
      <c r="KO16459" s="7" t="s">
        <v>18</v>
      </c>
      <c r="KP16459" s="7" t="n">
        <f t="normal" ca="1">32-LENB(INDIRECT(ADDRESS(16459,301)))</f>
        <v>0</v>
      </c>
      <c r="KQ16459" s="7" t="n">
        <v>7</v>
      </c>
      <c r="KR16459" s="7" t="n">
        <v>65533</v>
      </c>
      <c r="KS16459" s="7" t="n">
        <v>65002</v>
      </c>
      <c r="KT16459" s="7" t="s">
        <v>18</v>
      </c>
      <c r="KU16459" s="7" t="n">
        <f t="normal" ca="1">32-LENB(INDIRECT(ADDRESS(16459,306)))</f>
        <v>0</v>
      </c>
      <c r="KV16459" s="7" t="n">
        <v>7</v>
      </c>
      <c r="KW16459" s="7" t="n">
        <v>65533</v>
      </c>
      <c r="KX16459" s="7" t="n">
        <v>65003</v>
      </c>
      <c r="KY16459" s="7" t="s">
        <v>18</v>
      </c>
      <c r="KZ16459" s="7" t="n">
        <f t="normal" ca="1">32-LENB(INDIRECT(ADDRESS(16459,311)))</f>
        <v>0</v>
      </c>
      <c r="LA16459" s="7" t="n">
        <v>7</v>
      </c>
      <c r="LB16459" s="7" t="n">
        <v>65533</v>
      </c>
      <c r="LC16459" s="7" t="n">
        <v>10468</v>
      </c>
      <c r="LD16459" s="7" t="s">
        <v>18</v>
      </c>
      <c r="LE16459" s="7" t="n">
        <f t="normal" ca="1">32-LENB(INDIRECT(ADDRESS(16459,316)))</f>
        <v>0</v>
      </c>
      <c r="LF16459" s="7" t="n">
        <v>7</v>
      </c>
      <c r="LG16459" s="7" t="n">
        <v>65533</v>
      </c>
      <c r="LH16459" s="7" t="n">
        <v>10469</v>
      </c>
      <c r="LI16459" s="7" t="s">
        <v>18</v>
      </c>
      <c r="LJ16459" s="7" t="n">
        <f t="normal" ca="1">32-LENB(INDIRECT(ADDRESS(16459,321)))</f>
        <v>0</v>
      </c>
      <c r="LK16459" s="7" t="n">
        <v>7</v>
      </c>
      <c r="LL16459" s="7" t="n">
        <v>65533</v>
      </c>
      <c r="LM16459" s="7" t="n">
        <v>4500</v>
      </c>
      <c r="LN16459" s="7" t="s">
        <v>18</v>
      </c>
      <c r="LO16459" s="7" t="n">
        <f t="normal" ca="1">32-LENB(INDIRECT(ADDRESS(16459,326)))</f>
        <v>0</v>
      </c>
      <c r="LP16459" s="7" t="n">
        <v>7</v>
      </c>
      <c r="LQ16459" s="7" t="n">
        <v>65533</v>
      </c>
      <c r="LR16459" s="7" t="n">
        <v>6493</v>
      </c>
      <c r="LS16459" s="7" t="s">
        <v>18</v>
      </c>
      <c r="LT16459" s="7" t="n">
        <f t="normal" ca="1">32-LENB(INDIRECT(ADDRESS(16459,331)))</f>
        <v>0</v>
      </c>
      <c r="LU16459" s="7" t="n">
        <v>7</v>
      </c>
      <c r="LV16459" s="7" t="n">
        <v>65533</v>
      </c>
      <c r="LW16459" s="7" t="n">
        <v>2465</v>
      </c>
      <c r="LX16459" s="7" t="s">
        <v>18</v>
      </c>
      <c r="LY16459" s="7" t="n">
        <f t="normal" ca="1">32-LENB(INDIRECT(ADDRESS(16459,336)))</f>
        <v>0</v>
      </c>
      <c r="LZ16459" s="7" t="n">
        <v>7</v>
      </c>
      <c r="MA16459" s="7" t="n">
        <v>65533</v>
      </c>
      <c r="MB16459" s="7" t="n">
        <v>9426</v>
      </c>
      <c r="MC16459" s="7" t="s">
        <v>18</v>
      </c>
      <c r="MD16459" s="7" t="n">
        <f t="normal" ca="1">32-LENB(INDIRECT(ADDRESS(16459,341)))</f>
        <v>0</v>
      </c>
      <c r="ME16459" s="7" t="n">
        <v>7</v>
      </c>
      <c r="MF16459" s="7" t="n">
        <v>65533</v>
      </c>
      <c r="MG16459" s="7" t="n">
        <v>3491</v>
      </c>
      <c r="MH16459" s="7" t="s">
        <v>18</v>
      </c>
      <c r="MI16459" s="7" t="n">
        <f t="normal" ca="1">32-LENB(INDIRECT(ADDRESS(16459,346)))</f>
        <v>0</v>
      </c>
      <c r="MJ16459" s="7" t="n">
        <v>7</v>
      </c>
      <c r="MK16459" s="7" t="n">
        <v>65533</v>
      </c>
      <c r="ML16459" s="7" t="n">
        <v>1489</v>
      </c>
      <c r="MM16459" s="7" t="s">
        <v>18</v>
      </c>
      <c r="MN16459" s="7" t="n">
        <f t="normal" ca="1">32-LENB(INDIRECT(ADDRESS(16459,351)))</f>
        <v>0</v>
      </c>
      <c r="MO16459" s="7" t="n">
        <v>7</v>
      </c>
      <c r="MP16459" s="7" t="n">
        <v>65533</v>
      </c>
      <c r="MQ16459" s="7" t="n">
        <v>7480</v>
      </c>
      <c r="MR16459" s="7" t="s">
        <v>18</v>
      </c>
      <c r="MS16459" s="7" t="n">
        <f t="normal" ca="1">32-LENB(INDIRECT(ADDRESS(16459,356)))</f>
        <v>0</v>
      </c>
      <c r="MT16459" s="7" t="n">
        <v>7</v>
      </c>
      <c r="MU16459" s="7" t="n">
        <v>65533</v>
      </c>
      <c r="MV16459" s="7" t="n">
        <v>5438</v>
      </c>
      <c r="MW16459" s="7" t="s">
        <v>18</v>
      </c>
      <c r="MX16459" s="7" t="n">
        <f t="normal" ca="1">32-LENB(INDIRECT(ADDRESS(16459,361)))</f>
        <v>0</v>
      </c>
      <c r="MY16459" s="7" t="n">
        <v>7</v>
      </c>
      <c r="MZ16459" s="7" t="n">
        <v>65533</v>
      </c>
      <c r="NA16459" s="7" t="n">
        <v>8511</v>
      </c>
      <c r="NB16459" s="7" t="s">
        <v>18</v>
      </c>
      <c r="NC16459" s="7" t="n">
        <f t="normal" ca="1">32-LENB(INDIRECT(ADDRESS(16459,366)))</f>
        <v>0</v>
      </c>
      <c r="ND16459" s="7" t="n">
        <v>7</v>
      </c>
      <c r="NE16459" s="7" t="n">
        <v>65533</v>
      </c>
      <c r="NF16459" s="7" t="n">
        <v>53289</v>
      </c>
      <c r="NG16459" s="7" t="s">
        <v>18</v>
      </c>
      <c r="NH16459" s="7" t="n">
        <f t="normal" ca="1">32-LENB(INDIRECT(ADDRESS(16459,371)))</f>
        <v>0</v>
      </c>
      <c r="NI16459" s="7" t="n">
        <v>7</v>
      </c>
      <c r="NJ16459" s="7" t="n">
        <v>65533</v>
      </c>
      <c r="NK16459" s="7" t="n">
        <v>53290</v>
      </c>
      <c r="NL16459" s="7" t="s">
        <v>18</v>
      </c>
      <c r="NM16459" s="7" t="n">
        <f t="normal" ca="1">32-LENB(INDIRECT(ADDRESS(16459,376)))</f>
        <v>0</v>
      </c>
      <c r="NN16459" s="7" t="n">
        <v>7</v>
      </c>
      <c r="NO16459" s="7" t="n">
        <v>65533</v>
      </c>
      <c r="NP16459" s="7" t="n">
        <v>1490</v>
      </c>
      <c r="NQ16459" s="7" t="s">
        <v>18</v>
      </c>
      <c r="NR16459" s="7" t="n">
        <f t="normal" ca="1">32-LENB(INDIRECT(ADDRESS(16459,381)))</f>
        <v>0</v>
      </c>
      <c r="NS16459" s="7" t="n">
        <v>7</v>
      </c>
      <c r="NT16459" s="7" t="n">
        <v>65533</v>
      </c>
      <c r="NU16459" s="7" t="n">
        <v>4501</v>
      </c>
      <c r="NV16459" s="7" t="s">
        <v>18</v>
      </c>
      <c r="NW16459" s="7" t="n">
        <f t="normal" ca="1">32-LENB(INDIRECT(ADDRESS(16459,386)))</f>
        <v>0</v>
      </c>
      <c r="NX16459" s="7" t="n">
        <v>7</v>
      </c>
      <c r="NY16459" s="7" t="n">
        <v>65533</v>
      </c>
      <c r="NZ16459" s="7" t="n">
        <v>3492</v>
      </c>
      <c r="OA16459" s="7" t="s">
        <v>18</v>
      </c>
      <c r="OB16459" s="7" t="n">
        <f t="normal" ca="1">32-LENB(INDIRECT(ADDRESS(16459,391)))</f>
        <v>0</v>
      </c>
      <c r="OC16459" s="7" t="n">
        <v>7</v>
      </c>
      <c r="OD16459" s="7" t="n">
        <v>65533</v>
      </c>
      <c r="OE16459" s="7" t="n">
        <v>6494</v>
      </c>
      <c r="OF16459" s="7" t="s">
        <v>18</v>
      </c>
      <c r="OG16459" s="7" t="n">
        <f t="normal" ca="1">32-LENB(INDIRECT(ADDRESS(16459,396)))</f>
        <v>0</v>
      </c>
      <c r="OH16459" s="7" t="n">
        <v>7</v>
      </c>
      <c r="OI16459" s="7" t="n">
        <v>65533</v>
      </c>
      <c r="OJ16459" s="7" t="n">
        <v>6495</v>
      </c>
      <c r="OK16459" s="7" t="s">
        <v>18</v>
      </c>
      <c r="OL16459" s="7" t="n">
        <f t="normal" ca="1">32-LENB(INDIRECT(ADDRESS(16459,401)))</f>
        <v>0</v>
      </c>
      <c r="OM16459" s="7" t="n">
        <v>7</v>
      </c>
      <c r="ON16459" s="7" t="n">
        <v>65533</v>
      </c>
      <c r="OO16459" s="7" t="n">
        <v>6496</v>
      </c>
      <c r="OP16459" s="7" t="s">
        <v>18</v>
      </c>
      <c r="OQ16459" s="7" t="n">
        <f t="normal" ca="1">32-LENB(INDIRECT(ADDRESS(16459,406)))</f>
        <v>0</v>
      </c>
      <c r="OR16459" s="7" t="n">
        <v>7</v>
      </c>
      <c r="OS16459" s="7" t="n">
        <v>65533</v>
      </c>
      <c r="OT16459" s="7" t="n">
        <v>53291</v>
      </c>
      <c r="OU16459" s="7" t="s">
        <v>18</v>
      </c>
      <c r="OV16459" s="7" t="n">
        <f t="normal" ca="1">32-LENB(INDIRECT(ADDRESS(16459,411)))</f>
        <v>0</v>
      </c>
      <c r="OW16459" s="7" t="n">
        <v>7</v>
      </c>
      <c r="OX16459" s="7" t="n">
        <v>65533</v>
      </c>
      <c r="OY16459" s="7" t="n">
        <v>9427</v>
      </c>
      <c r="OZ16459" s="7" t="s">
        <v>18</v>
      </c>
      <c r="PA16459" s="7" t="n">
        <f t="normal" ca="1">32-LENB(INDIRECT(ADDRESS(16459,416)))</f>
        <v>0</v>
      </c>
      <c r="PB16459" s="7" t="n">
        <v>7</v>
      </c>
      <c r="PC16459" s="7" t="n">
        <v>65533</v>
      </c>
      <c r="PD16459" s="7" t="n">
        <v>8512</v>
      </c>
      <c r="PE16459" s="7" t="s">
        <v>18</v>
      </c>
      <c r="PF16459" s="7" t="n">
        <f t="normal" ca="1">32-LENB(INDIRECT(ADDRESS(16459,421)))</f>
        <v>0</v>
      </c>
      <c r="PG16459" s="7" t="n">
        <v>7</v>
      </c>
      <c r="PH16459" s="7" t="n">
        <v>65533</v>
      </c>
      <c r="PI16459" s="7" t="n">
        <v>10953</v>
      </c>
      <c r="PJ16459" s="7" t="s">
        <v>18</v>
      </c>
      <c r="PK16459" s="7" t="n">
        <f t="normal" ca="1">32-LENB(INDIRECT(ADDRESS(16459,426)))</f>
        <v>0</v>
      </c>
      <c r="PL16459" s="7" t="n">
        <v>4</v>
      </c>
      <c r="PM16459" s="7" t="n">
        <v>65533</v>
      </c>
      <c r="PN16459" s="7" t="n">
        <v>2083</v>
      </c>
      <c r="PO16459" s="7" t="s">
        <v>18</v>
      </c>
      <c r="PP16459" s="7" t="n">
        <f t="normal" ca="1">32-LENB(INDIRECT(ADDRESS(16459,431)))</f>
        <v>0</v>
      </c>
      <c r="PQ16459" s="7" t="n">
        <v>7</v>
      </c>
      <c r="PR16459" s="7" t="n">
        <v>65533</v>
      </c>
      <c r="PS16459" s="7" t="n">
        <v>10470</v>
      </c>
      <c r="PT16459" s="7" t="s">
        <v>18</v>
      </c>
      <c r="PU16459" s="7" t="n">
        <f t="normal" ca="1">32-LENB(INDIRECT(ADDRESS(16459,436)))</f>
        <v>0</v>
      </c>
      <c r="PV16459" s="7" t="n">
        <v>7</v>
      </c>
      <c r="PW16459" s="7" t="n">
        <v>65533</v>
      </c>
      <c r="PX16459" s="7" t="n">
        <v>10471</v>
      </c>
      <c r="PY16459" s="7" t="s">
        <v>18</v>
      </c>
      <c r="PZ16459" s="7" t="n">
        <f t="normal" ca="1">32-LENB(INDIRECT(ADDRESS(16459,441)))</f>
        <v>0</v>
      </c>
      <c r="QA16459" s="7" t="n">
        <v>7</v>
      </c>
      <c r="QB16459" s="7" t="n">
        <v>65533</v>
      </c>
      <c r="QC16459" s="7" t="n">
        <v>10472</v>
      </c>
      <c r="QD16459" s="7" t="s">
        <v>18</v>
      </c>
      <c r="QE16459" s="7" t="n">
        <f t="normal" ca="1">32-LENB(INDIRECT(ADDRESS(16459,446)))</f>
        <v>0</v>
      </c>
      <c r="QF16459" s="7" t="n">
        <v>7</v>
      </c>
      <c r="QG16459" s="7" t="n">
        <v>65533</v>
      </c>
      <c r="QH16459" s="7" t="n">
        <v>1491</v>
      </c>
      <c r="QI16459" s="7" t="s">
        <v>18</v>
      </c>
      <c r="QJ16459" s="7" t="n">
        <f t="normal" ca="1">32-LENB(INDIRECT(ADDRESS(16459,451)))</f>
        <v>0</v>
      </c>
      <c r="QK16459" s="7" t="n">
        <v>7</v>
      </c>
      <c r="QL16459" s="7" t="n">
        <v>65533</v>
      </c>
      <c r="QM16459" s="7" t="n">
        <v>7481</v>
      </c>
      <c r="QN16459" s="7" t="s">
        <v>18</v>
      </c>
      <c r="QO16459" s="7" t="n">
        <f t="normal" ca="1">32-LENB(INDIRECT(ADDRESS(16459,456)))</f>
        <v>0</v>
      </c>
      <c r="QP16459" s="7" t="n">
        <v>7</v>
      </c>
      <c r="QQ16459" s="7" t="n">
        <v>65533</v>
      </c>
      <c r="QR16459" s="7" t="n">
        <v>8513</v>
      </c>
      <c r="QS16459" s="7" t="s">
        <v>18</v>
      </c>
      <c r="QT16459" s="7" t="n">
        <f t="normal" ca="1">32-LENB(INDIRECT(ADDRESS(16459,461)))</f>
        <v>0</v>
      </c>
      <c r="QU16459" s="7" t="n">
        <v>7</v>
      </c>
      <c r="QV16459" s="7" t="n">
        <v>65533</v>
      </c>
      <c r="QW16459" s="7" t="n">
        <v>10473</v>
      </c>
      <c r="QX16459" s="7" t="s">
        <v>18</v>
      </c>
      <c r="QY16459" s="7" t="n">
        <f t="normal" ca="1">32-LENB(INDIRECT(ADDRESS(16459,466)))</f>
        <v>0</v>
      </c>
      <c r="QZ16459" s="7" t="n">
        <v>7</v>
      </c>
      <c r="RA16459" s="7" t="n">
        <v>65533</v>
      </c>
      <c r="RB16459" s="7" t="n">
        <v>6497</v>
      </c>
      <c r="RC16459" s="7" t="s">
        <v>18</v>
      </c>
      <c r="RD16459" s="7" t="n">
        <f t="normal" ca="1">32-LENB(INDIRECT(ADDRESS(16459,471)))</f>
        <v>0</v>
      </c>
      <c r="RE16459" s="7" t="n">
        <v>7</v>
      </c>
      <c r="RF16459" s="7" t="n">
        <v>65533</v>
      </c>
      <c r="RG16459" s="7" t="n">
        <v>9428</v>
      </c>
      <c r="RH16459" s="7" t="s">
        <v>18</v>
      </c>
      <c r="RI16459" s="7" t="n">
        <f t="normal" ca="1">32-LENB(INDIRECT(ADDRESS(16459,476)))</f>
        <v>0</v>
      </c>
      <c r="RJ16459" s="7" t="n">
        <v>7</v>
      </c>
      <c r="RK16459" s="7" t="n">
        <v>65533</v>
      </c>
      <c r="RL16459" s="7" t="n">
        <v>4502</v>
      </c>
      <c r="RM16459" s="7" t="s">
        <v>18</v>
      </c>
      <c r="RN16459" s="7" t="n">
        <f t="normal" ca="1">32-LENB(INDIRECT(ADDRESS(16459,481)))</f>
        <v>0</v>
      </c>
      <c r="RO16459" s="7" t="n">
        <v>7</v>
      </c>
      <c r="RP16459" s="7" t="n">
        <v>65533</v>
      </c>
      <c r="RQ16459" s="7" t="n">
        <v>2466</v>
      </c>
      <c r="RR16459" s="7" t="s">
        <v>18</v>
      </c>
      <c r="RS16459" s="7" t="n">
        <f t="normal" ca="1">32-LENB(INDIRECT(ADDRESS(16459,486)))</f>
        <v>0</v>
      </c>
      <c r="RT16459" s="7" t="n">
        <v>7</v>
      </c>
      <c r="RU16459" s="7" t="n">
        <v>65533</v>
      </c>
      <c r="RV16459" s="7" t="n">
        <v>10474</v>
      </c>
      <c r="RW16459" s="7" t="s">
        <v>18</v>
      </c>
      <c r="RX16459" s="7" t="n">
        <f t="normal" ca="1">32-LENB(INDIRECT(ADDRESS(16459,491)))</f>
        <v>0</v>
      </c>
      <c r="RY16459" s="7" t="n">
        <v>7</v>
      </c>
      <c r="RZ16459" s="7" t="n">
        <v>65533</v>
      </c>
      <c r="SA16459" s="7" t="n">
        <v>10475</v>
      </c>
      <c r="SB16459" s="7" t="s">
        <v>18</v>
      </c>
      <c r="SC16459" s="7" t="n">
        <f t="normal" ca="1">32-LENB(INDIRECT(ADDRESS(16459,496)))</f>
        <v>0</v>
      </c>
      <c r="SD16459" s="7" t="n">
        <v>7</v>
      </c>
      <c r="SE16459" s="7" t="n">
        <v>65533</v>
      </c>
      <c r="SF16459" s="7" t="n">
        <v>10476</v>
      </c>
      <c r="SG16459" s="7" t="s">
        <v>18</v>
      </c>
      <c r="SH16459" s="7" t="n">
        <f t="normal" ca="1">32-LENB(INDIRECT(ADDRESS(16459,501)))</f>
        <v>0</v>
      </c>
      <c r="SI16459" s="7" t="n">
        <v>7</v>
      </c>
      <c r="SJ16459" s="7" t="n">
        <v>65533</v>
      </c>
      <c r="SK16459" s="7" t="n">
        <v>53360</v>
      </c>
      <c r="SL16459" s="7" t="s">
        <v>18</v>
      </c>
      <c r="SM16459" s="7" t="n">
        <f t="normal" ca="1">32-LENB(INDIRECT(ADDRESS(16459,506)))</f>
        <v>0</v>
      </c>
      <c r="SN16459" s="7" t="n">
        <v>7</v>
      </c>
      <c r="SO16459" s="7" t="n">
        <v>65533</v>
      </c>
      <c r="SP16459" s="7" t="n">
        <v>6498</v>
      </c>
      <c r="SQ16459" s="7" t="s">
        <v>18</v>
      </c>
      <c r="SR16459" s="7" t="n">
        <f t="normal" ca="1">32-LENB(INDIRECT(ADDRESS(16459,511)))</f>
        <v>0</v>
      </c>
      <c r="SS16459" s="7" t="n">
        <v>7</v>
      </c>
      <c r="ST16459" s="7" t="n">
        <v>65533</v>
      </c>
      <c r="SU16459" s="7" t="n">
        <v>4503</v>
      </c>
      <c r="SV16459" s="7" t="s">
        <v>18</v>
      </c>
      <c r="SW16459" s="7" t="n">
        <f t="normal" ca="1">32-LENB(INDIRECT(ADDRESS(16459,516)))</f>
        <v>0</v>
      </c>
      <c r="SX16459" s="7" t="n">
        <v>7</v>
      </c>
      <c r="SY16459" s="7" t="n">
        <v>65533</v>
      </c>
      <c r="SZ16459" s="7" t="n">
        <v>3493</v>
      </c>
      <c r="TA16459" s="7" t="s">
        <v>18</v>
      </c>
      <c r="TB16459" s="7" t="n">
        <f t="normal" ca="1">32-LENB(INDIRECT(ADDRESS(16459,521)))</f>
        <v>0</v>
      </c>
      <c r="TC16459" s="7" t="n">
        <v>7</v>
      </c>
      <c r="TD16459" s="7" t="n">
        <v>65533</v>
      </c>
      <c r="TE16459" s="7" t="n">
        <v>10477</v>
      </c>
      <c r="TF16459" s="7" t="s">
        <v>18</v>
      </c>
      <c r="TG16459" s="7" t="n">
        <f t="normal" ca="1">32-LENB(INDIRECT(ADDRESS(16459,526)))</f>
        <v>0</v>
      </c>
      <c r="TH16459" s="7" t="n">
        <v>7</v>
      </c>
      <c r="TI16459" s="7" t="n">
        <v>65533</v>
      </c>
      <c r="TJ16459" s="7" t="n">
        <v>1492</v>
      </c>
      <c r="TK16459" s="7" t="s">
        <v>18</v>
      </c>
      <c r="TL16459" s="7" t="n">
        <f t="normal" ca="1">32-LENB(INDIRECT(ADDRESS(16459,531)))</f>
        <v>0</v>
      </c>
      <c r="TM16459" s="7" t="n">
        <v>7</v>
      </c>
      <c r="TN16459" s="7" t="n">
        <v>65533</v>
      </c>
      <c r="TO16459" s="7" t="n">
        <v>2467</v>
      </c>
      <c r="TP16459" s="7" t="s">
        <v>18</v>
      </c>
      <c r="TQ16459" s="7" t="n">
        <f t="normal" ca="1">32-LENB(INDIRECT(ADDRESS(16459,536)))</f>
        <v>0</v>
      </c>
      <c r="TR16459" s="7" t="n">
        <v>7</v>
      </c>
      <c r="TS16459" s="7" t="n">
        <v>65533</v>
      </c>
      <c r="TT16459" s="7" t="n">
        <v>53292</v>
      </c>
      <c r="TU16459" s="7" t="s">
        <v>18</v>
      </c>
      <c r="TV16459" s="7" t="n">
        <f t="normal" ca="1">32-LENB(INDIRECT(ADDRESS(16459,541)))</f>
        <v>0</v>
      </c>
      <c r="TW16459" s="7" t="n">
        <v>7</v>
      </c>
      <c r="TX16459" s="7" t="n">
        <v>65533</v>
      </c>
      <c r="TY16459" s="7" t="n">
        <v>6499</v>
      </c>
      <c r="TZ16459" s="7" t="s">
        <v>18</v>
      </c>
      <c r="UA16459" s="7" t="n">
        <f t="normal" ca="1">32-LENB(INDIRECT(ADDRESS(16459,546)))</f>
        <v>0</v>
      </c>
      <c r="UB16459" s="7" t="n">
        <v>7</v>
      </c>
      <c r="UC16459" s="7" t="n">
        <v>65533</v>
      </c>
      <c r="UD16459" s="7" t="n">
        <v>1493</v>
      </c>
      <c r="UE16459" s="7" t="s">
        <v>18</v>
      </c>
      <c r="UF16459" s="7" t="n">
        <f t="normal" ca="1">32-LENB(INDIRECT(ADDRESS(16459,551)))</f>
        <v>0</v>
      </c>
      <c r="UG16459" s="7" t="n">
        <v>7</v>
      </c>
      <c r="UH16459" s="7" t="n">
        <v>65533</v>
      </c>
      <c r="UI16459" s="7" t="n">
        <v>53293</v>
      </c>
      <c r="UJ16459" s="7" t="s">
        <v>18</v>
      </c>
      <c r="UK16459" s="7" t="n">
        <f t="normal" ca="1">32-LENB(INDIRECT(ADDRESS(16459,556)))</f>
        <v>0</v>
      </c>
      <c r="UL16459" s="7" t="n">
        <v>7</v>
      </c>
      <c r="UM16459" s="7" t="n">
        <v>65533</v>
      </c>
      <c r="UN16459" s="7" t="n">
        <v>9429</v>
      </c>
      <c r="UO16459" s="7" t="s">
        <v>18</v>
      </c>
      <c r="UP16459" s="7" t="n">
        <f t="normal" ca="1">32-LENB(INDIRECT(ADDRESS(16459,561)))</f>
        <v>0</v>
      </c>
      <c r="UQ16459" s="7" t="n">
        <v>7</v>
      </c>
      <c r="UR16459" s="7" t="n">
        <v>65533</v>
      </c>
      <c r="US16459" s="7" t="n">
        <v>7482</v>
      </c>
      <c r="UT16459" s="7" t="s">
        <v>18</v>
      </c>
      <c r="UU16459" s="7" t="n">
        <f t="normal" ca="1">32-LENB(INDIRECT(ADDRESS(16459,566)))</f>
        <v>0</v>
      </c>
      <c r="UV16459" s="7" t="n">
        <v>7</v>
      </c>
      <c r="UW16459" s="7" t="n">
        <v>65533</v>
      </c>
      <c r="UX16459" s="7" t="n">
        <v>53294</v>
      </c>
      <c r="UY16459" s="7" t="s">
        <v>18</v>
      </c>
      <c r="UZ16459" s="7" t="n">
        <f t="normal" ca="1">32-LENB(INDIRECT(ADDRESS(16459,571)))</f>
        <v>0</v>
      </c>
      <c r="VA16459" s="7" t="n">
        <v>7</v>
      </c>
      <c r="VB16459" s="7" t="n">
        <v>65533</v>
      </c>
      <c r="VC16459" s="7" t="n">
        <v>53295</v>
      </c>
      <c r="VD16459" s="7" t="s">
        <v>18</v>
      </c>
      <c r="VE16459" s="7" t="n">
        <f t="normal" ca="1">32-LENB(INDIRECT(ADDRESS(16459,576)))</f>
        <v>0</v>
      </c>
      <c r="VF16459" s="7" t="n">
        <v>7</v>
      </c>
      <c r="VG16459" s="7" t="n">
        <v>65533</v>
      </c>
      <c r="VH16459" s="7" t="n">
        <v>53296</v>
      </c>
      <c r="VI16459" s="7" t="s">
        <v>18</v>
      </c>
      <c r="VJ16459" s="7" t="n">
        <f t="normal" ca="1">32-LENB(INDIRECT(ADDRESS(16459,581)))</f>
        <v>0</v>
      </c>
      <c r="VK16459" s="7" t="n">
        <v>7</v>
      </c>
      <c r="VL16459" s="7" t="n">
        <v>65533</v>
      </c>
      <c r="VM16459" s="7" t="n">
        <v>3494</v>
      </c>
      <c r="VN16459" s="7" t="s">
        <v>18</v>
      </c>
      <c r="VO16459" s="7" t="n">
        <f t="normal" ca="1">32-LENB(INDIRECT(ADDRESS(16459,586)))</f>
        <v>0</v>
      </c>
      <c r="VP16459" s="7" t="n">
        <v>7</v>
      </c>
      <c r="VQ16459" s="7" t="n">
        <v>65533</v>
      </c>
      <c r="VR16459" s="7" t="n">
        <v>2468</v>
      </c>
      <c r="VS16459" s="7" t="s">
        <v>18</v>
      </c>
      <c r="VT16459" s="7" t="n">
        <f t="normal" ca="1">32-LENB(INDIRECT(ADDRESS(16459,591)))</f>
        <v>0</v>
      </c>
      <c r="VU16459" s="7" t="n">
        <v>7</v>
      </c>
      <c r="VV16459" s="7" t="n">
        <v>65533</v>
      </c>
      <c r="VW16459" s="7" t="n">
        <v>8514</v>
      </c>
      <c r="VX16459" s="7" t="s">
        <v>18</v>
      </c>
      <c r="VY16459" s="7" t="n">
        <f t="normal" ca="1">32-LENB(INDIRECT(ADDRESS(16459,596)))</f>
        <v>0</v>
      </c>
      <c r="VZ16459" s="7" t="n">
        <v>7</v>
      </c>
      <c r="WA16459" s="7" t="n">
        <v>65533</v>
      </c>
      <c r="WB16459" s="7" t="n">
        <v>5439</v>
      </c>
      <c r="WC16459" s="7" t="s">
        <v>18</v>
      </c>
      <c r="WD16459" s="7" t="n">
        <f t="normal" ca="1">32-LENB(INDIRECT(ADDRESS(16459,601)))</f>
        <v>0</v>
      </c>
      <c r="WE16459" s="7" t="n">
        <v>7</v>
      </c>
      <c r="WF16459" s="7" t="n">
        <v>65533</v>
      </c>
      <c r="WG16459" s="7" t="n">
        <v>53297</v>
      </c>
      <c r="WH16459" s="7" t="s">
        <v>18</v>
      </c>
      <c r="WI16459" s="7" t="n">
        <f t="normal" ca="1">32-LENB(INDIRECT(ADDRESS(16459,606)))</f>
        <v>0</v>
      </c>
      <c r="WJ16459" s="7" t="n">
        <v>7</v>
      </c>
      <c r="WK16459" s="7" t="n">
        <v>65533</v>
      </c>
      <c r="WL16459" s="7" t="n">
        <v>53298</v>
      </c>
      <c r="WM16459" s="7" t="s">
        <v>18</v>
      </c>
      <c r="WN16459" s="7" t="n">
        <f t="normal" ca="1">32-LENB(INDIRECT(ADDRESS(16459,611)))</f>
        <v>0</v>
      </c>
      <c r="WO16459" s="7" t="n">
        <v>7</v>
      </c>
      <c r="WP16459" s="7" t="n">
        <v>65533</v>
      </c>
      <c r="WQ16459" s="7" t="n">
        <v>4504</v>
      </c>
      <c r="WR16459" s="7" t="s">
        <v>18</v>
      </c>
      <c r="WS16459" s="7" t="n">
        <f t="normal" ca="1">32-LENB(INDIRECT(ADDRESS(16459,616)))</f>
        <v>0</v>
      </c>
      <c r="WT16459" s="7" t="n">
        <v>7</v>
      </c>
      <c r="WU16459" s="7" t="n">
        <v>65533</v>
      </c>
      <c r="WV16459" s="7" t="n">
        <v>1494</v>
      </c>
      <c r="WW16459" s="7" t="s">
        <v>18</v>
      </c>
      <c r="WX16459" s="7" t="n">
        <f t="normal" ca="1">32-LENB(INDIRECT(ADDRESS(16459,621)))</f>
        <v>0</v>
      </c>
      <c r="WY16459" s="7" t="n">
        <v>7</v>
      </c>
      <c r="WZ16459" s="7" t="n">
        <v>65533</v>
      </c>
      <c r="XA16459" s="7" t="n">
        <v>2469</v>
      </c>
      <c r="XB16459" s="7" t="s">
        <v>18</v>
      </c>
      <c r="XC16459" s="7" t="n">
        <f t="normal" ca="1">32-LENB(INDIRECT(ADDRESS(16459,626)))</f>
        <v>0</v>
      </c>
      <c r="XD16459" s="7" t="n">
        <v>7</v>
      </c>
      <c r="XE16459" s="7" t="n">
        <v>65533</v>
      </c>
      <c r="XF16459" s="7" t="n">
        <v>2470</v>
      </c>
      <c r="XG16459" s="7" t="s">
        <v>18</v>
      </c>
      <c r="XH16459" s="7" t="n">
        <f t="normal" ca="1">32-LENB(INDIRECT(ADDRESS(16459,631)))</f>
        <v>0</v>
      </c>
      <c r="XI16459" s="7" t="n">
        <v>7</v>
      </c>
      <c r="XJ16459" s="7" t="n">
        <v>65533</v>
      </c>
      <c r="XK16459" s="7" t="n">
        <v>9430</v>
      </c>
      <c r="XL16459" s="7" t="s">
        <v>18</v>
      </c>
      <c r="XM16459" s="7" t="n">
        <f t="normal" ca="1">32-LENB(INDIRECT(ADDRESS(16459,636)))</f>
        <v>0</v>
      </c>
      <c r="XN16459" s="7" t="n">
        <v>7</v>
      </c>
      <c r="XO16459" s="7" t="n">
        <v>65533</v>
      </c>
      <c r="XP16459" s="7" t="n">
        <v>1495</v>
      </c>
      <c r="XQ16459" s="7" t="s">
        <v>18</v>
      </c>
      <c r="XR16459" s="7" t="n">
        <f t="normal" ca="1">32-LENB(INDIRECT(ADDRESS(16459,641)))</f>
        <v>0</v>
      </c>
      <c r="XS16459" s="7" t="n">
        <v>7</v>
      </c>
      <c r="XT16459" s="7" t="n">
        <v>65533</v>
      </c>
      <c r="XU16459" s="7" t="n">
        <v>5440</v>
      </c>
      <c r="XV16459" s="7" t="s">
        <v>18</v>
      </c>
      <c r="XW16459" s="7" t="n">
        <f t="normal" ca="1">32-LENB(INDIRECT(ADDRESS(16459,646)))</f>
        <v>0</v>
      </c>
      <c r="XX16459" s="7" t="n">
        <v>7</v>
      </c>
      <c r="XY16459" s="7" t="n">
        <v>65533</v>
      </c>
      <c r="XZ16459" s="7" t="n">
        <v>8515</v>
      </c>
      <c r="YA16459" s="7" t="s">
        <v>18</v>
      </c>
      <c r="YB16459" s="7" t="n">
        <f t="normal" ca="1">32-LENB(INDIRECT(ADDRESS(16459,651)))</f>
        <v>0</v>
      </c>
      <c r="YC16459" s="7" t="n">
        <v>7</v>
      </c>
      <c r="YD16459" s="7" t="n">
        <v>65533</v>
      </c>
      <c r="YE16459" s="7" t="n">
        <v>3495</v>
      </c>
      <c r="YF16459" s="7" t="s">
        <v>18</v>
      </c>
      <c r="YG16459" s="7" t="n">
        <f t="normal" ca="1">32-LENB(INDIRECT(ADDRESS(16459,656)))</f>
        <v>0</v>
      </c>
      <c r="YH16459" s="7" t="n">
        <v>7</v>
      </c>
      <c r="YI16459" s="7" t="n">
        <v>65533</v>
      </c>
      <c r="YJ16459" s="7" t="n">
        <v>53299</v>
      </c>
      <c r="YK16459" s="7" t="s">
        <v>18</v>
      </c>
      <c r="YL16459" s="7" t="n">
        <f t="normal" ca="1">32-LENB(INDIRECT(ADDRESS(16459,661)))</f>
        <v>0</v>
      </c>
      <c r="YM16459" s="7" t="n">
        <v>7</v>
      </c>
      <c r="YN16459" s="7" t="n">
        <v>65533</v>
      </c>
      <c r="YO16459" s="7" t="n">
        <v>53300</v>
      </c>
      <c r="YP16459" s="7" t="s">
        <v>18</v>
      </c>
      <c r="YQ16459" s="7" t="n">
        <f t="normal" ca="1">32-LENB(INDIRECT(ADDRESS(16459,666)))</f>
        <v>0</v>
      </c>
      <c r="YR16459" s="7" t="n">
        <v>7</v>
      </c>
      <c r="YS16459" s="7" t="n">
        <v>65533</v>
      </c>
      <c r="YT16459" s="7" t="n">
        <v>7483</v>
      </c>
      <c r="YU16459" s="7" t="s">
        <v>18</v>
      </c>
      <c r="YV16459" s="7" t="n">
        <f t="normal" ca="1">32-LENB(INDIRECT(ADDRESS(16459,671)))</f>
        <v>0</v>
      </c>
      <c r="YW16459" s="7" t="n">
        <v>7</v>
      </c>
      <c r="YX16459" s="7" t="n">
        <v>65533</v>
      </c>
      <c r="YY16459" s="7" t="n">
        <v>6500</v>
      </c>
      <c r="YZ16459" s="7" t="s">
        <v>18</v>
      </c>
      <c r="ZA16459" s="7" t="n">
        <f t="normal" ca="1">32-LENB(INDIRECT(ADDRESS(16459,676)))</f>
        <v>0</v>
      </c>
      <c r="ZB16459" s="7" t="n">
        <v>7</v>
      </c>
      <c r="ZC16459" s="7" t="n">
        <v>65533</v>
      </c>
      <c r="ZD16459" s="7" t="n">
        <v>1496</v>
      </c>
      <c r="ZE16459" s="7" t="s">
        <v>18</v>
      </c>
      <c r="ZF16459" s="7" t="n">
        <f t="normal" ca="1">32-LENB(INDIRECT(ADDRESS(16459,681)))</f>
        <v>0</v>
      </c>
      <c r="ZG16459" s="7" t="n">
        <v>7</v>
      </c>
      <c r="ZH16459" s="7" t="n">
        <v>65533</v>
      </c>
      <c r="ZI16459" s="7" t="n">
        <v>65004</v>
      </c>
      <c r="ZJ16459" s="7" t="s">
        <v>18</v>
      </c>
      <c r="ZK16459" s="7" t="n">
        <f t="normal" ca="1">32-LENB(INDIRECT(ADDRESS(16459,686)))</f>
        <v>0</v>
      </c>
      <c r="ZL16459" s="7" t="n">
        <v>7</v>
      </c>
      <c r="ZM16459" s="7" t="n">
        <v>65533</v>
      </c>
      <c r="ZN16459" s="7" t="n">
        <v>65005</v>
      </c>
      <c r="ZO16459" s="7" t="s">
        <v>18</v>
      </c>
      <c r="ZP16459" s="7" t="n">
        <f t="normal" ca="1">32-LENB(INDIRECT(ADDRESS(16459,691)))</f>
        <v>0</v>
      </c>
      <c r="ZQ16459" s="7" t="n">
        <v>7</v>
      </c>
      <c r="ZR16459" s="7" t="n">
        <v>65533</v>
      </c>
      <c r="ZS16459" s="7" t="n">
        <v>65006</v>
      </c>
      <c r="ZT16459" s="7" t="s">
        <v>18</v>
      </c>
      <c r="ZU16459" s="7" t="n">
        <f t="normal" ca="1">32-LENB(INDIRECT(ADDRESS(16459,696)))</f>
        <v>0</v>
      </c>
      <c r="ZV16459" s="7" t="n">
        <v>7</v>
      </c>
      <c r="ZW16459" s="7" t="n">
        <v>65533</v>
      </c>
      <c r="ZX16459" s="7" t="n">
        <v>1497</v>
      </c>
      <c r="ZY16459" s="7" t="s">
        <v>18</v>
      </c>
      <c r="ZZ16459" s="7" t="n">
        <f t="normal" ca="1">32-LENB(INDIRECT(ADDRESS(16459,701)))</f>
        <v>0</v>
      </c>
      <c r="AAA16459" s="7" t="n">
        <v>7</v>
      </c>
      <c r="AAB16459" s="7" t="n">
        <v>65533</v>
      </c>
      <c r="AAC16459" s="7" t="n">
        <v>65007</v>
      </c>
      <c r="AAD16459" s="7" t="s">
        <v>18</v>
      </c>
      <c r="AAE16459" s="7" t="n">
        <f t="normal" ca="1">32-LENB(INDIRECT(ADDRESS(16459,706)))</f>
        <v>0</v>
      </c>
      <c r="AAF16459" s="7" t="n">
        <v>7</v>
      </c>
      <c r="AAG16459" s="7" t="n">
        <v>65533</v>
      </c>
      <c r="AAH16459" s="7" t="n">
        <v>1498</v>
      </c>
      <c r="AAI16459" s="7" t="s">
        <v>18</v>
      </c>
      <c r="AAJ16459" s="7" t="n">
        <f t="normal" ca="1">32-LENB(INDIRECT(ADDRESS(16459,711)))</f>
        <v>0</v>
      </c>
      <c r="AAK16459" s="7" t="n">
        <v>7</v>
      </c>
      <c r="AAL16459" s="7" t="n">
        <v>65533</v>
      </c>
      <c r="AAM16459" s="7" t="n">
        <v>1499</v>
      </c>
      <c r="AAN16459" s="7" t="s">
        <v>18</v>
      </c>
      <c r="AAO16459" s="7" t="n">
        <f t="normal" ca="1">32-LENB(INDIRECT(ADDRESS(16459,716)))</f>
        <v>0</v>
      </c>
      <c r="AAP16459" s="7" t="n">
        <v>7</v>
      </c>
      <c r="AAQ16459" s="7" t="n">
        <v>65533</v>
      </c>
      <c r="AAR16459" s="7" t="n">
        <v>65008</v>
      </c>
      <c r="AAS16459" s="7" t="s">
        <v>18</v>
      </c>
      <c r="AAT16459" s="7" t="n">
        <f t="normal" ca="1">32-LENB(INDIRECT(ADDRESS(16459,721)))</f>
        <v>0</v>
      </c>
      <c r="AAU16459" s="7" t="n">
        <v>7</v>
      </c>
      <c r="AAV16459" s="7" t="n">
        <v>65533</v>
      </c>
      <c r="AAW16459" s="7" t="n">
        <v>65009</v>
      </c>
      <c r="AAX16459" s="7" t="s">
        <v>18</v>
      </c>
      <c r="AAY16459" s="7" t="n">
        <f t="normal" ca="1">32-LENB(INDIRECT(ADDRESS(16459,726)))</f>
        <v>0</v>
      </c>
      <c r="AAZ16459" s="7" t="n">
        <v>7</v>
      </c>
      <c r="ABA16459" s="7" t="n">
        <v>65533</v>
      </c>
      <c r="ABB16459" s="7" t="n">
        <v>1500</v>
      </c>
      <c r="ABC16459" s="7" t="s">
        <v>18</v>
      </c>
      <c r="ABD16459" s="7" t="n">
        <f t="normal" ca="1">32-LENB(INDIRECT(ADDRESS(16459,731)))</f>
        <v>0</v>
      </c>
      <c r="ABE16459" s="7" t="n">
        <v>7</v>
      </c>
      <c r="ABF16459" s="7" t="n">
        <v>65533</v>
      </c>
      <c r="ABG16459" s="7" t="n">
        <v>1501</v>
      </c>
      <c r="ABH16459" s="7" t="s">
        <v>18</v>
      </c>
      <c r="ABI16459" s="7" t="n">
        <f t="normal" ca="1">32-LENB(INDIRECT(ADDRESS(16459,736)))</f>
        <v>0</v>
      </c>
      <c r="ABJ16459" s="7" t="n">
        <v>7</v>
      </c>
      <c r="ABK16459" s="7" t="n">
        <v>65533</v>
      </c>
      <c r="ABL16459" s="7" t="n">
        <v>1502</v>
      </c>
      <c r="ABM16459" s="7" t="s">
        <v>18</v>
      </c>
      <c r="ABN16459" s="7" t="n">
        <f t="normal" ca="1">32-LENB(INDIRECT(ADDRESS(16459,741)))</f>
        <v>0</v>
      </c>
      <c r="ABO16459" s="7" t="n">
        <v>7</v>
      </c>
      <c r="ABP16459" s="7" t="n">
        <v>65533</v>
      </c>
      <c r="ABQ16459" s="7" t="n">
        <v>65010</v>
      </c>
      <c r="ABR16459" s="7" t="s">
        <v>18</v>
      </c>
      <c r="ABS16459" s="7" t="n">
        <f t="normal" ca="1">32-LENB(INDIRECT(ADDRESS(16459,746)))</f>
        <v>0</v>
      </c>
      <c r="ABT16459" s="7" t="n">
        <v>9</v>
      </c>
      <c r="ABU16459" s="7" t="n">
        <v>0</v>
      </c>
      <c r="ABV16459" s="7" t="n">
        <v>0</v>
      </c>
      <c r="ABW16459" s="7" t="s">
        <v>432</v>
      </c>
      <c r="ABX16459" s="7" t="n">
        <f t="normal" ca="1">32-LENB(INDIRECT(ADDRESS(16459,751)))</f>
        <v>0</v>
      </c>
      <c r="ABY16459" s="7" t="n">
        <v>9</v>
      </c>
      <c r="ABZ16459" s="7" t="n">
        <v>1</v>
      </c>
      <c r="ACA16459" s="7" t="n">
        <v>0</v>
      </c>
      <c r="ACB16459" s="7" t="s">
        <v>432</v>
      </c>
      <c r="ACC16459" s="7" t="n">
        <f t="normal" ca="1">32-LENB(INDIRECT(ADDRESS(16459,756)))</f>
        <v>0</v>
      </c>
      <c r="ACD16459" s="7" t="n">
        <v>4</v>
      </c>
      <c r="ACE16459" s="7" t="n">
        <v>65533</v>
      </c>
      <c r="ACF16459" s="7" t="n">
        <v>2004</v>
      </c>
      <c r="ACG16459" s="7" t="s">
        <v>18</v>
      </c>
      <c r="ACH16459" s="7" t="n">
        <f t="normal" ca="1">32-LENB(INDIRECT(ADDRESS(16459,761)))</f>
        <v>0</v>
      </c>
      <c r="ACI16459" s="7" t="n">
        <v>7</v>
      </c>
      <c r="ACJ16459" s="7" t="n">
        <v>65533</v>
      </c>
      <c r="ACK16459" s="7" t="n">
        <v>65011</v>
      </c>
      <c r="ACL16459" s="7" t="s">
        <v>18</v>
      </c>
      <c r="ACM16459" s="7" t="n">
        <f t="normal" ca="1">32-LENB(INDIRECT(ADDRESS(16459,766)))</f>
        <v>0</v>
      </c>
      <c r="ACN16459" s="7" t="n">
        <v>7</v>
      </c>
      <c r="ACO16459" s="7" t="n">
        <v>65533</v>
      </c>
      <c r="ACP16459" s="7" t="n">
        <v>1503</v>
      </c>
      <c r="ACQ16459" s="7" t="s">
        <v>18</v>
      </c>
      <c r="ACR16459" s="7" t="n">
        <f t="normal" ca="1">32-LENB(INDIRECT(ADDRESS(16459,771)))</f>
        <v>0</v>
      </c>
      <c r="ACS16459" s="7" t="n">
        <v>4</v>
      </c>
      <c r="ACT16459" s="7" t="n">
        <v>65533</v>
      </c>
      <c r="ACU16459" s="7" t="n">
        <v>2004</v>
      </c>
      <c r="ACV16459" s="7" t="s">
        <v>18</v>
      </c>
      <c r="ACW16459" s="7" t="n">
        <f t="normal" ca="1">32-LENB(INDIRECT(ADDRESS(16459,776)))</f>
        <v>0</v>
      </c>
      <c r="ACX16459" s="7" t="n">
        <v>7</v>
      </c>
      <c r="ACY16459" s="7" t="n">
        <v>65533</v>
      </c>
      <c r="ACZ16459" s="7" t="n">
        <v>6501</v>
      </c>
      <c r="ADA16459" s="7" t="s">
        <v>18</v>
      </c>
      <c r="ADB16459" s="7" t="n">
        <f t="normal" ca="1">32-LENB(INDIRECT(ADDRESS(16459,781)))</f>
        <v>0</v>
      </c>
      <c r="ADC16459" s="7" t="n">
        <v>7</v>
      </c>
      <c r="ADD16459" s="7" t="n">
        <v>65533</v>
      </c>
      <c r="ADE16459" s="7" t="n">
        <v>65012</v>
      </c>
      <c r="ADF16459" s="7" t="s">
        <v>18</v>
      </c>
      <c r="ADG16459" s="7" t="n">
        <f t="normal" ca="1">32-LENB(INDIRECT(ADDRESS(16459,786)))</f>
        <v>0</v>
      </c>
      <c r="ADH16459" s="7" t="n">
        <v>7</v>
      </c>
      <c r="ADI16459" s="7" t="n">
        <v>65533</v>
      </c>
      <c r="ADJ16459" s="7" t="n">
        <v>6502</v>
      </c>
      <c r="ADK16459" s="7" t="s">
        <v>18</v>
      </c>
      <c r="ADL16459" s="7" t="n">
        <f t="normal" ca="1">32-LENB(INDIRECT(ADDRESS(16459,791)))</f>
        <v>0</v>
      </c>
      <c r="ADM16459" s="7" t="n">
        <v>7</v>
      </c>
      <c r="ADN16459" s="7" t="n">
        <v>65533</v>
      </c>
      <c r="ADO16459" s="7" t="n">
        <v>6503</v>
      </c>
      <c r="ADP16459" s="7" t="s">
        <v>18</v>
      </c>
      <c r="ADQ16459" s="7" t="n">
        <f t="normal" ca="1">32-LENB(INDIRECT(ADDRESS(16459,796)))</f>
        <v>0</v>
      </c>
      <c r="ADR16459" s="7" t="n">
        <v>7</v>
      </c>
      <c r="ADS16459" s="7" t="n">
        <v>65533</v>
      </c>
      <c r="ADT16459" s="7" t="n">
        <v>65013</v>
      </c>
      <c r="ADU16459" s="7" t="s">
        <v>18</v>
      </c>
      <c r="ADV16459" s="7" t="n">
        <f t="normal" ca="1">32-LENB(INDIRECT(ADDRESS(16459,801)))</f>
        <v>0</v>
      </c>
      <c r="ADW16459" s="7" t="n">
        <v>7</v>
      </c>
      <c r="ADX16459" s="7" t="n">
        <v>65533</v>
      </c>
      <c r="ADY16459" s="7" t="n">
        <v>6504</v>
      </c>
      <c r="ADZ16459" s="7" t="s">
        <v>18</v>
      </c>
      <c r="AEA16459" s="7" t="n">
        <f t="normal" ca="1">32-LENB(INDIRECT(ADDRESS(16459,806)))</f>
        <v>0</v>
      </c>
      <c r="AEB16459" s="7" t="n">
        <v>7</v>
      </c>
      <c r="AEC16459" s="7" t="n">
        <v>65533</v>
      </c>
      <c r="AED16459" s="7" t="n">
        <v>6505</v>
      </c>
      <c r="AEE16459" s="7" t="s">
        <v>18</v>
      </c>
      <c r="AEF16459" s="7" t="n">
        <f t="normal" ca="1">32-LENB(INDIRECT(ADDRESS(16459,811)))</f>
        <v>0</v>
      </c>
      <c r="AEG16459" s="7" t="n">
        <v>7</v>
      </c>
      <c r="AEH16459" s="7" t="n">
        <v>65533</v>
      </c>
      <c r="AEI16459" s="7" t="n">
        <v>6506</v>
      </c>
      <c r="AEJ16459" s="7" t="s">
        <v>18</v>
      </c>
      <c r="AEK16459" s="7" t="n">
        <f t="normal" ca="1">32-LENB(INDIRECT(ADDRESS(16459,816)))</f>
        <v>0</v>
      </c>
      <c r="AEL16459" s="7" t="n">
        <v>7</v>
      </c>
      <c r="AEM16459" s="7" t="n">
        <v>65533</v>
      </c>
      <c r="AEN16459" s="7" t="n">
        <v>65014</v>
      </c>
      <c r="AEO16459" s="7" t="s">
        <v>18</v>
      </c>
      <c r="AEP16459" s="7" t="n">
        <f t="normal" ca="1">32-LENB(INDIRECT(ADDRESS(16459,821)))</f>
        <v>0</v>
      </c>
      <c r="AEQ16459" s="7" t="n">
        <v>7</v>
      </c>
      <c r="AER16459" s="7" t="n">
        <v>65533</v>
      </c>
      <c r="AES16459" s="7" t="n">
        <v>65015</v>
      </c>
      <c r="AET16459" s="7" t="s">
        <v>18</v>
      </c>
      <c r="AEU16459" s="7" t="n">
        <f t="normal" ca="1">32-LENB(INDIRECT(ADDRESS(16459,826)))</f>
        <v>0</v>
      </c>
      <c r="AEV16459" s="7" t="n">
        <v>7</v>
      </c>
      <c r="AEW16459" s="7" t="n">
        <v>65533</v>
      </c>
      <c r="AEX16459" s="7" t="n">
        <v>6507</v>
      </c>
      <c r="AEY16459" s="7" t="s">
        <v>18</v>
      </c>
      <c r="AEZ16459" s="7" t="n">
        <f t="normal" ca="1">32-LENB(INDIRECT(ADDRESS(16459,831)))</f>
        <v>0</v>
      </c>
      <c r="AFA16459" s="7" t="n">
        <v>4</v>
      </c>
      <c r="AFB16459" s="7" t="n">
        <v>65533</v>
      </c>
      <c r="AFC16459" s="7" t="n">
        <v>2004</v>
      </c>
      <c r="AFD16459" s="7" t="s">
        <v>18</v>
      </c>
      <c r="AFE16459" s="7" t="n">
        <f t="normal" ca="1">32-LENB(INDIRECT(ADDRESS(16459,836)))</f>
        <v>0</v>
      </c>
      <c r="AFF16459" s="7" t="n">
        <v>7</v>
      </c>
      <c r="AFG16459" s="7" t="n">
        <v>65533</v>
      </c>
      <c r="AFH16459" s="7" t="n">
        <v>2471</v>
      </c>
      <c r="AFI16459" s="7" t="s">
        <v>18</v>
      </c>
      <c r="AFJ16459" s="7" t="n">
        <f t="normal" ca="1">32-LENB(INDIRECT(ADDRESS(16459,841)))</f>
        <v>0</v>
      </c>
      <c r="AFK16459" s="7" t="n">
        <v>7</v>
      </c>
      <c r="AFL16459" s="7" t="n">
        <v>65533</v>
      </c>
      <c r="AFM16459" s="7" t="n">
        <v>65016</v>
      </c>
      <c r="AFN16459" s="7" t="s">
        <v>18</v>
      </c>
      <c r="AFO16459" s="7" t="n">
        <f t="normal" ca="1">32-LENB(INDIRECT(ADDRESS(16459,846)))</f>
        <v>0</v>
      </c>
      <c r="AFP16459" s="7" t="n">
        <v>4</v>
      </c>
      <c r="AFQ16459" s="7" t="n">
        <v>65533</v>
      </c>
      <c r="AFR16459" s="7" t="n">
        <v>2000</v>
      </c>
      <c r="AFS16459" s="7" t="s">
        <v>18</v>
      </c>
      <c r="AFT16459" s="7" t="n">
        <f t="normal" ca="1">32-LENB(INDIRECT(ADDRESS(16459,851)))</f>
        <v>0</v>
      </c>
      <c r="AFU16459" s="7" t="n">
        <v>7</v>
      </c>
      <c r="AFV16459" s="7" t="n">
        <v>65533</v>
      </c>
      <c r="AFW16459" s="7" t="n">
        <v>65017</v>
      </c>
      <c r="AFX16459" s="7" t="s">
        <v>18</v>
      </c>
      <c r="AFY16459" s="7" t="n">
        <f t="normal" ca="1">32-LENB(INDIRECT(ADDRESS(16459,856)))</f>
        <v>0</v>
      </c>
      <c r="AFZ16459" s="7" t="n">
        <v>7</v>
      </c>
      <c r="AGA16459" s="7" t="n">
        <v>65533</v>
      </c>
      <c r="AGB16459" s="7" t="n">
        <v>2472</v>
      </c>
      <c r="AGC16459" s="7" t="s">
        <v>18</v>
      </c>
      <c r="AGD16459" s="7" t="n">
        <f t="normal" ca="1">32-LENB(INDIRECT(ADDRESS(16459,861)))</f>
        <v>0</v>
      </c>
      <c r="AGE16459" s="7" t="n">
        <v>7</v>
      </c>
      <c r="AGF16459" s="7" t="n">
        <v>65533</v>
      </c>
      <c r="AGG16459" s="7" t="n">
        <v>2473</v>
      </c>
      <c r="AGH16459" s="7" t="s">
        <v>18</v>
      </c>
      <c r="AGI16459" s="7" t="n">
        <f t="normal" ca="1">32-LENB(INDIRECT(ADDRESS(16459,866)))</f>
        <v>0</v>
      </c>
      <c r="AGJ16459" s="7" t="n">
        <v>7</v>
      </c>
      <c r="AGK16459" s="7" t="n">
        <v>65533</v>
      </c>
      <c r="AGL16459" s="7" t="n">
        <v>2474</v>
      </c>
      <c r="AGM16459" s="7" t="s">
        <v>18</v>
      </c>
      <c r="AGN16459" s="7" t="n">
        <f t="normal" ca="1">32-LENB(INDIRECT(ADDRESS(16459,871)))</f>
        <v>0</v>
      </c>
      <c r="AGO16459" s="7" t="n">
        <v>7</v>
      </c>
      <c r="AGP16459" s="7" t="n">
        <v>65533</v>
      </c>
      <c r="AGQ16459" s="7" t="n">
        <v>65018</v>
      </c>
      <c r="AGR16459" s="7" t="s">
        <v>18</v>
      </c>
      <c r="AGS16459" s="7" t="n">
        <f t="normal" ca="1">32-LENB(INDIRECT(ADDRESS(16459,876)))</f>
        <v>0</v>
      </c>
      <c r="AGT16459" s="7" t="n">
        <v>4</v>
      </c>
      <c r="AGU16459" s="7" t="n">
        <v>65533</v>
      </c>
      <c r="AGV16459" s="7" t="n">
        <v>2004</v>
      </c>
      <c r="AGW16459" s="7" t="s">
        <v>18</v>
      </c>
      <c r="AGX16459" s="7" t="n">
        <f t="normal" ca="1">32-LENB(INDIRECT(ADDRESS(16459,881)))</f>
        <v>0</v>
      </c>
      <c r="AGY16459" s="7" t="n">
        <v>7</v>
      </c>
      <c r="AGZ16459" s="7" t="n">
        <v>65533</v>
      </c>
      <c r="AHA16459" s="7" t="n">
        <v>2475</v>
      </c>
      <c r="AHB16459" s="7" t="s">
        <v>18</v>
      </c>
      <c r="AHC16459" s="7" t="n">
        <f t="normal" ca="1">32-LENB(INDIRECT(ADDRESS(16459,886)))</f>
        <v>0</v>
      </c>
      <c r="AHD16459" s="7" t="n">
        <v>7</v>
      </c>
      <c r="AHE16459" s="7" t="n">
        <v>65533</v>
      </c>
      <c r="AHF16459" s="7" t="n">
        <v>65019</v>
      </c>
      <c r="AHG16459" s="7" t="s">
        <v>18</v>
      </c>
      <c r="AHH16459" s="7" t="n">
        <f t="normal" ca="1">32-LENB(INDIRECT(ADDRESS(16459,891)))</f>
        <v>0</v>
      </c>
      <c r="AHI16459" s="7" t="n">
        <v>7</v>
      </c>
      <c r="AHJ16459" s="7" t="n">
        <v>65533</v>
      </c>
      <c r="AHK16459" s="7" t="n">
        <v>65020</v>
      </c>
      <c r="AHL16459" s="7" t="s">
        <v>18</v>
      </c>
      <c r="AHM16459" s="7" t="n">
        <f t="normal" ca="1">32-LENB(INDIRECT(ADDRESS(16459,896)))</f>
        <v>0</v>
      </c>
      <c r="AHN16459" s="7" t="n">
        <v>7</v>
      </c>
      <c r="AHO16459" s="7" t="n">
        <v>65533</v>
      </c>
      <c r="AHP16459" s="7" t="n">
        <v>2476</v>
      </c>
      <c r="AHQ16459" s="7" t="s">
        <v>18</v>
      </c>
      <c r="AHR16459" s="7" t="n">
        <f t="normal" ca="1">32-LENB(INDIRECT(ADDRESS(16459,901)))</f>
        <v>0</v>
      </c>
      <c r="AHS16459" s="7" t="n">
        <v>7</v>
      </c>
      <c r="AHT16459" s="7" t="n">
        <v>65533</v>
      </c>
      <c r="AHU16459" s="7" t="n">
        <v>7484</v>
      </c>
      <c r="AHV16459" s="7" t="s">
        <v>18</v>
      </c>
      <c r="AHW16459" s="7" t="n">
        <f t="normal" ca="1">32-LENB(INDIRECT(ADDRESS(16459,906)))</f>
        <v>0</v>
      </c>
      <c r="AHX16459" s="7" t="n">
        <v>7</v>
      </c>
      <c r="AHY16459" s="7" t="n">
        <v>65533</v>
      </c>
      <c r="AHZ16459" s="7" t="n">
        <v>65021</v>
      </c>
      <c r="AIA16459" s="7" t="s">
        <v>18</v>
      </c>
      <c r="AIB16459" s="7" t="n">
        <f t="normal" ca="1">32-LENB(INDIRECT(ADDRESS(16459,911)))</f>
        <v>0</v>
      </c>
      <c r="AIC16459" s="7" t="n">
        <v>7</v>
      </c>
      <c r="AID16459" s="7" t="n">
        <v>65533</v>
      </c>
      <c r="AIE16459" s="7" t="n">
        <v>65022</v>
      </c>
      <c r="AIF16459" s="7" t="s">
        <v>18</v>
      </c>
      <c r="AIG16459" s="7" t="n">
        <f t="normal" ca="1">32-LENB(INDIRECT(ADDRESS(16459,916)))</f>
        <v>0</v>
      </c>
      <c r="AIH16459" s="7" t="n">
        <v>7</v>
      </c>
      <c r="AII16459" s="7" t="n">
        <v>65533</v>
      </c>
      <c r="AIJ16459" s="7" t="n">
        <v>7485</v>
      </c>
      <c r="AIK16459" s="7" t="s">
        <v>18</v>
      </c>
      <c r="AIL16459" s="7" t="n">
        <f t="normal" ca="1">32-LENB(INDIRECT(ADDRESS(16459,921)))</f>
        <v>0</v>
      </c>
      <c r="AIM16459" s="7" t="n">
        <v>7</v>
      </c>
      <c r="AIN16459" s="7" t="n">
        <v>65533</v>
      </c>
      <c r="AIO16459" s="7" t="n">
        <v>7486</v>
      </c>
      <c r="AIP16459" s="7" t="s">
        <v>18</v>
      </c>
      <c r="AIQ16459" s="7" t="n">
        <f t="normal" ca="1">32-LENB(INDIRECT(ADDRESS(16459,926)))</f>
        <v>0</v>
      </c>
      <c r="AIR16459" s="7" t="n">
        <v>7</v>
      </c>
      <c r="AIS16459" s="7" t="n">
        <v>65533</v>
      </c>
      <c r="AIT16459" s="7" t="n">
        <v>65023</v>
      </c>
      <c r="AIU16459" s="7" t="s">
        <v>18</v>
      </c>
      <c r="AIV16459" s="7" t="n">
        <f t="normal" ca="1">32-LENB(INDIRECT(ADDRESS(16459,931)))</f>
        <v>0</v>
      </c>
      <c r="AIW16459" s="7" t="n">
        <v>7</v>
      </c>
      <c r="AIX16459" s="7" t="n">
        <v>65533</v>
      </c>
      <c r="AIY16459" s="7" t="n">
        <v>7487</v>
      </c>
      <c r="AIZ16459" s="7" t="s">
        <v>18</v>
      </c>
      <c r="AJA16459" s="7" t="n">
        <f t="normal" ca="1">32-LENB(INDIRECT(ADDRESS(16459,936)))</f>
        <v>0</v>
      </c>
      <c r="AJB16459" s="7" t="n">
        <v>7</v>
      </c>
      <c r="AJC16459" s="7" t="n">
        <v>65533</v>
      </c>
      <c r="AJD16459" s="7" t="n">
        <v>7488</v>
      </c>
      <c r="AJE16459" s="7" t="s">
        <v>18</v>
      </c>
      <c r="AJF16459" s="7" t="n">
        <f t="normal" ca="1">32-LENB(INDIRECT(ADDRESS(16459,941)))</f>
        <v>0</v>
      </c>
      <c r="AJG16459" s="7" t="n">
        <v>7</v>
      </c>
      <c r="AJH16459" s="7" t="n">
        <v>65533</v>
      </c>
      <c r="AJI16459" s="7" t="n">
        <v>65024</v>
      </c>
      <c r="AJJ16459" s="7" t="s">
        <v>18</v>
      </c>
      <c r="AJK16459" s="7" t="n">
        <f t="normal" ca="1">32-LENB(INDIRECT(ADDRESS(16459,946)))</f>
        <v>0</v>
      </c>
      <c r="AJL16459" s="7" t="n">
        <v>7</v>
      </c>
      <c r="AJM16459" s="7" t="n">
        <v>65533</v>
      </c>
      <c r="AJN16459" s="7" t="n">
        <v>7489</v>
      </c>
      <c r="AJO16459" s="7" t="s">
        <v>18</v>
      </c>
      <c r="AJP16459" s="7" t="n">
        <f t="normal" ca="1">32-LENB(INDIRECT(ADDRESS(16459,951)))</f>
        <v>0</v>
      </c>
      <c r="AJQ16459" s="7" t="n">
        <v>7</v>
      </c>
      <c r="AJR16459" s="7" t="n">
        <v>65533</v>
      </c>
      <c r="AJS16459" s="7" t="n">
        <v>65025</v>
      </c>
      <c r="AJT16459" s="7" t="s">
        <v>18</v>
      </c>
      <c r="AJU16459" s="7" t="n">
        <f t="normal" ca="1">32-LENB(INDIRECT(ADDRESS(16459,956)))</f>
        <v>0</v>
      </c>
      <c r="AJV16459" s="7" t="n">
        <v>7</v>
      </c>
      <c r="AJW16459" s="7" t="n">
        <v>65533</v>
      </c>
      <c r="AJX16459" s="7" t="n">
        <v>7490</v>
      </c>
      <c r="AJY16459" s="7" t="s">
        <v>18</v>
      </c>
      <c r="AJZ16459" s="7" t="n">
        <f t="normal" ca="1">32-LENB(INDIRECT(ADDRESS(16459,961)))</f>
        <v>0</v>
      </c>
      <c r="AKA16459" s="7" t="n">
        <v>7</v>
      </c>
      <c r="AKB16459" s="7" t="n">
        <v>65533</v>
      </c>
      <c r="AKC16459" s="7" t="n">
        <v>3496</v>
      </c>
      <c r="AKD16459" s="7" t="s">
        <v>18</v>
      </c>
      <c r="AKE16459" s="7" t="n">
        <f t="normal" ca="1">32-LENB(INDIRECT(ADDRESS(16459,966)))</f>
        <v>0</v>
      </c>
      <c r="AKF16459" s="7" t="n">
        <v>7</v>
      </c>
      <c r="AKG16459" s="7" t="n">
        <v>65533</v>
      </c>
      <c r="AKH16459" s="7" t="n">
        <v>65026</v>
      </c>
      <c r="AKI16459" s="7" t="s">
        <v>18</v>
      </c>
      <c r="AKJ16459" s="7" t="n">
        <f t="normal" ca="1">32-LENB(INDIRECT(ADDRESS(16459,971)))</f>
        <v>0</v>
      </c>
      <c r="AKK16459" s="7" t="n">
        <v>7</v>
      </c>
      <c r="AKL16459" s="7" t="n">
        <v>65533</v>
      </c>
      <c r="AKM16459" s="7" t="n">
        <v>65027</v>
      </c>
      <c r="AKN16459" s="7" t="s">
        <v>18</v>
      </c>
      <c r="AKO16459" s="7" t="n">
        <f t="normal" ca="1">32-LENB(INDIRECT(ADDRESS(16459,976)))</f>
        <v>0</v>
      </c>
      <c r="AKP16459" s="7" t="n">
        <v>7</v>
      </c>
      <c r="AKQ16459" s="7" t="n">
        <v>65533</v>
      </c>
      <c r="AKR16459" s="7" t="n">
        <v>3497</v>
      </c>
      <c r="AKS16459" s="7" t="s">
        <v>18</v>
      </c>
      <c r="AKT16459" s="7" t="n">
        <f t="normal" ca="1">32-LENB(INDIRECT(ADDRESS(16459,981)))</f>
        <v>0</v>
      </c>
      <c r="AKU16459" s="7" t="n">
        <v>7</v>
      </c>
      <c r="AKV16459" s="7" t="n">
        <v>65533</v>
      </c>
      <c r="AKW16459" s="7" t="n">
        <v>3498</v>
      </c>
      <c r="AKX16459" s="7" t="s">
        <v>18</v>
      </c>
      <c r="AKY16459" s="7" t="n">
        <f t="normal" ca="1">32-LENB(INDIRECT(ADDRESS(16459,986)))</f>
        <v>0</v>
      </c>
      <c r="AKZ16459" s="7" t="n">
        <v>7</v>
      </c>
      <c r="ALA16459" s="7" t="n">
        <v>65533</v>
      </c>
      <c r="ALB16459" s="7" t="n">
        <v>65028</v>
      </c>
      <c r="ALC16459" s="7" t="s">
        <v>18</v>
      </c>
      <c r="ALD16459" s="7" t="n">
        <f t="normal" ca="1">32-LENB(INDIRECT(ADDRESS(16459,991)))</f>
        <v>0</v>
      </c>
      <c r="ALE16459" s="7" t="n">
        <v>7</v>
      </c>
      <c r="ALF16459" s="7" t="n">
        <v>65533</v>
      </c>
      <c r="ALG16459" s="7" t="n">
        <v>65029</v>
      </c>
      <c r="ALH16459" s="7" t="s">
        <v>18</v>
      </c>
      <c r="ALI16459" s="7" t="n">
        <f t="normal" ca="1">32-LENB(INDIRECT(ADDRESS(16459,996)))</f>
        <v>0</v>
      </c>
      <c r="ALJ16459" s="7" t="n">
        <v>7</v>
      </c>
      <c r="ALK16459" s="7" t="n">
        <v>65533</v>
      </c>
      <c r="ALL16459" s="7" t="n">
        <v>3499</v>
      </c>
      <c r="ALM16459" s="7" t="s">
        <v>18</v>
      </c>
      <c r="ALN16459" s="7" t="n">
        <f t="normal" ca="1">32-LENB(INDIRECT(ADDRESS(16459,1001)))</f>
        <v>0</v>
      </c>
      <c r="ALO16459" s="7" t="n">
        <v>7</v>
      </c>
      <c r="ALP16459" s="7" t="n">
        <v>65533</v>
      </c>
      <c r="ALQ16459" s="7" t="n">
        <v>3500</v>
      </c>
      <c r="ALR16459" s="7" t="s">
        <v>18</v>
      </c>
      <c r="ALS16459" s="7" t="n">
        <f t="normal" ca="1">32-LENB(INDIRECT(ADDRESS(16459,1006)))</f>
        <v>0</v>
      </c>
      <c r="ALT16459" s="7" t="n">
        <v>7</v>
      </c>
      <c r="ALU16459" s="7" t="n">
        <v>65533</v>
      </c>
      <c r="ALV16459" s="7" t="n">
        <v>3501</v>
      </c>
      <c r="ALW16459" s="7" t="s">
        <v>18</v>
      </c>
      <c r="ALX16459" s="7" t="n">
        <f t="normal" ca="1">32-LENB(INDIRECT(ADDRESS(16459,1011)))</f>
        <v>0</v>
      </c>
      <c r="ALY16459" s="7" t="n">
        <v>7</v>
      </c>
      <c r="ALZ16459" s="7" t="n">
        <v>65533</v>
      </c>
      <c r="AMA16459" s="7" t="n">
        <v>65030</v>
      </c>
      <c r="AMB16459" s="7" t="s">
        <v>18</v>
      </c>
      <c r="AMC16459" s="7" t="n">
        <f t="normal" ca="1">32-LENB(INDIRECT(ADDRESS(16459,1016)))</f>
        <v>0</v>
      </c>
      <c r="AMD16459" s="7" t="n">
        <v>9</v>
      </c>
      <c r="AME16459" s="7" t="n">
        <v>0</v>
      </c>
      <c r="AMF16459" s="7" t="n">
        <v>0</v>
      </c>
      <c r="AMG16459" s="7" t="s">
        <v>432</v>
      </c>
      <c r="AMH16459" s="7" t="n">
        <f t="normal" ca="1">32-LENB(INDIRECT(ADDRESS(16459,1021)))</f>
        <v>0</v>
      </c>
      <c r="AMI16459" s="7" t="n">
        <v>9</v>
      </c>
      <c r="AMJ16459" s="7" t="n">
        <v>5</v>
      </c>
      <c r="AMK16459" s="7" t="n">
        <v>0</v>
      </c>
      <c r="AML16459" s="7" t="s">
        <v>432</v>
      </c>
      <c r="AMM16459" s="7" t="n">
        <f t="normal" ca="1">32-LENB(INDIRECT(ADDRESS(16459,1026)))</f>
        <v>0</v>
      </c>
      <c r="AMN16459" s="7" t="n">
        <v>4</v>
      </c>
      <c r="AMO16459" s="7" t="n">
        <v>65533</v>
      </c>
      <c r="AMP16459" s="7" t="n">
        <v>2004</v>
      </c>
      <c r="AMQ16459" s="7" t="s">
        <v>18</v>
      </c>
      <c r="AMR16459" s="7" t="n">
        <f t="normal" ca="1">32-LENB(INDIRECT(ADDRESS(16459,1031)))</f>
        <v>0</v>
      </c>
      <c r="AMS16459" s="7" t="n">
        <v>7</v>
      </c>
      <c r="AMT16459" s="7" t="n">
        <v>65533</v>
      </c>
      <c r="AMU16459" s="7" t="n">
        <v>65031</v>
      </c>
      <c r="AMV16459" s="7" t="s">
        <v>18</v>
      </c>
      <c r="AMW16459" s="7" t="n">
        <f t="normal" ca="1">32-LENB(INDIRECT(ADDRESS(16459,1036)))</f>
        <v>0</v>
      </c>
      <c r="AMX16459" s="7" t="n">
        <v>7</v>
      </c>
      <c r="AMY16459" s="7" t="n">
        <v>65533</v>
      </c>
      <c r="AMZ16459" s="7" t="n">
        <v>3502</v>
      </c>
      <c r="ANA16459" s="7" t="s">
        <v>18</v>
      </c>
      <c r="ANB16459" s="7" t="n">
        <f t="normal" ca="1">32-LENB(INDIRECT(ADDRESS(16459,1041)))</f>
        <v>0</v>
      </c>
      <c r="ANC16459" s="7" t="n">
        <v>4</v>
      </c>
      <c r="AND16459" s="7" t="n">
        <v>65533</v>
      </c>
      <c r="ANE16459" s="7" t="n">
        <v>2004</v>
      </c>
      <c r="ANF16459" s="7" t="s">
        <v>18</v>
      </c>
      <c r="ANG16459" s="7" t="n">
        <f t="normal" ca="1">32-LENB(INDIRECT(ADDRESS(16459,1046)))</f>
        <v>0</v>
      </c>
      <c r="ANH16459" s="7" t="n">
        <v>7</v>
      </c>
      <c r="ANI16459" s="7" t="n">
        <v>65533</v>
      </c>
      <c r="ANJ16459" s="7" t="n">
        <v>8516</v>
      </c>
      <c r="ANK16459" s="7" t="s">
        <v>18</v>
      </c>
      <c r="ANL16459" s="7" t="n">
        <f t="normal" ca="1">32-LENB(INDIRECT(ADDRESS(16459,1051)))</f>
        <v>0</v>
      </c>
      <c r="ANM16459" s="7" t="n">
        <v>7</v>
      </c>
      <c r="ANN16459" s="7" t="n">
        <v>65533</v>
      </c>
      <c r="ANO16459" s="7" t="n">
        <v>65032</v>
      </c>
      <c r="ANP16459" s="7" t="s">
        <v>18</v>
      </c>
      <c r="ANQ16459" s="7" t="n">
        <f t="normal" ca="1">32-LENB(INDIRECT(ADDRESS(16459,1056)))</f>
        <v>0</v>
      </c>
      <c r="ANR16459" s="7" t="n">
        <v>7</v>
      </c>
      <c r="ANS16459" s="7" t="n">
        <v>65533</v>
      </c>
      <c r="ANT16459" s="7" t="n">
        <v>65033</v>
      </c>
      <c r="ANU16459" s="7" t="s">
        <v>18</v>
      </c>
      <c r="ANV16459" s="7" t="n">
        <f t="normal" ca="1">32-LENB(INDIRECT(ADDRESS(16459,1061)))</f>
        <v>0</v>
      </c>
      <c r="ANW16459" s="7" t="n">
        <v>7</v>
      </c>
      <c r="ANX16459" s="7" t="n">
        <v>65533</v>
      </c>
      <c r="ANY16459" s="7" t="n">
        <v>8517</v>
      </c>
      <c r="ANZ16459" s="7" t="s">
        <v>18</v>
      </c>
      <c r="AOA16459" s="7" t="n">
        <f t="normal" ca="1">32-LENB(INDIRECT(ADDRESS(16459,1066)))</f>
        <v>0</v>
      </c>
      <c r="AOB16459" s="7" t="n">
        <v>7</v>
      </c>
      <c r="AOC16459" s="7" t="n">
        <v>65533</v>
      </c>
      <c r="AOD16459" s="7" t="n">
        <v>8518</v>
      </c>
      <c r="AOE16459" s="7" t="s">
        <v>18</v>
      </c>
      <c r="AOF16459" s="7" t="n">
        <f t="normal" ca="1">32-LENB(INDIRECT(ADDRESS(16459,1071)))</f>
        <v>0</v>
      </c>
      <c r="AOG16459" s="7" t="n">
        <v>7</v>
      </c>
      <c r="AOH16459" s="7" t="n">
        <v>65533</v>
      </c>
      <c r="AOI16459" s="7" t="n">
        <v>65034</v>
      </c>
      <c r="AOJ16459" s="7" t="s">
        <v>18</v>
      </c>
      <c r="AOK16459" s="7" t="n">
        <f t="normal" ca="1">32-LENB(INDIRECT(ADDRESS(16459,1076)))</f>
        <v>0</v>
      </c>
      <c r="AOL16459" s="7" t="n">
        <v>7</v>
      </c>
      <c r="AOM16459" s="7" t="n">
        <v>65533</v>
      </c>
      <c r="AON16459" s="7" t="n">
        <v>8519</v>
      </c>
      <c r="AOO16459" s="7" t="s">
        <v>18</v>
      </c>
      <c r="AOP16459" s="7" t="n">
        <f t="normal" ca="1">32-LENB(INDIRECT(ADDRESS(16459,1081)))</f>
        <v>0</v>
      </c>
      <c r="AOQ16459" s="7" t="n">
        <v>7</v>
      </c>
      <c r="AOR16459" s="7" t="n">
        <v>65533</v>
      </c>
      <c r="AOS16459" s="7" t="n">
        <v>65035</v>
      </c>
      <c r="AOT16459" s="7" t="s">
        <v>18</v>
      </c>
      <c r="AOU16459" s="7" t="n">
        <f t="normal" ca="1">32-LENB(INDIRECT(ADDRESS(16459,1086)))</f>
        <v>0</v>
      </c>
      <c r="AOV16459" s="7" t="n">
        <v>7</v>
      </c>
      <c r="AOW16459" s="7" t="n">
        <v>65533</v>
      </c>
      <c r="AOX16459" s="7" t="n">
        <v>8520</v>
      </c>
      <c r="AOY16459" s="7" t="s">
        <v>18</v>
      </c>
      <c r="AOZ16459" s="7" t="n">
        <f t="normal" ca="1">32-LENB(INDIRECT(ADDRESS(16459,1091)))</f>
        <v>0</v>
      </c>
      <c r="APA16459" s="7" t="n">
        <v>7</v>
      </c>
      <c r="APB16459" s="7" t="n">
        <v>65533</v>
      </c>
      <c r="APC16459" s="7" t="n">
        <v>8521</v>
      </c>
      <c r="APD16459" s="7" t="s">
        <v>18</v>
      </c>
      <c r="APE16459" s="7" t="n">
        <f t="normal" ca="1">32-LENB(INDIRECT(ADDRESS(16459,1096)))</f>
        <v>0</v>
      </c>
      <c r="APF16459" s="7" t="n">
        <v>7</v>
      </c>
      <c r="APG16459" s="7" t="n">
        <v>65533</v>
      </c>
      <c r="APH16459" s="7" t="n">
        <v>65036</v>
      </c>
      <c r="API16459" s="7" t="s">
        <v>18</v>
      </c>
      <c r="APJ16459" s="7" t="n">
        <f t="normal" ca="1">32-LENB(INDIRECT(ADDRESS(16459,1101)))</f>
        <v>0</v>
      </c>
      <c r="APK16459" s="7" t="n">
        <v>7</v>
      </c>
      <c r="APL16459" s="7" t="n">
        <v>65533</v>
      </c>
      <c r="APM16459" s="7" t="n">
        <v>65037</v>
      </c>
      <c r="APN16459" s="7" t="s">
        <v>18</v>
      </c>
      <c r="APO16459" s="7" t="n">
        <f t="normal" ca="1">32-LENB(INDIRECT(ADDRESS(16459,1106)))</f>
        <v>0</v>
      </c>
      <c r="APP16459" s="7" t="n">
        <v>7</v>
      </c>
      <c r="APQ16459" s="7" t="n">
        <v>65533</v>
      </c>
      <c r="APR16459" s="7" t="n">
        <v>65038</v>
      </c>
      <c r="APS16459" s="7" t="s">
        <v>18</v>
      </c>
      <c r="APT16459" s="7" t="n">
        <f t="normal" ca="1">32-LENB(INDIRECT(ADDRESS(16459,1111)))</f>
        <v>0</v>
      </c>
      <c r="APU16459" s="7" t="n">
        <v>7</v>
      </c>
      <c r="APV16459" s="7" t="n">
        <v>65533</v>
      </c>
      <c r="APW16459" s="7" t="n">
        <v>8522</v>
      </c>
      <c r="APX16459" s="7" t="s">
        <v>18</v>
      </c>
      <c r="APY16459" s="7" t="n">
        <f t="normal" ca="1">32-LENB(INDIRECT(ADDRESS(16459,1116)))</f>
        <v>0</v>
      </c>
      <c r="APZ16459" s="7" t="n">
        <v>7</v>
      </c>
      <c r="AQA16459" s="7" t="n">
        <v>65533</v>
      </c>
      <c r="AQB16459" s="7" t="n">
        <v>4505</v>
      </c>
      <c r="AQC16459" s="7" t="s">
        <v>18</v>
      </c>
      <c r="AQD16459" s="7" t="n">
        <f t="normal" ca="1">32-LENB(INDIRECT(ADDRESS(16459,1121)))</f>
        <v>0</v>
      </c>
      <c r="AQE16459" s="7" t="n">
        <v>7</v>
      </c>
      <c r="AQF16459" s="7" t="n">
        <v>65533</v>
      </c>
      <c r="AQG16459" s="7" t="n">
        <v>65276</v>
      </c>
      <c r="AQH16459" s="7" t="s">
        <v>18</v>
      </c>
      <c r="AQI16459" s="7" t="n">
        <f t="normal" ca="1">32-LENB(INDIRECT(ADDRESS(16459,1126)))</f>
        <v>0</v>
      </c>
      <c r="AQJ16459" s="7" t="n">
        <v>7</v>
      </c>
      <c r="AQK16459" s="7" t="n">
        <v>65533</v>
      </c>
      <c r="AQL16459" s="7" t="n">
        <v>65039</v>
      </c>
      <c r="AQM16459" s="7" t="s">
        <v>18</v>
      </c>
      <c r="AQN16459" s="7" t="n">
        <f t="normal" ca="1">32-LENB(INDIRECT(ADDRESS(16459,1131)))</f>
        <v>0</v>
      </c>
      <c r="AQO16459" s="7" t="n">
        <v>7</v>
      </c>
      <c r="AQP16459" s="7" t="n">
        <v>65533</v>
      </c>
      <c r="AQQ16459" s="7" t="n">
        <v>4506</v>
      </c>
      <c r="AQR16459" s="7" t="s">
        <v>18</v>
      </c>
      <c r="AQS16459" s="7" t="n">
        <f t="normal" ca="1">32-LENB(INDIRECT(ADDRESS(16459,1136)))</f>
        <v>0</v>
      </c>
      <c r="AQT16459" s="7" t="n">
        <v>7</v>
      </c>
      <c r="AQU16459" s="7" t="n">
        <v>65533</v>
      </c>
      <c r="AQV16459" s="7" t="n">
        <v>4507</v>
      </c>
      <c r="AQW16459" s="7" t="s">
        <v>18</v>
      </c>
      <c r="AQX16459" s="7" t="n">
        <f t="normal" ca="1">32-LENB(INDIRECT(ADDRESS(16459,1141)))</f>
        <v>0</v>
      </c>
      <c r="AQY16459" s="7" t="n">
        <v>4</v>
      </c>
      <c r="AQZ16459" s="7" t="n">
        <v>65533</v>
      </c>
      <c r="ARA16459" s="7" t="n">
        <v>2000</v>
      </c>
      <c r="ARB16459" s="7" t="s">
        <v>18</v>
      </c>
      <c r="ARC16459" s="7" t="n">
        <f t="normal" ca="1">32-LENB(INDIRECT(ADDRESS(16459,1146)))</f>
        <v>0</v>
      </c>
      <c r="ARD16459" s="7" t="n">
        <v>7</v>
      </c>
      <c r="ARE16459" s="7" t="n">
        <v>65533</v>
      </c>
      <c r="ARF16459" s="7" t="n">
        <v>65040</v>
      </c>
      <c r="ARG16459" s="7" t="s">
        <v>18</v>
      </c>
      <c r="ARH16459" s="7" t="n">
        <f t="normal" ca="1">32-LENB(INDIRECT(ADDRESS(16459,1151)))</f>
        <v>0</v>
      </c>
      <c r="ARI16459" s="7" t="n">
        <v>7</v>
      </c>
      <c r="ARJ16459" s="7" t="n">
        <v>65533</v>
      </c>
      <c r="ARK16459" s="7" t="n">
        <v>65041</v>
      </c>
      <c r="ARL16459" s="7" t="s">
        <v>18</v>
      </c>
      <c r="ARM16459" s="7" t="n">
        <f t="normal" ca="1">32-LENB(INDIRECT(ADDRESS(16459,1156)))</f>
        <v>0</v>
      </c>
      <c r="ARN16459" s="7" t="n">
        <v>7</v>
      </c>
      <c r="ARO16459" s="7" t="n">
        <v>65533</v>
      </c>
      <c r="ARP16459" s="7" t="n">
        <v>4508</v>
      </c>
      <c r="ARQ16459" s="7" t="s">
        <v>18</v>
      </c>
      <c r="ARR16459" s="7" t="n">
        <f t="normal" ca="1">32-LENB(INDIRECT(ADDRESS(16459,1161)))</f>
        <v>0</v>
      </c>
      <c r="ARS16459" s="7" t="n">
        <v>7</v>
      </c>
      <c r="ART16459" s="7" t="n">
        <v>65533</v>
      </c>
      <c r="ARU16459" s="7" t="n">
        <v>4509</v>
      </c>
      <c r="ARV16459" s="7" t="s">
        <v>18</v>
      </c>
      <c r="ARW16459" s="7" t="n">
        <f t="normal" ca="1">32-LENB(INDIRECT(ADDRESS(16459,1166)))</f>
        <v>0</v>
      </c>
      <c r="ARX16459" s="7" t="n">
        <v>7</v>
      </c>
      <c r="ARY16459" s="7" t="n">
        <v>65533</v>
      </c>
      <c r="ARZ16459" s="7" t="n">
        <v>65042</v>
      </c>
      <c r="ASA16459" s="7" t="s">
        <v>18</v>
      </c>
      <c r="ASB16459" s="7" t="n">
        <f t="normal" ca="1">32-LENB(INDIRECT(ADDRESS(16459,1171)))</f>
        <v>0</v>
      </c>
      <c r="ASC16459" s="7" t="n">
        <v>4</v>
      </c>
      <c r="ASD16459" s="7" t="n">
        <v>65533</v>
      </c>
      <c r="ASE16459" s="7" t="n">
        <v>2004</v>
      </c>
      <c r="ASF16459" s="7" t="s">
        <v>18</v>
      </c>
      <c r="ASG16459" s="7" t="n">
        <f t="normal" ca="1">32-LENB(INDIRECT(ADDRESS(16459,1176)))</f>
        <v>0</v>
      </c>
      <c r="ASH16459" s="7" t="n">
        <v>7</v>
      </c>
      <c r="ASI16459" s="7" t="n">
        <v>65533</v>
      </c>
      <c r="ASJ16459" s="7" t="n">
        <v>65043</v>
      </c>
      <c r="ASK16459" s="7" t="s">
        <v>18</v>
      </c>
      <c r="ASL16459" s="7" t="n">
        <f t="normal" ca="1">32-LENB(INDIRECT(ADDRESS(16459,1181)))</f>
        <v>0</v>
      </c>
      <c r="ASM16459" s="7" t="n">
        <v>7</v>
      </c>
      <c r="ASN16459" s="7" t="n">
        <v>65533</v>
      </c>
      <c r="ASO16459" s="7" t="n">
        <v>4510</v>
      </c>
      <c r="ASP16459" s="7" t="s">
        <v>18</v>
      </c>
      <c r="ASQ16459" s="7" t="n">
        <f t="normal" ca="1">32-LENB(INDIRECT(ADDRESS(16459,1186)))</f>
        <v>0</v>
      </c>
      <c r="ASR16459" s="7" t="n">
        <v>7</v>
      </c>
      <c r="ASS16459" s="7" t="n">
        <v>65533</v>
      </c>
      <c r="AST16459" s="7" t="n">
        <v>9431</v>
      </c>
      <c r="ASU16459" s="7" t="s">
        <v>18</v>
      </c>
      <c r="ASV16459" s="7" t="n">
        <f t="normal" ca="1">32-LENB(INDIRECT(ADDRESS(16459,1191)))</f>
        <v>0</v>
      </c>
      <c r="ASW16459" s="7" t="n">
        <v>7</v>
      </c>
      <c r="ASX16459" s="7" t="n">
        <v>65533</v>
      </c>
      <c r="ASY16459" s="7" t="n">
        <v>65044</v>
      </c>
      <c r="ASZ16459" s="7" t="s">
        <v>18</v>
      </c>
      <c r="ATA16459" s="7" t="n">
        <f t="normal" ca="1">32-LENB(INDIRECT(ADDRESS(16459,1196)))</f>
        <v>0</v>
      </c>
      <c r="ATB16459" s="7" t="n">
        <v>7</v>
      </c>
      <c r="ATC16459" s="7" t="n">
        <v>65533</v>
      </c>
      <c r="ATD16459" s="7" t="n">
        <v>65045</v>
      </c>
      <c r="ATE16459" s="7" t="s">
        <v>18</v>
      </c>
      <c r="ATF16459" s="7" t="n">
        <f t="normal" ca="1">32-LENB(INDIRECT(ADDRESS(16459,1201)))</f>
        <v>0</v>
      </c>
      <c r="ATG16459" s="7" t="n">
        <v>7</v>
      </c>
      <c r="ATH16459" s="7" t="n">
        <v>65533</v>
      </c>
      <c r="ATI16459" s="7" t="n">
        <v>9432</v>
      </c>
      <c r="ATJ16459" s="7" t="s">
        <v>18</v>
      </c>
      <c r="ATK16459" s="7" t="n">
        <f t="normal" ca="1">32-LENB(INDIRECT(ADDRESS(16459,1206)))</f>
        <v>0</v>
      </c>
      <c r="ATL16459" s="7" t="n">
        <v>7</v>
      </c>
      <c r="ATM16459" s="7" t="n">
        <v>65533</v>
      </c>
      <c r="ATN16459" s="7" t="n">
        <v>9433</v>
      </c>
      <c r="ATO16459" s="7" t="s">
        <v>18</v>
      </c>
      <c r="ATP16459" s="7" t="n">
        <f t="normal" ca="1">32-LENB(INDIRECT(ADDRESS(16459,1211)))</f>
        <v>0</v>
      </c>
      <c r="ATQ16459" s="7" t="n">
        <v>7</v>
      </c>
      <c r="ATR16459" s="7" t="n">
        <v>65533</v>
      </c>
      <c r="ATS16459" s="7" t="n">
        <v>65046</v>
      </c>
      <c r="ATT16459" s="7" t="s">
        <v>18</v>
      </c>
      <c r="ATU16459" s="7" t="n">
        <f t="normal" ca="1">32-LENB(INDIRECT(ADDRESS(16459,1216)))</f>
        <v>0</v>
      </c>
      <c r="ATV16459" s="7" t="n">
        <v>4</v>
      </c>
      <c r="ATW16459" s="7" t="n">
        <v>65533</v>
      </c>
      <c r="ATX16459" s="7" t="n">
        <v>13028</v>
      </c>
      <c r="ATY16459" s="7" t="s">
        <v>18</v>
      </c>
      <c r="ATZ16459" s="7" t="n">
        <f t="normal" ca="1">32-LENB(INDIRECT(ADDRESS(16459,1221)))</f>
        <v>0</v>
      </c>
      <c r="AUA16459" s="7" t="n">
        <v>4</v>
      </c>
      <c r="AUB16459" s="7" t="n">
        <v>65533</v>
      </c>
      <c r="AUC16459" s="7" t="n">
        <v>8060</v>
      </c>
      <c r="AUD16459" s="7" t="s">
        <v>18</v>
      </c>
      <c r="AUE16459" s="7" t="n">
        <f t="normal" ca="1">32-LENB(INDIRECT(ADDRESS(16459,1226)))</f>
        <v>0</v>
      </c>
      <c r="AUF16459" s="7" t="n">
        <v>7</v>
      </c>
      <c r="AUG16459" s="7" t="n">
        <v>65533</v>
      </c>
      <c r="AUH16459" s="7" t="n">
        <v>65047</v>
      </c>
      <c r="AUI16459" s="7" t="s">
        <v>18</v>
      </c>
      <c r="AUJ16459" s="7" t="n">
        <f t="normal" ca="1">32-LENB(INDIRECT(ADDRESS(16459,1231)))</f>
        <v>0</v>
      </c>
      <c r="AUK16459" s="7" t="n">
        <v>7</v>
      </c>
      <c r="AUL16459" s="7" t="n">
        <v>65533</v>
      </c>
      <c r="AUM16459" s="7" t="n">
        <v>9434</v>
      </c>
      <c r="AUN16459" s="7" t="s">
        <v>18</v>
      </c>
      <c r="AUO16459" s="7" t="n">
        <f t="normal" ca="1">32-LENB(INDIRECT(ADDRESS(16459,1236)))</f>
        <v>0</v>
      </c>
      <c r="AUP16459" s="7" t="n">
        <v>7</v>
      </c>
      <c r="AUQ16459" s="7" t="n">
        <v>65533</v>
      </c>
      <c r="AUR16459" s="7" t="n">
        <v>9435</v>
      </c>
      <c r="AUS16459" s="7" t="s">
        <v>18</v>
      </c>
      <c r="AUT16459" s="7" t="n">
        <f t="normal" ca="1">32-LENB(INDIRECT(ADDRESS(16459,1241)))</f>
        <v>0</v>
      </c>
      <c r="AUU16459" s="7" t="n">
        <v>7</v>
      </c>
      <c r="AUV16459" s="7" t="n">
        <v>65533</v>
      </c>
      <c r="AUW16459" s="7" t="n">
        <v>65048</v>
      </c>
      <c r="AUX16459" s="7" t="s">
        <v>18</v>
      </c>
      <c r="AUY16459" s="7" t="n">
        <f t="normal" ca="1">32-LENB(INDIRECT(ADDRESS(16459,1246)))</f>
        <v>0</v>
      </c>
      <c r="AUZ16459" s="7" t="n">
        <v>7</v>
      </c>
      <c r="AVA16459" s="7" t="n">
        <v>65533</v>
      </c>
      <c r="AVB16459" s="7" t="n">
        <v>9436</v>
      </c>
      <c r="AVC16459" s="7" t="s">
        <v>18</v>
      </c>
      <c r="AVD16459" s="7" t="n">
        <f t="normal" ca="1">32-LENB(INDIRECT(ADDRESS(16459,1251)))</f>
        <v>0</v>
      </c>
      <c r="AVE16459" s="7" t="n">
        <v>7</v>
      </c>
      <c r="AVF16459" s="7" t="n">
        <v>65533</v>
      </c>
      <c r="AVG16459" s="7" t="n">
        <v>65049</v>
      </c>
      <c r="AVH16459" s="7" t="s">
        <v>18</v>
      </c>
      <c r="AVI16459" s="7" t="n">
        <f t="normal" ca="1">32-LENB(INDIRECT(ADDRESS(16459,1256)))</f>
        <v>0</v>
      </c>
      <c r="AVJ16459" s="7" t="n">
        <v>7</v>
      </c>
      <c r="AVK16459" s="7" t="n">
        <v>65533</v>
      </c>
      <c r="AVL16459" s="7" t="n">
        <v>5441</v>
      </c>
      <c r="AVM16459" s="7" t="s">
        <v>18</v>
      </c>
      <c r="AVN16459" s="7" t="n">
        <f t="normal" ca="1">32-LENB(INDIRECT(ADDRESS(16459,1261)))</f>
        <v>0</v>
      </c>
      <c r="AVO16459" s="7" t="n">
        <v>7</v>
      </c>
      <c r="AVP16459" s="7" t="n">
        <v>65533</v>
      </c>
      <c r="AVQ16459" s="7" t="n">
        <v>65050</v>
      </c>
      <c r="AVR16459" s="7" t="s">
        <v>18</v>
      </c>
      <c r="AVS16459" s="7" t="n">
        <f t="normal" ca="1">32-LENB(INDIRECT(ADDRESS(16459,1266)))</f>
        <v>0</v>
      </c>
      <c r="AVT16459" s="7" t="n">
        <v>7</v>
      </c>
      <c r="AVU16459" s="7" t="n">
        <v>65533</v>
      </c>
      <c r="AVV16459" s="7" t="n">
        <v>65051</v>
      </c>
      <c r="AVW16459" s="7" t="s">
        <v>18</v>
      </c>
      <c r="AVX16459" s="7" t="n">
        <f t="normal" ca="1">32-LENB(INDIRECT(ADDRESS(16459,1271)))</f>
        <v>0</v>
      </c>
      <c r="AVY16459" s="7" t="n">
        <v>7</v>
      </c>
      <c r="AVZ16459" s="7" t="n">
        <v>65533</v>
      </c>
      <c r="AWA16459" s="7" t="n">
        <v>5442</v>
      </c>
      <c r="AWB16459" s="7" t="s">
        <v>18</v>
      </c>
      <c r="AWC16459" s="7" t="n">
        <f t="normal" ca="1">32-LENB(INDIRECT(ADDRESS(16459,1276)))</f>
        <v>0</v>
      </c>
      <c r="AWD16459" s="7" t="n">
        <v>7</v>
      </c>
      <c r="AWE16459" s="7" t="n">
        <v>65533</v>
      </c>
      <c r="AWF16459" s="7" t="n">
        <v>5443</v>
      </c>
      <c r="AWG16459" s="7" t="s">
        <v>18</v>
      </c>
      <c r="AWH16459" s="7" t="n">
        <f t="normal" ca="1">32-LENB(INDIRECT(ADDRESS(16459,1281)))</f>
        <v>0</v>
      </c>
      <c r="AWI16459" s="7" t="n">
        <v>4</v>
      </c>
      <c r="AWJ16459" s="7" t="n">
        <v>65533</v>
      </c>
      <c r="AWK16459" s="7" t="n">
        <v>2003</v>
      </c>
      <c r="AWL16459" s="7" t="s">
        <v>18</v>
      </c>
      <c r="AWM16459" s="7" t="n">
        <f t="normal" ca="1">32-LENB(INDIRECT(ADDRESS(16459,1286)))</f>
        <v>0</v>
      </c>
      <c r="AWN16459" s="7" t="n">
        <v>7</v>
      </c>
      <c r="AWO16459" s="7" t="n">
        <v>65533</v>
      </c>
      <c r="AWP16459" s="7" t="n">
        <v>65052</v>
      </c>
      <c r="AWQ16459" s="7" t="s">
        <v>18</v>
      </c>
      <c r="AWR16459" s="7" t="n">
        <f t="normal" ca="1">32-LENB(INDIRECT(ADDRESS(16459,1291)))</f>
        <v>0</v>
      </c>
      <c r="AWS16459" s="7" t="n">
        <v>7</v>
      </c>
      <c r="AWT16459" s="7" t="n">
        <v>65533</v>
      </c>
      <c r="AWU16459" s="7" t="n">
        <v>65053</v>
      </c>
      <c r="AWV16459" s="7" t="s">
        <v>18</v>
      </c>
      <c r="AWW16459" s="7" t="n">
        <f t="normal" ca="1">32-LENB(INDIRECT(ADDRESS(16459,1296)))</f>
        <v>0</v>
      </c>
      <c r="AWX16459" s="7" t="n">
        <v>7</v>
      </c>
      <c r="AWY16459" s="7" t="n">
        <v>65533</v>
      </c>
      <c r="AWZ16459" s="7" t="n">
        <v>5444</v>
      </c>
      <c r="AXA16459" s="7" t="s">
        <v>18</v>
      </c>
      <c r="AXB16459" s="7" t="n">
        <f t="normal" ca="1">32-LENB(INDIRECT(ADDRESS(16459,1301)))</f>
        <v>0</v>
      </c>
      <c r="AXC16459" s="7" t="n">
        <v>7</v>
      </c>
      <c r="AXD16459" s="7" t="n">
        <v>65533</v>
      </c>
      <c r="AXE16459" s="7" t="n">
        <v>5445</v>
      </c>
      <c r="AXF16459" s="7" t="s">
        <v>18</v>
      </c>
      <c r="AXG16459" s="7" t="n">
        <f t="normal" ca="1">32-LENB(INDIRECT(ADDRESS(16459,1306)))</f>
        <v>0</v>
      </c>
      <c r="AXH16459" s="7" t="n">
        <v>7</v>
      </c>
      <c r="AXI16459" s="7" t="n">
        <v>65533</v>
      </c>
      <c r="AXJ16459" s="7" t="n">
        <v>65054</v>
      </c>
      <c r="AXK16459" s="7" t="s">
        <v>18</v>
      </c>
      <c r="AXL16459" s="7" t="n">
        <f t="normal" ca="1">32-LENB(INDIRECT(ADDRESS(16459,1311)))</f>
        <v>0</v>
      </c>
      <c r="AXM16459" s="7" t="n">
        <v>4</v>
      </c>
      <c r="AXN16459" s="7" t="n">
        <v>65533</v>
      </c>
      <c r="AXO16459" s="7" t="n">
        <v>2004</v>
      </c>
      <c r="AXP16459" s="7" t="s">
        <v>18</v>
      </c>
      <c r="AXQ16459" s="7" t="n">
        <f t="normal" ca="1">32-LENB(INDIRECT(ADDRESS(16459,1316)))</f>
        <v>0</v>
      </c>
      <c r="AXR16459" s="7" t="n">
        <v>7</v>
      </c>
      <c r="AXS16459" s="7" t="n">
        <v>65533</v>
      </c>
      <c r="AXT16459" s="7" t="n">
        <v>65055</v>
      </c>
      <c r="AXU16459" s="7" t="s">
        <v>18</v>
      </c>
      <c r="AXV16459" s="7" t="n">
        <f t="normal" ca="1">32-LENB(INDIRECT(ADDRESS(16459,1321)))</f>
        <v>0</v>
      </c>
      <c r="AXW16459" s="7" t="n">
        <v>7</v>
      </c>
      <c r="AXX16459" s="7" t="n">
        <v>65533</v>
      </c>
      <c r="AXY16459" s="7" t="n">
        <v>65056</v>
      </c>
      <c r="AXZ16459" s="7" t="s">
        <v>18</v>
      </c>
      <c r="AYA16459" s="7" t="n">
        <f t="normal" ca="1">32-LENB(INDIRECT(ADDRESS(16459,1326)))</f>
        <v>0</v>
      </c>
      <c r="AYB16459" s="7" t="n">
        <v>7</v>
      </c>
      <c r="AYC16459" s="7" t="n">
        <v>65533</v>
      </c>
      <c r="AYD16459" s="7" t="n">
        <v>5446</v>
      </c>
      <c r="AYE16459" s="7" t="s">
        <v>18</v>
      </c>
      <c r="AYF16459" s="7" t="n">
        <f t="normal" ca="1">32-LENB(INDIRECT(ADDRESS(16459,1331)))</f>
        <v>0</v>
      </c>
      <c r="AYG16459" s="7" t="n">
        <v>7</v>
      </c>
      <c r="AYH16459" s="7" t="n">
        <v>65533</v>
      </c>
      <c r="AYI16459" s="7" t="n">
        <v>65057</v>
      </c>
      <c r="AYJ16459" s="7" t="s">
        <v>18</v>
      </c>
      <c r="AYK16459" s="7" t="n">
        <f t="normal" ca="1">32-LENB(INDIRECT(ADDRESS(16459,1336)))</f>
        <v>0</v>
      </c>
      <c r="AYL16459" s="7" t="n">
        <v>7</v>
      </c>
      <c r="AYM16459" s="7" t="n">
        <v>65533</v>
      </c>
      <c r="AYN16459" s="7" t="n">
        <v>65058</v>
      </c>
      <c r="AYO16459" s="7" t="s">
        <v>18</v>
      </c>
      <c r="AYP16459" s="7" t="n">
        <f t="normal" ca="1">32-LENB(INDIRECT(ADDRESS(16459,1341)))</f>
        <v>0</v>
      </c>
      <c r="AYQ16459" s="7" t="n">
        <v>7</v>
      </c>
      <c r="AYR16459" s="7" t="n">
        <v>65533</v>
      </c>
      <c r="AYS16459" s="7" t="n">
        <v>65059</v>
      </c>
      <c r="AYT16459" s="7" t="s">
        <v>18</v>
      </c>
      <c r="AYU16459" s="7" t="n">
        <f t="normal" ca="1">32-LENB(INDIRECT(ADDRESS(16459,1346)))</f>
        <v>0</v>
      </c>
      <c r="AYV16459" s="7" t="n">
        <v>7</v>
      </c>
      <c r="AYW16459" s="7" t="n">
        <v>65533</v>
      </c>
      <c r="AYX16459" s="7" t="n">
        <v>65060</v>
      </c>
      <c r="AYY16459" s="7" t="s">
        <v>18</v>
      </c>
      <c r="AYZ16459" s="7" t="n">
        <f t="normal" ca="1">32-LENB(INDIRECT(ADDRESS(16459,1351)))</f>
        <v>0</v>
      </c>
      <c r="AZA16459" s="7" t="n">
        <v>7</v>
      </c>
      <c r="AZB16459" s="7" t="n">
        <v>65533</v>
      </c>
      <c r="AZC16459" s="7" t="n">
        <v>65061</v>
      </c>
      <c r="AZD16459" s="7" t="s">
        <v>18</v>
      </c>
      <c r="AZE16459" s="7" t="n">
        <f t="normal" ca="1">32-LENB(INDIRECT(ADDRESS(16459,1356)))</f>
        <v>0</v>
      </c>
      <c r="AZF16459" s="7" t="n">
        <v>7</v>
      </c>
      <c r="AZG16459" s="7" t="n">
        <v>65533</v>
      </c>
      <c r="AZH16459" s="7" t="n">
        <v>65062</v>
      </c>
      <c r="AZI16459" s="7" t="s">
        <v>18</v>
      </c>
      <c r="AZJ16459" s="7" t="n">
        <f t="normal" ca="1">32-LENB(INDIRECT(ADDRESS(16459,1361)))</f>
        <v>0</v>
      </c>
      <c r="AZK16459" s="7" t="n">
        <v>4</v>
      </c>
      <c r="AZL16459" s="7" t="n">
        <v>65533</v>
      </c>
      <c r="AZM16459" s="7" t="n">
        <v>12105</v>
      </c>
      <c r="AZN16459" s="7" t="s">
        <v>18</v>
      </c>
      <c r="AZO16459" s="7" t="n">
        <f t="normal" ca="1">32-LENB(INDIRECT(ADDRESS(16459,1366)))</f>
        <v>0</v>
      </c>
      <c r="AZP16459" s="7" t="n">
        <v>4</v>
      </c>
      <c r="AZQ16459" s="7" t="n">
        <v>65533</v>
      </c>
      <c r="AZR16459" s="7" t="n">
        <v>12010</v>
      </c>
      <c r="AZS16459" s="7" t="s">
        <v>18</v>
      </c>
      <c r="AZT16459" s="7" t="n">
        <f t="normal" ca="1">32-LENB(INDIRECT(ADDRESS(16459,1371)))</f>
        <v>0</v>
      </c>
      <c r="AZU16459" s="7" t="n">
        <v>0</v>
      </c>
      <c r="AZV16459" s="7" t="n">
        <v>65533</v>
      </c>
      <c r="AZW16459" s="7" t="n">
        <v>0</v>
      </c>
      <c r="AZX16459" s="7" t="s">
        <v>18</v>
      </c>
      <c r="AZY16459" s="7" t="n">
        <f t="normal" ca="1">32-LENB(INDIRECT(ADDRESS(16459,1376)))</f>
        <v>0</v>
      </c>
    </row>
    <row r="16460" spans="1:12">
      <c r="A16460" t="s">
        <v>4</v>
      </c>
      <c r="B16460" s="4" t="s">
        <v>5</v>
      </c>
    </row>
    <row r="16461" spans="1:12">
      <c r="A16461" t="n">
        <v>140152</v>
      </c>
      <c r="B16461" s="5" t="n">
        <v>1</v>
      </c>
    </row>
    <row r="16462" spans="1:12" s="3" customFormat="1" customHeight="0">
      <c r="A16462" s="3" t="s">
        <v>2</v>
      </c>
      <c r="B16462" s="3" t="s">
        <v>624</v>
      </c>
    </row>
    <row r="16463" spans="1:12">
      <c r="A16463" t="s">
        <v>4</v>
      </c>
      <c r="B16463" s="4" t="s">
        <v>5</v>
      </c>
      <c r="C16463" s="4" t="s">
        <v>11</v>
      </c>
      <c r="D16463" s="4" t="s">
        <v>11</v>
      </c>
      <c r="E16463" s="4" t="s">
        <v>17</v>
      </c>
      <c r="F16463" s="4" t="s">
        <v>8</v>
      </c>
      <c r="G16463" s="4" t="s">
        <v>619</v>
      </c>
      <c r="H16463" s="4" t="s">
        <v>11</v>
      </c>
      <c r="I16463" s="4" t="s">
        <v>11</v>
      </c>
      <c r="J16463" s="4" t="s">
        <v>17</v>
      </c>
      <c r="K16463" s="4" t="s">
        <v>8</v>
      </c>
      <c r="L16463" s="4" t="s">
        <v>619</v>
      </c>
      <c r="M16463" s="4" t="s">
        <v>11</v>
      </c>
      <c r="N16463" s="4" t="s">
        <v>11</v>
      </c>
      <c r="O16463" s="4" t="s">
        <v>17</v>
      </c>
      <c r="P16463" s="4" t="s">
        <v>8</v>
      </c>
      <c r="Q16463" s="4" t="s">
        <v>619</v>
      </c>
    </row>
    <row r="16464" spans="1:12">
      <c r="A16464" t="n">
        <v>140160</v>
      </c>
      <c r="B16464" s="81" t="n">
        <v>257</v>
      </c>
      <c r="C16464" s="7" t="n">
        <v>9</v>
      </c>
      <c r="D16464" s="7" t="n">
        <v>115</v>
      </c>
      <c r="E16464" s="7" t="n">
        <v>0</v>
      </c>
      <c r="F16464" s="7" t="s">
        <v>581</v>
      </c>
      <c r="G16464" s="7" t="n">
        <f t="normal" ca="1">32-LENB(INDIRECT(ADDRESS(16464,6)))</f>
        <v>0</v>
      </c>
      <c r="H16464" s="7" t="n">
        <v>4</v>
      </c>
      <c r="I16464" s="7" t="n">
        <v>65533</v>
      </c>
      <c r="J16464" s="7" t="n">
        <v>12010</v>
      </c>
      <c r="K16464" s="7" t="s">
        <v>18</v>
      </c>
      <c r="L16464" s="7" t="n">
        <f t="normal" ca="1">32-LENB(INDIRECT(ADDRESS(16464,11)))</f>
        <v>0</v>
      </c>
      <c r="M16464" s="7" t="n">
        <v>0</v>
      </c>
      <c r="N16464" s="7" t="n">
        <v>65533</v>
      </c>
      <c r="O16464" s="7" t="n">
        <v>0</v>
      </c>
      <c r="P16464" s="7" t="s">
        <v>18</v>
      </c>
      <c r="Q16464" s="7" t="n">
        <f t="normal" ca="1">32-LENB(INDIRECT(ADDRESS(16464,16)))</f>
        <v>0</v>
      </c>
    </row>
    <row r="16465" spans="1:1377">
      <c r="A16465" t="s">
        <v>4</v>
      </c>
      <c r="B16465" s="4" t="s">
        <v>5</v>
      </c>
    </row>
    <row r="16466" spans="1:1377">
      <c r="A16466" t="n">
        <v>140280</v>
      </c>
      <c r="B16466" s="5" t="n">
        <v>1</v>
      </c>
    </row>
    <row r="16467" spans="1:1377" s="3" customFormat="1" customHeight="0">
      <c r="A16467" s="3" t="s">
        <v>2</v>
      </c>
      <c r="B16467" s="3" t="s">
        <v>625</v>
      </c>
    </row>
    <row r="16468" spans="1:1377">
      <c r="A16468" t="s">
        <v>4</v>
      </c>
      <c r="B16468" s="4" t="s">
        <v>5</v>
      </c>
      <c r="C16468" s="4" t="s">
        <v>11</v>
      </c>
      <c r="D16468" s="4" t="s">
        <v>11</v>
      </c>
      <c r="E16468" s="4" t="s">
        <v>17</v>
      </c>
      <c r="F16468" s="4" t="s">
        <v>8</v>
      </c>
      <c r="G16468" s="4" t="s">
        <v>619</v>
      </c>
      <c r="H16468" s="4" t="s">
        <v>11</v>
      </c>
      <c r="I16468" s="4" t="s">
        <v>11</v>
      </c>
      <c r="J16468" s="4" t="s">
        <v>17</v>
      </c>
      <c r="K16468" s="4" t="s">
        <v>8</v>
      </c>
      <c r="L16468" s="4" t="s">
        <v>619</v>
      </c>
      <c r="M16468" s="4" t="s">
        <v>11</v>
      </c>
      <c r="N16468" s="4" t="s">
        <v>11</v>
      </c>
      <c r="O16468" s="4" t="s">
        <v>17</v>
      </c>
      <c r="P16468" s="4" t="s">
        <v>8</v>
      </c>
      <c r="Q16468" s="4" t="s">
        <v>619</v>
      </c>
      <c r="R16468" s="4" t="s">
        <v>11</v>
      </c>
      <c r="S16468" s="4" t="s">
        <v>11</v>
      </c>
      <c r="T16468" s="4" t="s">
        <v>17</v>
      </c>
      <c r="U16468" s="4" t="s">
        <v>8</v>
      </c>
      <c r="V16468" s="4" t="s">
        <v>619</v>
      </c>
      <c r="W16468" s="4" t="s">
        <v>11</v>
      </c>
      <c r="X16468" s="4" t="s">
        <v>11</v>
      </c>
      <c r="Y16468" s="4" t="s">
        <v>17</v>
      </c>
      <c r="Z16468" s="4" t="s">
        <v>8</v>
      </c>
      <c r="AA16468" s="4" t="s">
        <v>619</v>
      </c>
      <c r="AB16468" s="4" t="s">
        <v>11</v>
      </c>
      <c r="AC16468" s="4" t="s">
        <v>11</v>
      </c>
      <c r="AD16468" s="4" t="s">
        <v>17</v>
      </c>
      <c r="AE16468" s="4" t="s">
        <v>8</v>
      </c>
      <c r="AF16468" s="4" t="s">
        <v>619</v>
      </c>
      <c r="AG16468" s="4" t="s">
        <v>11</v>
      </c>
      <c r="AH16468" s="4" t="s">
        <v>11</v>
      </c>
      <c r="AI16468" s="4" t="s">
        <v>17</v>
      </c>
      <c r="AJ16468" s="4" t="s">
        <v>8</v>
      </c>
      <c r="AK16468" s="4" t="s">
        <v>619</v>
      </c>
      <c r="AL16468" s="4" t="s">
        <v>11</v>
      </c>
      <c r="AM16468" s="4" t="s">
        <v>11</v>
      </c>
      <c r="AN16468" s="4" t="s">
        <v>17</v>
      </c>
      <c r="AO16468" s="4" t="s">
        <v>8</v>
      </c>
      <c r="AP16468" s="4" t="s">
        <v>619</v>
      </c>
      <c r="AQ16468" s="4" t="s">
        <v>11</v>
      </c>
      <c r="AR16468" s="4" t="s">
        <v>11</v>
      </c>
      <c r="AS16468" s="4" t="s">
        <v>17</v>
      </c>
      <c r="AT16468" s="4" t="s">
        <v>8</v>
      </c>
      <c r="AU16468" s="4" t="s">
        <v>619</v>
      </c>
      <c r="AV16468" s="4" t="s">
        <v>11</v>
      </c>
      <c r="AW16468" s="4" t="s">
        <v>11</v>
      </c>
      <c r="AX16468" s="4" t="s">
        <v>17</v>
      </c>
      <c r="AY16468" s="4" t="s">
        <v>8</v>
      </c>
      <c r="AZ16468" s="4" t="s">
        <v>619</v>
      </c>
      <c r="BA16468" s="4" t="s">
        <v>11</v>
      </c>
      <c r="BB16468" s="4" t="s">
        <v>11</v>
      </c>
      <c r="BC16468" s="4" t="s">
        <v>17</v>
      </c>
      <c r="BD16468" s="4" t="s">
        <v>8</v>
      </c>
      <c r="BE16468" s="4" t="s">
        <v>619</v>
      </c>
      <c r="BF16468" s="4" t="s">
        <v>11</v>
      </c>
      <c r="BG16468" s="4" t="s">
        <v>11</v>
      </c>
      <c r="BH16468" s="4" t="s">
        <v>17</v>
      </c>
      <c r="BI16468" s="4" t="s">
        <v>8</v>
      </c>
      <c r="BJ16468" s="4" t="s">
        <v>619</v>
      </c>
      <c r="BK16468" s="4" t="s">
        <v>11</v>
      </c>
      <c r="BL16468" s="4" t="s">
        <v>11</v>
      </c>
      <c r="BM16468" s="4" t="s">
        <v>17</v>
      </c>
      <c r="BN16468" s="4" t="s">
        <v>8</v>
      </c>
      <c r="BO16468" s="4" t="s">
        <v>619</v>
      </c>
      <c r="BP16468" s="4" t="s">
        <v>11</v>
      </c>
      <c r="BQ16468" s="4" t="s">
        <v>11</v>
      </c>
      <c r="BR16468" s="4" t="s">
        <v>17</v>
      </c>
      <c r="BS16468" s="4" t="s">
        <v>8</v>
      </c>
      <c r="BT16468" s="4" t="s">
        <v>619</v>
      </c>
      <c r="BU16468" s="4" t="s">
        <v>11</v>
      </c>
      <c r="BV16468" s="4" t="s">
        <v>11</v>
      </c>
      <c r="BW16468" s="4" t="s">
        <v>17</v>
      </c>
      <c r="BX16468" s="4" t="s">
        <v>8</v>
      </c>
      <c r="BY16468" s="4" t="s">
        <v>619</v>
      </c>
      <c r="BZ16468" s="4" t="s">
        <v>11</v>
      </c>
      <c r="CA16468" s="4" t="s">
        <v>11</v>
      </c>
      <c r="CB16468" s="4" t="s">
        <v>17</v>
      </c>
      <c r="CC16468" s="4" t="s">
        <v>8</v>
      </c>
      <c r="CD16468" s="4" t="s">
        <v>619</v>
      </c>
      <c r="CE16468" s="4" t="s">
        <v>11</v>
      </c>
      <c r="CF16468" s="4" t="s">
        <v>11</v>
      </c>
      <c r="CG16468" s="4" t="s">
        <v>17</v>
      </c>
      <c r="CH16468" s="4" t="s">
        <v>8</v>
      </c>
      <c r="CI16468" s="4" t="s">
        <v>619</v>
      </c>
      <c r="CJ16468" s="4" t="s">
        <v>11</v>
      </c>
      <c r="CK16468" s="4" t="s">
        <v>11</v>
      </c>
      <c r="CL16468" s="4" t="s">
        <v>17</v>
      </c>
      <c r="CM16468" s="4" t="s">
        <v>8</v>
      </c>
      <c r="CN16468" s="4" t="s">
        <v>619</v>
      </c>
      <c r="CO16468" s="4" t="s">
        <v>11</v>
      </c>
      <c r="CP16468" s="4" t="s">
        <v>11</v>
      </c>
      <c r="CQ16468" s="4" t="s">
        <v>17</v>
      </c>
      <c r="CR16468" s="4" t="s">
        <v>8</v>
      </c>
      <c r="CS16468" s="4" t="s">
        <v>619</v>
      </c>
      <c r="CT16468" s="4" t="s">
        <v>11</v>
      </c>
      <c r="CU16468" s="4" t="s">
        <v>11</v>
      </c>
      <c r="CV16468" s="4" t="s">
        <v>17</v>
      </c>
      <c r="CW16468" s="4" t="s">
        <v>8</v>
      </c>
      <c r="CX16468" s="4" t="s">
        <v>619</v>
      </c>
    </row>
    <row r="16469" spans="1:1377">
      <c r="A16469" t="n">
        <v>140288</v>
      </c>
      <c r="B16469" s="81" t="n">
        <v>257</v>
      </c>
      <c r="C16469" s="7" t="n">
        <v>7</v>
      </c>
      <c r="D16469" s="7" t="n">
        <v>65533</v>
      </c>
      <c r="E16469" s="7" t="n">
        <v>65004</v>
      </c>
      <c r="F16469" s="7" t="s">
        <v>18</v>
      </c>
      <c r="G16469" s="7" t="n">
        <f t="normal" ca="1">32-LENB(INDIRECT(ADDRESS(16469,6)))</f>
        <v>0</v>
      </c>
      <c r="H16469" s="7" t="n">
        <v>7</v>
      </c>
      <c r="I16469" s="7" t="n">
        <v>65533</v>
      </c>
      <c r="J16469" s="7" t="n">
        <v>65005</v>
      </c>
      <c r="K16469" s="7" t="s">
        <v>18</v>
      </c>
      <c r="L16469" s="7" t="n">
        <f t="normal" ca="1">32-LENB(INDIRECT(ADDRESS(16469,11)))</f>
        <v>0</v>
      </c>
      <c r="M16469" s="7" t="n">
        <v>7</v>
      </c>
      <c r="N16469" s="7" t="n">
        <v>65533</v>
      </c>
      <c r="O16469" s="7" t="n">
        <v>65006</v>
      </c>
      <c r="P16469" s="7" t="s">
        <v>18</v>
      </c>
      <c r="Q16469" s="7" t="n">
        <f t="normal" ca="1">32-LENB(INDIRECT(ADDRESS(16469,16)))</f>
        <v>0</v>
      </c>
      <c r="R16469" s="7" t="n">
        <v>7</v>
      </c>
      <c r="S16469" s="7" t="n">
        <v>65533</v>
      </c>
      <c r="T16469" s="7" t="n">
        <v>1497</v>
      </c>
      <c r="U16469" s="7" t="s">
        <v>18</v>
      </c>
      <c r="V16469" s="7" t="n">
        <f t="normal" ca="1">32-LENB(INDIRECT(ADDRESS(16469,21)))</f>
        <v>0</v>
      </c>
      <c r="W16469" s="7" t="n">
        <v>7</v>
      </c>
      <c r="X16469" s="7" t="n">
        <v>65533</v>
      </c>
      <c r="Y16469" s="7" t="n">
        <v>65007</v>
      </c>
      <c r="Z16469" s="7" t="s">
        <v>18</v>
      </c>
      <c r="AA16469" s="7" t="n">
        <f t="normal" ca="1">32-LENB(INDIRECT(ADDRESS(16469,26)))</f>
        <v>0</v>
      </c>
      <c r="AB16469" s="7" t="n">
        <v>7</v>
      </c>
      <c r="AC16469" s="7" t="n">
        <v>65533</v>
      </c>
      <c r="AD16469" s="7" t="n">
        <v>1498</v>
      </c>
      <c r="AE16469" s="7" t="s">
        <v>18</v>
      </c>
      <c r="AF16469" s="7" t="n">
        <f t="normal" ca="1">32-LENB(INDIRECT(ADDRESS(16469,31)))</f>
        <v>0</v>
      </c>
      <c r="AG16469" s="7" t="n">
        <v>7</v>
      </c>
      <c r="AH16469" s="7" t="n">
        <v>65533</v>
      </c>
      <c r="AI16469" s="7" t="n">
        <v>1499</v>
      </c>
      <c r="AJ16469" s="7" t="s">
        <v>18</v>
      </c>
      <c r="AK16469" s="7" t="n">
        <f t="normal" ca="1">32-LENB(INDIRECT(ADDRESS(16469,36)))</f>
        <v>0</v>
      </c>
      <c r="AL16469" s="7" t="n">
        <v>7</v>
      </c>
      <c r="AM16469" s="7" t="n">
        <v>65533</v>
      </c>
      <c r="AN16469" s="7" t="n">
        <v>65008</v>
      </c>
      <c r="AO16469" s="7" t="s">
        <v>18</v>
      </c>
      <c r="AP16469" s="7" t="n">
        <f t="normal" ca="1">32-LENB(INDIRECT(ADDRESS(16469,41)))</f>
        <v>0</v>
      </c>
      <c r="AQ16469" s="7" t="n">
        <v>7</v>
      </c>
      <c r="AR16469" s="7" t="n">
        <v>65533</v>
      </c>
      <c r="AS16469" s="7" t="n">
        <v>65009</v>
      </c>
      <c r="AT16469" s="7" t="s">
        <v>18</v>
      </c>
      <c r="AU16469" s="7" t="n">
        <f t="normal" ca="1">32-LENB(INDIRECT(ADDRESS(16469,46)))</f>
        <v>0</v>
      </c>
      <c r="AV16469" s="7" t="n">
        <v>7</v>
      </c>
      <c r="AW16469" s="7" t="n">
        <v>65533</v>
      </c>
      <c r="AX16469" s="7" t="n">
        <v>1500</v>
      </c>
      <c r="AY16469" s="7" t="s">
        <v>18</v>
      </c>
      <c r="AZ16469" s="7" t="n">
        <f t="normal" ca="1">32-LENB(INDIRECT(ADDRESS(16469,51)))</f>
        <v>0</v>
      </c>
      <c r="BA16469" s="7" t="n">
        <v>7</v>
      </c>
      <c r="BB16469" s="7" t="n">
        <v>65533</v>
      </c>
      <c r="BC16469" s="7" t="n">
        <v>1501</v>
      </c>
      <c r="BD16469" s="7" t="s">
        <v>18</v>
      </c>
      <c r="BE16469" s="7" t="n">
        <f t="normal" ca="1">32-LENB(INDIRECT(ADDRESS(16469,56)))</f>
        <v>0</v>
      </c>
      <c r="BF16469" s="7" t="n">
        <v>7</v>
      </c>
      <c r="BG16469" s="7" t="n">
        <v>65533</v>
      </c>
      <c r="BH16469" s="7" t="n">
        <v>1502</v>
      </c>
      <c r="BI16469" s="7" t="s">
        <v>18</v>
      </c>
      <c r="BJ16469" s="7" t="n">
        <f t="normal" ca="1">32-LENB(INDIRECT(ADDRESS(16469,61)))</f>
        <v>0</v>
      </c>
      <c r="BK16469" s="7" t="n">
        <v>7</v>
      </c>
      <c r="BL16469" s="7" t="n">
        <v>65533</v>
      </c>
      <c r="BM16469" s="7" t="n">
        <v>65010</v>
      </c>
      <c r="BN16469" s="7" t="s">
        <v>18</v>
      </c>
      <c r="BO16469" s="7" t="n">
        <f t="normal" ca="1">32-LENB(INDIRECT(ADDRESS(16469,66)))</f>
        <v>0</v>
      </c>
      <c r="BP16469" s="7" t="n">
        <v>9</v>
      </c>
      <c r="BQ16469" s="7" t="n">
        <v>0</v>
      </c>
      <c r="BR16469" s="7" t="n">
        <v>0</v>
      </c>
      <c r="BS16469" s="7" t="s">
        <v>432</v>
      </c>
      <c r="BT16469" s="7" t="n">
        <f t="normal" ca="1">32-LENB(INDIRECT(ADDRESS(16469,71)))</f>
        <v>0</v>
      </c>
      <c r="BU16469" s="7" t="n">
        <v>9</v>
      </c>
      <c r="BV16469" s="7" t="n">
        <v>1</v>
      </c>
      <c r="BW16469" s="7" t="n">
        <v>0</v>
      </c>
      <c r="BX16469" s="7" t="s">
        <v>432</v>
      </c>
      <c r="BY16469" s="7" t="n">
        <f t="normal" ca="1">32-LENB(INDIRECT(ADDRESS(16469,76)))</f>
        <v>0</v>
      </c>
      <c r="BZ16469" s="7" t="n">
        <v>4</v>
      </c>
      <c r="CA16469" s="7" t="n">
        <v>65533</v>
      </c>
      <c r="CB16469" s="7" t="n">
        <v>2004</v>
      </c>
      <c r="CC16469" s="7" t="s">
        <v>18</v>
      </c>
      <c r="CD16469" s="7" t="n">
        <f t="normal" ca="1">32-LENB(INDIRECT(ADDRESS(16469,81)))</f>
        <v>0</v>
      </c>
      <c r="CE16469" s="7" t="n">
        <v>7</v>
      </c>
      <c r="CF16469" s="7" t="n">
        <v>65533</v>
      </c>
      <c r="CG16469" s="7" t="n">
        <v>65011</v>
      </c>
      <c r="CH16469" s="7" t="s">
        <v>18</v>
      </c>
      <c r="CI16469" s="7" t="n">
        <f t="normal" ca="1">32-LENB(INDIRECT(ADDRESS(16469,86)))</f>
        <v>0</v>
      </c>
      <c r="CJ16469" s="7" t="n">
        <v>7</v>
      </c>
      <c r="CK16469" s="7" t="n">
        <v>65533</v>
      </c>
      <c r="CL16469" s="7" t="n">
        <v>1503</v>
      </c>
      <c r="CM16469" s="7" t="s">
        <v>18</v>
      </c>
      <c r="CN16469" s="7" t="n">
        <f t="normal" ca="1">32-LENB(INDIRECT(ADDRESS(16469,91)))</f>
        <v>0</v>
      </c>
      <c r="CO16469" s="7" t="n">
        <v>4</v>
      </c>
      <c r="CP16469" s="7" t="n">
        <v>65533</v>
      </c>
      <c r="CQ16469" s="7" t="n">
        <v>2004</v>
      </c>
      <c r="CR16469" s="7" t="s">
        <v>18</v>
      </c>
      <c r="CS16469" s="7" t="n">
        <f t="normal" ca="1">32-LENB(INDIRECT(ADDRESS(16469,96)))</f>
        <v>0</v>
      </c>
      <c r="CT16469" s="7" t="n">
        <v>0</v>
      </c>
      <c r="CU16469" s="7" t="n">
        <v>65533</v>
      </c>
      <c r="CV16469" s="7" t="n">
        <v>0</v>
      </c>
      <c r="CW16469" s="7" t="s">
        <v>18</v>
      </c>
      <c r="CX16469" s="7" t="n">
        <f t="normal" ca="1">32-LENB(INDIRECT(ADDRESS(16469,101)))</f>
        <v>0</v>
      </c>
    </row>
    <row r="16470" spans="1:1377">
      <c r="A16470" t="s">
        <v>4</v>
      </c>
      <c r="B16470" s="4" t="s">
        <v>5</v>
      </c>
    </row>
    <row r="16471" spans="1:1377">
      <c r="A16471" t="n">
        <v>141088</v>
      </c>
      <c r="B16471" s="5" t="n">
        <v>1</v>
      </c>
    </row>
    <row r="16472" spans="1:1377" s="3" customFormat="1" customHeight="0">
      <c r="A16472" s="3" t="s">
        <v>2</v>
      </c>
      <c r="B16472" s="3" t="s">
        <v>626</v>
      </c>
    </row>
    <row r="16473" spans="1:1377">
      <c r="A16473" t="s">
        <v>4</v>
      </c>
      <c r="B16473" s="4" t="s">
        <v>5</v>
      </c>
      <c r="C16473" s="4" t="s">
        <v>11</v>
      </c>
      <c r="D16473" s="4" t="s">
        <v>11</v>
      </c>
      <c r="E16473" s="4" t="s">
        <v>17</v>
      </c>
      <c r="F16473" s="4" t="s">
        <v>8</v>
      </c>
      <c r="G16473" s="4" t="s">
        <v>619</v>
      </c>
      <c r="H16473" s="4" t="s">
        <v>11</v>
      </c>
      <c r="I16473" s="4" t="s">
        <v>11</v>
      </c>
      <c r="J16473" s="4" t="s">
        <v>17</v>
      </c>
      <c r="K16473" s="4" t="s">
        <v>8</v>
      </c>
      <c r="L16473" s="4" t="s">
        <v>619</v>
      </c>
      <c r="M16473" s="4" t="s">
        <v>11</v>
      </c>
      <c r="N16473" s="4" t="s">
        <v>11</v>
      </c>
      <c r="O16473" s="4" t="s">
        <v>17</v>
      </c>
      <c r="P16473" s="4" t="s">
        <v>8</v>
      </c>
      <c r="Q16473" s="4" t="s">
        <v>619</v>
      </c>
      <c r="R16473" s="4" t="s">
        <v>11</v>
      </c>
      <c r="S16473" s="4" t="s">
        <v>11</v>
      </c>
      <c r="T16473" s="4" t="s">
        <v>17</v>
      </c>
      <c r="U16473" s="4" t="s">
        <v>8</v>
      </c>
      <c r="V16473" s="4" t="s">
        <v>619</v>
      </c>
      <c r="W16473" s="4" t="s">
        <v>11</v>
      </c>
      <c r="X16473" s="4" t="s">
        <v>11</v>
      </c>
      <c r="Y16473" s="4" t="s">
        <v>17</v>
      </c>
      <c r="Z16473" s="4" t="s">
        <v>8</v>
      </c>
      <c r="AA16473" s="4" t="s">
        <v>619</v>
      </c>
      <c r="AB16473" s="4" t="s">
        <v>11</v>
      </c>
      <c r="AC16473" s="4" t="s">
        <v>11</v>
      </c>
      <c r="AD16473" s="4" t="s">
        <v>17</v>
      </c>
      <c r="AE16473" s="4" t="s">
        <v>8</v>
      </c>
      <c r="AF16473" s="4" t="s">
        <v>619</v>
      </c>
      <c r="AG16473" s="4" t="s">
        <v>11</v>
      </c>
      <c r="AH16473" s="4" t="s">
        <v>11</v>
      </c>
      <c r="AI16473" s="4" t="s">
        <v>17</v>
      </c>
      <c r="AJ16473" s="4" t="s">
        <v>8</v>
      </c>
      <c r="AK16473" s="4" t="s">
        <v>619</v>
      </c>
      <c r="AL16473" s="4" t="s">
        <v>11</v>
      </c>
      <c r="AM16473" s="4" t="s">
        <v>11</v>
      </c>
      <c r="AN16473" s="4" t="s">
        <v>17</v>
      </c>
      <c r="AO16473" s="4" t="s">
        <v>8</v>
      </c>
      <c r="AP16473" s="4" t="s">
        <v>619</v>
      </c>
      <c r="AQ16473" s="4" t="s">
        <v>11</v>
      </c>
      <c r="AR16473" s="4" t="s">
        <v>11</v>
      </c>
      <c r="AS16473" s="4" t="s">
        <v>17</v>
      </c>
      <c r="AT16473" s="4" t="s">
        <v>8</v>
      </c>
      <c r="AU16473" s="4" t="s">
        <v>619</v>
      </c>
      <c r="AV16473" s="4" t="s">
        <v>11</v>
      </c>
      <c r="AW16473" s="4" t="s">
        <v>11</v>
      </c>
      <c r="AX16473" s="4" t="s">
        <v>17</v>
      </c>
      <c r="AY16473" s="4" t="s">
        <v>8</v>
      </c>
      <c r="AZ16473" s="4" t="s">
        <v>619</v>
      </c>
      <c r="BA16473" s="4" t="s">
        <v>11</v>
      </c>
      <c r="BB16473" s="4" t="s">
        <v>11</v>
      </c>
      <c r="BC16473" s="4" t="s">
        <v>17</v>
      </c>
      <c r="BD16473" s="4" t="s">
        <v>8</v>
      </c>
      <c r="BE16473" s="4" t="s">
        <v>619</v>
      </c>
      <c r="BF16473" s="4" t="s">
        <v>11</v>
      </c>
      <c r="BG16473" s="4" t="s">
        <v>11</v>
      </c>
      <c r="BH16473" s="4" t="s">
        <v>17</v>
      </c>
      <c r="BI16473" s="4" t="s">
        <v>8</v>
      </c>
      <c r="BJ16473" s="4" t="s">
        <v>619</v>
      </c>
      <c r="BK16473" s="4" t="s">
        <v>11</v>
      </c>
      <c r="BL16473" s="4" t="s">
        <v>11</v>
      </c>
      <c r="BM16473" s="4" t="s">
        <v>17</v>
      </c>
      <c r="BN16473" s="4" t="s">
        <v>8</v>
      </c>
      <c r="BO16473" s="4" t="s">
        <v>619</v>
      </c>
      <c r="BP16473" s="4" t="s">
        <v>11</v>
      </c>
      <c r="BQ16473" s="4" t="s">
        <v>11</v>
      </c>
      <c r="BR16473" s="4" t="s">
        <v>17</v>
      </c>
      <c r="BS16473" s="4" t="s">
        <v>8</v>
      </c>
      <c r="BT16473" s="4" t="s">
        <v>619</v>
      </c>
      <c r="BU16473" s="4" t="s">
        <v>11</v>
      </c>
      <c r="BV16473" s="4" t="s">
        <v>11</v>
      </c>
      <c r="BW16473" s="4" t="s">
        <v>17</v>
      </c>
      <c r="BX16473" s="4" t="s">
        <v>8</v>
      </c>
      <c r="BY16473" s="4" t="s">
        <v>619</v>
      </c>
      <c r="BZ16473" s="4" t="s">
        <v>11</v>
      </c>
      <c r="CA16473" s="4" t="s">
        <v>11</v>
      </c>
      <c r="CB16473" s="4" t="s">
        <v>17</v>
      </c>
      <c r="CC16473" s="4" t="s">
        <v>8</v>
      </c>
      <c r="CD16473" s="4" t="s">
        <v>619</v>
      </c>
    </row>
    <row r="16474" spans="1:1377">
      <c r="A16474" t="n">
        <v>141104</v>
      </c>
      <c r="B16474" s="81" t="n">
        <v>257</v>
      </c>
      <c r="C16474" s="7" t="n">
        <v>7</v>
      </c>
      <c r="D16474" s="7" t="n">
        <v>65533</v>
      </c>
      <c r="E16474" s="7" t="n">
        <v>65004</v>
      </c>
      <c r="F16474" s="7" t="s">
        <v>18</v>
      </c>
      <c r="G16474" s="7" t="n">
        <f t="normal" ca="1">32-LENB(INDIRECT(ADDRESS(16474,6)))</f>
        <v>0</v>
      </c>
      <c r="H16474" s="7" t="n">
        <v>7</v>
      </c>
      <c r="I16474" s="7" t="n">
        <v>65533</v>
      </c>
      <c r="J16474" s="7" t="n">
        <v>65005</v>
      </c>
      <c r="K16474" s="7" t="s">
        <v>18</v>
      </c>
      <c r="L16474" s="7" t="n">
        <f t="normal" ca="1">32-LENB(INDIRECT(ADDRESS(16474,11)))</f>
        <v>0</v>
      </c>
      <c r="M16474" s="7" t="n">
        <v>7</v>
      </c>
      <c r="N16474" s="7" t="n">
        <v>65533</v>
      </c>
      <c r="O16474" s="7" t="n">
        <v>65006</v>
      </c>
      <c r="P16474" s="7" t="s">
        <v>18</v>
      </c>
      <c r="Q16474" s="7" t="n">
        <f t="normal" ca="1">32-LENB(INDIRECT(ADDRESS(16474,16)))</f>
        <v>0</v>
      </c>
      <c r="R16474" s="7" t="n">
        <v>7</v>
      </c>
      <c r="S16474" s="7" t="n">
        <v>65533</v>
      </c>
      <c r="T16474" s="7" t="n">
        <v>6501</v>
      </c>
      <c r="U16474" s="7" t="s">
        <v>18</v>
      </c>
      <c r="V16474" s="7" t="n">
        <f t="normal" ca="1">32-LENB(INDIRECT(ADDRESS(16474,21)))</f>
        <v>0</v>
      </c>
      <c r="W16474" s="7" t="n">
        <v>7</v>
      </c>
      <c r="X16474" s="7" t="n">
        <v>65533</v>
      </c>
      <c r="Y16474" s="7" t="n">
        <v>65012</v>
      </c>
      <c r="Z16474" s="7" t="s">
        <v>18</v>
      </c>
      <c r="AA16474" s="7" t="n">
        <f t="normal" ca="1">32-LENB(INDIRECT(ADDRESS(16474,26)))</f>
        <v>0</v>
      </c>
      <c r="AB16474" s="7" t="n">
        <v>7</v>
      </c>
      <c r="AC16474" s="7" t="n">
        <v>65533</v>
      </c>
      <c r="AD16474" s="7" t="n">
        <v>6502</v>
      </c>
      <c r="AE16474" s="7" t="s">
        <v>18</v>
      </c>
      <c r="AF16474" s="7" t="n">
        <f t="normal" ca="1">32-LENB(INDIRECT(ADDRESS(16474,31)))</f>
        <v>0</v>
      </c>
      <c r="AG16474" s="7" t="n">
        <v>7</v>
      </c>
      <c r="AH16474" s="7" t="n">
        <v>65533</v>
      </c>
      <c r="AI16474" s="7" t="n">
        <v>6503</v>
      </c>
      <c r="AJ16474" s="7" t="s">
        <v>18</v>
      </c>
      <c r="AK16474" s="7" t="n">
        <f t="normal" ca="1">32-LENB(INDIRECT(ADDRESS(16474,36)))</f>
        <v>0</v>
      </c>
      <c r="AL16474" s="7" t="n">
        <v>7</v>
      </c>
      <c r="AM16474" s="7" t="n">
        <v>65533</v>
      </c>
      <c r="AN16474" s="7" t="n">
        <v>65013</v>
      </c>
      <c r="AO16474" s="7" t="s">
        <v>18</v>
      </c>
      <c r="AP16474" s="7" t="n">
        <f t="normal" ca="1">32-LENB(INDIRECT(ADDRESS(16474,41)))</f>
        <v>0</v>
      </c>
      <c r="AQ16474" s="7" t="n">
        <v>7</v>
      </c>
      <c r="AR16474" s="7" t="n">
        <v>65533</v>
      </c>
      <c r="AS16474" s="7" t="n">
        <v>6504</v>
      </c>
      <c r="AT16474" s="7" t="s">
        <v>18</v>
      </c>
      <c r="AU16474" s="7" t="n">
        <f t="normal" ca="1">32-LENB(INDIRECT(ADDRESS(16474,46)))</f>
        <v>0</v>
      </c>
      <c r="AV16474" s="7" t="n">
        <v>7</v>
      </c>
      <c r="AW16474" s="7" t="n">
        <v>65533</v>
      </c>
      <c r="AX16474" s="7" t="n">
        <v>6505</v>
      </c>
      <c r="AY16474" s="7" t="s">
        <v>18</v>
      </c>
      <c r="AZ16474" s="7" t="n">
        <f t="normal" ca="1">32-LENB(INDIRECT(ADDRESS(16474,51)))</f>
        <v>0</v>
      </c>
      <c r="BA16474" s="7" t="n">
        <v>7</v>
      </c>
      <c r="BB16474" s="7" t="n">
        <v>65533</v>
      </c>
      <c r="BC16474" s="7" t="n">
        <v>6506</v>
      </c>
      <c r="BD16474" s="7" t="s">
        <v>18</v>
      </c>
      <c r="BE16474" s="7" t="n">
        <f t="normal" ca="1">32-LENB(INDIRECT(ADDRESS(16474,56)))</f>
        <v>0</v>
      </c>
      <c r="BF16474" s="7" t="n">
        <v>7</v>
      </c>
      <c r="BG16474" s="7" t="n">
        <v>65533</v>
      </c>
      <c r="BH16474" s="7" t="n">
        <v>65014</v>
      </c>
      <c r="BI16474" s="7" t="s">
        <v>18</v>
      </c>
      <c r="BJ16474" s="7" t="n">
        <f t="normal" ca="1">32-LENB(INDIRECT(ADDRESS(16474,61)))</f>
        <v>0</v>
      </c>
      <c r="BK16474" s="7" t="n">
        <v>7</v>
      </c>
      <c r="BL16474" s="7" t="n">
        <v>65533</v>
      </c>
      <c r="BM16474" s="7" t="n">
        <v>65015</v>
      </c>
      <c r="BN16474" s="7" t="s">
        <v>18</v>
      </c>
      <c r="BO16474" s="7" t="n">
        <f t="normal" ca="1">32-LENB(INDIRECT(ADDRESS(16474,66)))</f>
        <v>0</v>
      </c>
      <c r="BP16474" s="7" t="n">
        <v>7</v>
      </c>
      <c r="BQ16474" s="7" t="n">
        <v>65533</v>
      </c>
      <c r="BR16474" s="7" t="n">
        <v>6507</v>
      </c>
      <c r="BS16474" s="7" t="s">
        <v>18</v>
      </c>
      <c r="BT16474" s="7" t="n">
        <f t="normal" ca="1">32-LENB(INDIRECT(ADDRESS(16474,71)))</f>
        <v>0</v>
      </c>
      <c r="BU16474" s="7" t="n">
        <v>4</v>
      </c>
      <c r="BV16474" s="7" t="n">
        <v>65533</v>
      </c>
      <c r="BW16474" s="7" t="n">
        <v>2004</v>
      </c>
      <c r="BX16474" s="7" t="s">
        <v>18</v>
      </c>
      <c r="BY16474" s="7" t="n">
        <f t="normal" ca="1">32-LENB(INDIRECT(ADDRESS(16474,76)))</f>
        <v>0</v>
      </c>
      <c r="BZ16474" s="7" t="n">
        <v>0</v>
      </c>
      <c r="CA16474" s="7" t="n">
        <v>65533</v>
      </c>
      <c r="CB16474" s="7" t="n">
        <v>0</v>
      </c>
      <c r="CC16474" s="7" t="s">
        <v>18</v>
      </c>
      <c r="CD16474" s="7" t="n">
        <f t="normal" ca="1">32-LENB(INDIRECT(ADDRESS(16474,81)))</f>
        <v>0</v>
      </c>
    </row>
    <row r="16475" spans="1:1377">
      <c r="A16475" t="s">
        <v>4</v>
      </c>
      <c r="B16475" s="4" t="s">
        <v>5</v>
      </c>
    </row>
    <row r="16476" spans="1:1377">
      <c r="A16476" t="n">
        <v>141744</v>
      </c>
      <c r="B16476" s="5" t="n">
        <v>1</v>
      </c>
    </row>
    <row r="16477" spans="1:1377" s="3" customFormat="1" customHeight="0">
      <c r="A16477" s="3" t="s">
        <v>2</v>
      </c>
      <c r="B16477" s="3" t="s">
        <v>627</v>
      </c>
    </row>
    <row r="16478" spans="1:1377">
      <c r="A16478" t="s">
        <v>4</v>
      </c>
      <c r="B16478" s="4" t="s">
        <v>5</v>
      </c>
      <c r="C16478" s="4" t="s">
        <v>11</v>
      </c>
      <c r="D16478" s="4" t="s">
        <v>11</v>
      </c>
      <c r="E16478" s="4" t="s">
        <v>17</v>
      </c>
      <c r="F16478" s="4" t="s">
        <v>8</v>
      </c>
      <c r="G16478" s="4" t="s">
        <v>619</v>
      </c>
      <c r="H16478" s="4" t="s">
        <v>11</v>
      </c>
      <c r="I16478" s="4" t="s">
        <v>11</v>
      </c>
      <c r="J16478" s="4" t="s">
        <v>17</v>
      </c>
      <c r="K16478" s="4" t="s">
        <v>8</v>
      </c>
      <c r="L16478" s="4" t="s">
        <v>619</v>
      </c>
      <c r="M16478" s="4" t="s">
        <v>11</v>
      </c>
      <c r="N16478" s="4" t="s">
        <v>11</v>
      </c>
      <c r="O16478" s="4" t="s">
        <v>17</v>
      </c>
      <c r="P16478" s="4" t="s">
        <v>8</v>
      </c>
      <c r="Q16478" s="4" t="s">
        <v>619</v>
      </c>
      <c r="R16478" s="4" t="s">
        <v>11</v>
      </c>
      <c r="S16478" s="4" t="s">
        <v>11</v>
      </c>
      <c r="T16478" s="4" t="s">
        <v>17</v>
      </c>
      <c r="U16478" s="4" t="s">
        <v>8</v>
      </c>
      <c r="V16478" s="4" t="s">
        <v>619</v>
      </c>
      <c r="W16478" s="4" t="s">
        <v>11</v>
      </c>
      <c r="X16478" s="4" t="s">
        <v>11</v>
      </c>
      <c r="Y16478" s="4" t="s">
        <v>17</v>
      </c>
      <c r="Z16478" s="4" t="s">
        <v>8</v>
      </c>
      <c r="AA16478" s="4" t="s">
        <v>619</v>
      </c>
      <c r="AB16478" s="4" t="s">
        <v>11</v>
      </c>
      <c r="AC16478" s="4" t="s">
        <v>11</v>
      </c>
      <c r="AD16478" s="4" t="s">
        <v>17</v>
      </c>
      <c r="AE16478" s="4" t="s">
        <v>8</v>
      </c>
      <c r="AF16478" s="4" t="s">
        <v>619</v>
      </c>
      <c r="AG16478" s="4" t="s">
        <v>11</v>
      </c>
      <c r="AH16478" s="4" t="s">
        <v>11</v>
      </c>
      <c r="AI16478" s="4" t="s">
        <v>17</v>
      </c>
      <c r="AJ16478" s="4" t="s">
        <v>8</v>
      </c>
      <c r="AK16478" s="4" t="s">
        <v>619</v>
      </c>
      <c r="AL16478" s="4" t="s">
        <v>11</v>
      </c>
      <c r="AM16478" s="4" t="s">
        <v>11</v>
      </c>
      <c r="AN16478" s="4" t="s">
        <v>17</v>
      </c>
      <c r="AO16478" s="4" t="s">
        <v>8</v>
      </c>
      <c r="AP16478" s="4" t="s">
        <v>619</v>
      </c>
      <c r="AQ16478" s="4" t="s">
        <v>11</v>
      </c>
      <c r="AR16478" s="4" t="s">
        <v>11</v>
      </c>
      <c r="AS16478" s="4" t="s">
        <v>17</v>
      </c>
      <c r="AT16478" s="4" t="s">
        <v>8</v>
      </c>
      <c r="AU16478" s="4" t="s">
        <v>619</v>
      </c>
      <c r="AV16478" s="4" t="s">
        <v>11</v>
      </c>
      <c r="AW16478" s="4" t="s">
        <v>11</v>
      </c>
      <c r="AX16478" s="4" t="s">
        <v>17</v>
      </c>
      <c r="AY16478" s="4" t="s">
        <v>8</v>
      </c>
      <c r="AZ16478" s="4" t="s">
        <v>619</v>
      </c>
      <c r="BA16478" s="4" t="s">
        <v>11</v>
      </c>
      <c r="BB16478" s="4" t="s">
        <v>11</v>
      </c>
      <c r="BC16478" s="4" t="s">
        <v>17</v>
      </c>
      <c r="BD16478" s="4" t="s">
        <v>8</v>
      </c>
      <c r="BE16478" s="4" t="s">
        <v>619</v>
      </c>
      <c r="BF16478" s="4" t="s">
        <v>11</v>
      </c>
      <c r="BG16478" s="4" t="s">
        <v>11</v>
      </c>
      <c r="BH16478" s="4" t="s">
        <v>17</v>
      </c>
      <c r="BI16478" s="4" t="s">
        <v>8</v>
      </c>
      <c r="BJ16478" s="4" t="s">
        <v>619</v>
      </c>
      <c r="BK16478" s="4" t="s">
        <v>11</v>
      </c>
      <c r="BL16478" s="4" t="s">
        <v>11</v>
      </c>
      <c r="BM16478" s="4" t="s">
        <v>17</v>
      </c>
      <c r="BN16478" s="4" t="s">
        <v>8</v>
      </c>
      <c r="BO16478" s="4" t="s">
        <v>619</v>
      </c>
      <c r="BP16478" s="4" t="s">
        <v>11</v>
      </c>
      <c r="BQ16478" s="4" t="s">
        <v>11</v>
      </c>
      <c r="BR16478" s="4" t="s">
        <v>17</v>
      </c>
      <c r="BS16478" s="4" t="s">
        <v>8</v>
      </c>
      <c r="BT16478" s="4" t="s">
        <v>619</v>
      </c>
      <c r="BU16478" s="4" t="s">
        <v>11</v>
      </c>
      <c r="BV16478" s="4" t="s">
        <v>11</v>
      </c>
      <c r="BW16478" s="4" t="s">
        <v>17</v>
      </c>
      <c r="BX16478" s="4" t="s">
        <v>8</v>
      </c>
      <c r="BY16478" s="4" t="s">
        <v>619</v>
      </c>
      <c r="BZ16478" s="4" t="s">
        <v>11</v>
      </c>
      <c r="CA16478" s="4" t="s">
        <v>11</v>
      </c>
      <c r="CB16478" s="4" t="s">
        <v>17</v>
      </c>
      <c r="CC16478" s="4" t="s">
        <v>8</v>
      </c>
      <c r="CD16478" s="4" t="s">
        <v>619</v>
      </c>
      <c r="CE16478" s="4" t="s">
        <v>11</v>
      </c>
      <c r="CF16478" s="4" t="s">
        <v>11</v>
      </c>
      <c r="CG16478" s="4" t="s">
        <v>17</v>
      </c>
      <c r="CH16478" s="4" t="s">
        <v>8</v>
      </c>
      <c r="CI16478" s="4" t="s">
        <v>619</v>
      </c>
    </row>
    <row r="16479" spans="1:1377">
      <c r="A16479" t="n">
        <v>141760</v>
      </c>
      <c r="B16479" s="81" t="n">
        <v>257</v>
      </c>
      <c r="C16479" s="7" t="n">
        <v>7</v>
      </c>
      <c r="D16479" s="7" t="n">
        <v>65533</v>
      </c>
      <c r="E16479" s="7" t="n">
        <v>65004</v>
      </c>
      <c r="F16479" s="7" t="s">
        <v>18</v>
      </c>
      <c r="G16479" s="7" t="n">
        <f t="normal" ca="1">32-LENB(INDIRECT(ADDRESS(16479,6)))</f>
        <v>0</v>
      </c>
      <c r="H16479" s="7" t="n">
        <v>7</v>
      </c>
      <c r="I16479" s="7" t="n">
        <v>65533</v>
      </c>
      <c r="J16479" s="7" t="n">
        <v>65005</v>
      </c>
      <c r="K16479" s="7" t="s">
        <v>18</v>
      </c>
      <c r="L16479" s="7" t="n">
        <f t="normal" ca="1">32-LENB(INDIRECT(ADDRESS(16479,11)))</f>
        <v>0</v>
      </c>
      <c r="M16479" s="7" t="n">
        <v>7</v>
      </c>
      <c r="N16479" s="7" t="n">
        <v>65533</v>
      </c>
      <c r="O16479" s="7" t="n">
        <v>65006</v>
      </c>
      <c r="P16479" s="7" t="s">
        <v>18</v>
      </c>
      <c r="Q16479" s="7" t="n">
        <f t="normal" ca="1">32-LENB(INDIRECT(ADDRESS(16479,16)))</f>
        <v>0</v>
      </c>
      <c r="R16479" s="7" t="n">
        <v>7</v>
      </c>
      <c r="S16479" s="7" t="n">
        <v>65533</v>
      </c>
      <c r="T16479" s="7" t="n">
        <v>2471</v>
      </c>
      <c r="U16479" s="7" t="s">
        <v>18</v>
      </c>
      <c r="V16479" s="7" t="n">
        <f t="normal" ca="1">32-LENB(INDIRECT(ADDRESS(16479,21)))</f>
        <v>0</v>
      </c>
      <c r="W16479" s="7" t="n">
        <v>7</v>
      </c>
      <c r="X16479" s="7" t="n">
        <v>65533</v>
      </c>
      <c r="Y16479" s="7" t="n">
        <v>65016</v>
      </c>
      <c r="Z16479" s="7" t="s">
        <v>18</v>
      </c>
      <c r="AA16479" s="7" t="n">
        <f t="normal" ca="1">32-LENB(INDIRECT(ADDRESS(16479,26)))</f>
        <v>0</v>
      </c>
      <c r="AB16479" s="7" t="n">
        <v>4</v>
      </c>
      <c r="AC16479" s="7" t="n">
        <v>65533</v>
      </c>
      <c r="AD16479" s="7" t="n">
        <v>2000</v>
      </c>
      <c r="AE16479" s="7" t="s">
        <v>18</v>
      </c>
      <c r="AF16479" s="7" t="n">
        <f t="normal" ca="1">32-LENB(INDIRECT(ADDRESS(16479,31)))</f>
        <v>0</v>
      </c>
      <c r="AG16479" s="7" t="n">
        <v>7</v>
      </c>
      <c r="AH16479" s="7" t="n">
        <v>65533</v>
      </c>
      <c r="AI16479" s="7" t="n">
        <v>65017</v>
      </c>
      <c r="AJ16479" s="7" t="s">
        <v>18</v>
      </c>
      <c r="AK16479" s="7" t="n">
        <f t="normal" ca="1">32-LENB(INDIRECT(ADDRESS(16479,36)))</f>
        <v>0</v>
      </c>
      <c r="AL16479" s="7" t="n">
        <v>7</v>
      </c>
      <c r="AM16479" s="7" t="n">
        <v>65533</v>
      </c>
      <c r="AN16479" s="7" t="n">
        <v>2472</v>
      </c>
      <c r="AO16479" s="7" t="s">
        <v>18</v>
      </c>
      <c r="AP16479" s="7" t="n">
        <f t="normal" ca="1">32-LENB(INDIRECT(ADDRESS(16479,41)))</f>
        <v>0</v>
      </c>
      <c r="AQ16479" s="7" t="n">
        <v>7</v>
      </c>
      <c r="AR16479" s="7" t="n">
        <v>65533</v>
      </c>
      <c r="AS16479" s="7" t="n">
        <v>2473</v>
      </c>
      <c r="AT16479" s="7" t="s">
        <v>18</v>
      </c>
      <c r="AU16479" s="7" t="n">
        <f t="normal" ca="1">32-LENB(INDIRECT(ADDRESS(16479,46)))</f>
        <v>0</v>
      </c>
      <c r="AV16479" s="7" t="n">
        <v>7</v>
      </c>
      <c r="AW16479" s="7" t="n">
        <v>65533</v>
      </c>
      <c r="AX16479" s="7" t="n">
        <v>2474</v>
      </c>
      <c r="AY16479" s="7" t="s">
        <v>18</v>
      </c>
      <c r="AZ16479" s="7" t="n">
        <f t="normal" ca="1">32-LENB(INDIRECT(ADDRESS(16479,51)))</f>
        <v>0</v>
      </c>
      <c r="BA16479" s="7" t="n">
        <v>7</v>
      </c>
      <c r="BB16479" s="7" t="n">
        <v>65533</v>
      </c>
      <c r="BC16479" s="7" t="n">
        <v>65018</v>
      </c>
      <c r="BD16479" s="7" t="s">
        <v>18</v>
      </c>
      <c r="BE16479" s="7" t="n">
        <f t="normal" ca="1">32-LENB(INDIRECT(ADDRESS(16479,56)))</f>
        <v>0</v>
      </c>
      <c r="BF16479" s="7" t="n">
        <v>4</v>
      </c>
      <c r="BG16479" s="7" t="n">
        <v>65533</v>
      </c>
      <c r="BH16479" s="7" t="n">
        <v>2004</v>
      </c>
      <c r="BI16479" s="7" t="s">
        <v>18</v>
      </c>
      <c r="BJ16479" s="7" t="n">
        <f t="normal" ca="1">32-LENB(INDIRECT(ADDRESS(16479,61)))</f>
        <v>0</v>
      </c>
      <c r="BK16479" s="7" t="n">
        <v>7</v>
      </c>
      <c r="BL16479" s="7" t="n">
        <v>65533</v>
      </c>
      <c r="BM16479" s="7" t="n">
        <v>2475</v>
      </c>
      <c r="BN16479" s="7" t="s">
        <v>18</v>
      </c>
      <c r="BO16479" s="7" t="n">
        <f t="normal" ca="1">32-LENB(INDIRECT(ADDRESS(16479,66)))</f>
        <v>0</v>
      </c>
      <c r="BP16479" s="7" t="n">
        <v>7</v>
      </c>
      <c r="BQ16479" s="7" t="n">
        <v>65533</v>
      </c>
      <c r="BR16479" s="7" t="n">
        <v>65019</v>
      </c>
      <c r="BS16479" s="7" t="s">
        <v>18</v>
      </c>
      <c r="BT16479" s="7" t="n">
        <f t="normal" ca="1">32-LENB(INDIRECT(ADDRESS(16479,71)))</f>
        <v>0</v>
      </c>
      <c r="BU16479" s="7" t="n">
        <v>7</v>
      </c>
      <c r="BV16479" s="7" t="n">
        <v>65533</v>
      </c>
      <c r="BW16479" s="7" t="n">
        <v>65020</v>
      </c>
      <c r="BX16479" s="7" t="s">
        <v>18</v>
      </c>
      <c r="BY16479" s="7" t="n">
        <f t="normal" ca="1">32-LENB(INDIRECT(ADDRESS(16479,76)))</f>
        <v>0</v>
      </c>
      <c r="BZ16479" s="7" t="n">
        <v>7</v>
      </c>
      <c r="CA16479" s="7" t="n">
        <v>65533</v>
      </c>
      <c r="CB16479" s="7" t="n">
        <v>2476</v>
      </c>
      <c r="CC16479" s="7" t="s">
        <v>18</v>
      </c>
      <c r="CD16479" s="7" t="n">
        <f t="normal" ca="1">32-LENB(INDIRECT(ADDRESS(16479,81)))</f>
        <v>0</v>
      </c>
      <c r="CE16479" s="7" t="n">
        <v>0</v>
      </c>
      <c r="CF16479" s="7" t="n">
        <v>65533</v>
      </c>
      <c r="CG16479" s="7" t="n">
        <v>0</v>
      </c>
      <c r="CH16479" s="7" t="s">
        <v>18</v>
      </c>
      <c r="CI16479" s="7" t="n">
        <f t="normal" ca="1">32-LENB(INDIRECT(ADDRESS(16479,86)))</f>
        <v>0</v>
      </c>
    </row>
    <row r="16480" spans="1:1377">
      <c r="A16480" t="s">
        <v>4</v>
      </c>
      <c r="B16480" s="4" t="s">
        <v>5</v>
      </c>
    </row>
    <row r="16481" spans="1:102">
      <c r="A16481" t="n">
        <v>142440</v>
      </c>
      <c r="B16481" s="5" t="n">
        <v>1</v>
      </c>
    </row>
    <row r="16482" spans="1:102" s="3" customFormat="1" customHeight="0">
      <c r="A16482" s="3" t="s">
        <v>2</v>
      </c>
      <c r="B16482" s="3" t="s">
        <v>628</v>
      </c>
    </row>
    <row r="16483" spans="1:102">
      <c r="A16483" t="s">
        <v>4</v>
      </c>
      <c r="B16483" s="4" t="s">
        <v>5</v>
      </c>
      <c r="C16483" s="4" t="s">
        <v>11</v>
      </c>
      <c r="D16483" s="4" t="s">
        <v>11</v>
      </c>
      <c r="E16483" s="4" t="s">
        <v>17</v>
      </c>
      <c r="F16483" s="4" t="s">
        <v>8</v>
      </c>
      <c r="G16483" s="4" t="s">
        <v>619</v>
      </c>
      <c r="H16483" s="4" t="s">
        <v>11</v>
      </c>
      <c r="I16483" s="4" t="s">
        <v>11</v>
      </c>
      <c r="J16483" s="4" t="s">
        <v>17</v>
      </c>
      <c r="K16483" s="4" t="s">
        <v>8</v>
      </c>
      <c r="L16483" s="4" t="s">
        <v>619</v>
      </c>
      <c r="M16483" s="4" t="s">
        <v>11</v>
      </c>
      <c r="N16483" s="4" t="s">
        <v>11</v>
      </c>
      <c r="O16483" s="4" t="s">
        <v>17</v>
      </c>
      <c r="P16483" s="4" t="s">
        <v>8</v>
      </c>
      <c r="Q16483" s="4" t="s">
        <v>619</v>
      </c>
      <c r="R16483" s="4" t="s">
        <v>11</v>
      </c>
      <c r="S16483" s="4" t="s">
        <v>11</v>
      </c>
      <c r="T16483" s="4" t="s">
        <v>17</v>
      </c>
      <c r="U16483" s="4" t="s">
        <v>8</v>
      </c>
      <c r="V16483" s="4" t="s">
        <v>619</v>
      </c>
      <c r="W16483" s="4" t="s">
        <v>11</v>
      </c>
      <c r="X16483" s="4" t="s">
        <v>11</v>
      </c>
      <c r="Y16483" s="4" t="s">
        <v>17</v>
      </c>
      <c r="Z16483" s="4" t="s">
        <v>8</v>
      </c>
      <c r="AA16483" s="4" t="s">
        <v>619</v>
      </c>
      <c r="AB16483" s="4" t="s">
        <v>11</v>
      </c>
      <c r="AC16483" s="4" t="s">
        <v>11</v>
      </c>
      <c r="AD16483" s="4" t="s">
        <v>17</v>
      </c>
      <c r="AE16483" s="4" t="s">
        <v>8</v>
      </c>
      <c r="AF16483" s="4" t="s">
        <v>619</v>
      </c>
      <c r="AG16483" s="4" t="s">
        <v>11</v>
      </c>
      <c r="AH16483" s="4" t="s">
        <v>11</v>
      </c>
      <c r="AI16483" s="4" t="s">
        <v>17</v>
      </c>
      <c r="AJ16483" s="4" t="s">
        <v>8</v>
      </c>
      <c r="AK16483" s="4" t="s">
        <v>619</v>
      </c>
      <c r="AL16483" s="4" t="s">
        <v>11</v>
      </c>
      <c r="AM16483" s="4" t="s">
        <v>11</v>
      </c>
      <c r="AN16483" s="4" t="s">
        <v>17</v>
      </c>
      <c r="AO16483" s="4" t="s">
        <v>8</v>
      </c>
      <c r="AP16483" s="4" t="s">
        <v>619</v>
      </c>
      <c r="AQ16483" s="4" t="s">
        <v>11</v>
      </c>
      <c r="AR16483" s="4" t="s">
        <v>11</v>
      </c>
      <c r="AS16483" s="4" t="s">
        <v>17</v>
      </c>
      <c r="AT16483" s="4" t="s">
        <v>8</v>
      </c>
      <c r="AU16483" s="4" t="s">
        <v>619</v>
      </c>
      <c r="AV16483" s="4" t="s">
        <v>11</v>
      </c>
      <c r="AW16483" s="4" t="s">
        <v>11</v>
      </c>
      <c r="AX16483" s="4" t="s">
        <v>17</v>
      </c>
      <c r="AY16483" s="4" t="s">
        <v>8</v>
      </c>
      <c r="AZ16483" s="4" t="s">
        <v>619</v>
      </c>
      <c r="BA16483" s="4" t="s">
        <v>11</v>
      </c>
      <c r="BB16483" s="4" t="s">
        <v>11</v>
      </c>
      <c r="BC16483" s="4" t="s">
        <v>17</v>
      </c>
      <c r="BD16483" s="4" t="s">
        <v>8</v>
      </c>
      <c r="BE16483" s="4" t="s">
        <v>619</v>
      </c>
      <c r="BF16483" s="4" t="s">
        <v>11</v>
      </c>
      <c r="BG16483" s="4" t="s">
        <v>11</v>
      </c>
      <c r="BH16483" s="4" t="s">
        <v>17</v>
      </c>
      <c r="BI16483" s="4" t="s">
        <v>8</v>
      </c>
      <c r="BJ16483" s="4" t="s">
        <v>619</v>
      </c>
      <c r="BK16483" s="4" t="s">
        <v>11</v>
      </c>
      <c r="BL16483" s="4" t="s">
        <v>11</v>
      </c>
      <c r="BM16483" s="4" t="s">
        <v>17</v>
      </c>
      <c r="BN16483" s="4" t="s">
        <v>8</v>
      </c>
      <c r="BO16483" s="4" t="s">
        <v>619</v>
      </c>
      <c r="BP16483" s="4" t="s">
        <v>11</v>
      </c>
      <c r="BQ16483" s="4" t="s">
        <v>11</v>
      </c>
      <c r="BR16483" s="4" t="s">
        <v>17</v>
      </c>
      <c r="BS16483" s="4" t="s">
        <v>8</v>
      </c>
      <c r="BT16483" s="4" t="s">
        <v>619</v>
      </c>
      <c r="BU16483" s="4" t="s">
        <v>11</v>
      </c>
      <c r="BV16483" s="4" t="s">
        <v>11</v>
      </c>
      <c r="BW16483" s="4" t="s">
        <v>17</v>
      </c>
      <c r="BX16483" s="4" t="s">
        <v>8</v>
      </c>
      <c r="BY16483" s="4" t="s">
        <v>619</v>
      </c>
      <c r="BZ16483" s="4" t="s">
        <v>11</v>
      </c>
      <c r="CA16483" s="4" t="s">
        <v>11</v>
      </c>
      <c r="CB16483" s="4" t="s">
        <v>17</v>
      </c>
      <c r="CC16483" s="4" t="s">
        <v>8</v>
      </c>
      <c r="CD16483" s="4" t="s">
        <v>619</v>
      </c>
    </row>
    <row r="16484" spans="1:102">
      <c r="A16484" t="n">
        <v>142448</v>
      </c>
      <c r="B16484" s="81" t="n">
        <v>257</v>
      </c>
      <c r="C16484" s="7" t="n">
        <v>7</v>
      </c>
      <c r="D16484" s="7" t="n">
        <v>65533</v>
      </c>
      <c r="E16484" s="7" t="n">
        <v>65004</v>
      </c>
      <c r="F16484" s="7" t="s">
        <v>18</v>
      </c>
      <c r="G16484" s="7" t="n">
        <f t="normal" ca="1">32-LENB(INDIRECT(ADDRESS(16484,6)))</f>
        <v>0</v>
      </c>
      <c r="H16484" s="7" t="n">
        <v>7</v>
      </c>
      <c r="I16484" s="7" t="n">
        <v>65533</v>
      </c>
      <c r="J16484" s="7" t="n">
        <v>65005</v>
      </c>
      <c r="K16484" s="7" t="s">
        <v>18</v>
      </c>
      <c r="L16484" s="7" t="n">
        <f t="normal" ca="1">32-LENB(INDIRECT(ADDRESS(16484,11)))</f>
        <v>0</v>
      </c>
      <c r="M16484" s="7" t="n">
        <v>7</v>
      </c>
      <c r="N16484" s="7" t="n">
        <v>65533</v>
      </c>
      <c r="O16484" s="7" t="n">
        <v>65006</v>
      </c>
      <c r="P16484" s="7" t="s">
        <v>18</v>
      </c>
      <c r="Q16484" s="7" t="n">
        <f t="normal" ca="1">32-LENB(INDIRECT(ADDRESS(16484,16)))</f>
        <v>0</v>
      </c>
      <c r="R16484" s="7" t="n">
        <v>7</v>
      </c>
      <c r="S16484" s="7" t="n">
        <v>65533</v>
      </c>
      <c r="T16484" s="7" t="n">
        <v>7484</v>
      </c>
      <c r="U16484" s="7" t="s">
        <v>18</v>
      </c>
      <c r="V16484" s="7" t="n">
        <f t="normal" ca="1">32-LENB(INDIRECT(ADDRESS(16484,21)))</f>
        <v>0</v>
      </c>
      <c r="W16484" s="7" t="n">
        <v>7</v>
      </c>
      <c r="X16484" s="7" t="n">
        <v>65533</v>
      </c>
      <c r="Y16484" s="7" t="n">
        <v>65021</v>
      </c>
      <c r="Z16484" s="7" t="s">
        <v>18</v>
      </c>
      <c r="AA16484" s="7" t="n">
        <f t="normal" ca="1">32-LENB(INDIRECT(ADDRESS(16484,26)))</f>
        <v>0</v>
      </c>
      <c r="AB16484" s="7" t="n">
        <v>7</v>
      </c>
      <c r="AC16484" s="7" t="n">
        <v>65533</v>
      </c>
      <c r="AD16484" s="7" t="n">
        <v>65022</v>
      </c>
      <c r="AE16484" s="7" t="s">
        <v>18</v>
      </c>
      <c r="AF16484" s="7" t="n">
        <f t="normal" ca="1">32-LENB(INDIRECT(ADDRESS(16484,31)))</f>
        <v>0</v>
      </c>
      <c r="AG16484" s="7" t="n">
        <v>7</v>
      </c>
      <c r="AH16484" s="7" t="n">
        <v>65533</v>
      </c>
      <c r="AI16484" s="7" t="n">
        <v>7485</v>
      </c>
      <c r="AJ16484" s="7" t="s">
        <v>18</v>
      </c>
      <c r="AK16484" s="7" t="n">
        <f t="normal" ca="1">32-LENB(INDIRECT(ADDRESS(16484,36)))</f>
        <v>0</v>
      </c>
      <c r="AL16484" s="7" t="n">
        <v>7</v>
      </c>
      <c r="AM16484" s="7" t="n">
        <v>65533</v>
      </c>
      <c r="AN16484" s="7" t="n">
        <v>7486</v>
      </c>
      <c r="AO16484" s="7" t="s">
        <v>18</v>
      </c>
      <c r="AP16484" s="7" t="n">
        <f t="normal" ca="1">32-LENB(INDIRECT(ADDRESS(16484,41)))</f>
        <v>0</v>
      </c>
      <c r="AQ16484" s="7" t="n">
        <v>7</v>
      </c>
      <c r="AR16484" s="7" t="n">
        <v>65533</v>
      </c>
      <c r="AS16484" s="7" t="n">
        <v>65023</v>
      </c>
      <c r="AT16484" s="7" t="s">
        <v>18</v>
      </c>
      <c r="AU16484" s="7" t="n">
        <f t="normal" ca="1">32-LENB(INDIRECT(ADDRESS(16484,46)))</f>
        <v>0</v>
      </c>
      <c r="AV16484" s="7" t="n">
        <v>7</v>
      </c>
      <c r="AW16484" s="7" t="n">
        <v>65533</v>
      </c>
      <c r="AX16484" s="7" t="n">
        <v>7487</v>
      </c>
      <c r="AY16484" s="7" t="s">
        <v>18</v>
      </c>
      <c r="AZ16484" s="7" t="n">
        <f t="normal" ca="1">32-LENB(INDIRECT(ADDRESS(16484,51)))</f>
        <v>0</v>
      </c>
      <c r="BA16484" s="7" t="n">
        <v>7</v>
      </c>
      <c r="BB16484" s="7" t="n">
        <v>65533</v>
      </c>
      <c r="BC16484" s="7" t="n">
        <v>7488</v>
      </c>
      <c r="BD16484" s="7" t="s">
        <v>18</v>
      </c>
      <c r="BE16484" s="7" t="n">
        <f t="normal" ca="1">32-LENB(INDIRECT(ADDRESS(16484,56)))</f>
        <v>0</v>
      </c>
      <c r="BF16484" s="7" t="n">
        <v>7</v>
      </c>
      <c r="BG16484" s="7" t="n">
        <v>65533</v>
      </c>
      <c r="BH16484" s="7" t="n">
        <v>65024</v>
      </c>
      <c r="BI16484" s="7" t="s">
        <v>18</v>
      </c>
      <c r="BJ16484" s="7" t="n">
        <f t="normal" ca="1">32-LENB(INDIRECT(ADDRESS(16484,61)))</f>
        <v>0</v>
      </c>
      <c r="BK16484" s="7" t="n">
        <v>7</v>
      </c>
      <c r="BL16484" s="7" t="n">
        <v>65533</v>
      </c>
      <c r="BM16484" s="7" t="n">
        <v>7489</v>
      </c>
      <c r="BN16484" s="7" t="s">
        <v>18</v>
      </c>
      <c r="BO16484" s="7" t="n">
        <f t="normal" ca="1">32-LENB(INDIRECT(ADDRESS(16484,66)))</f>
        <v>0</v>
      </c>
      <c r="BP16484" s="7" t="n">
        <v>7</v>
      </c>
      <c r="BQ16484" s="7" t="n">
        <v>65533</v>
      </c>
      <c r="BR16484" s="7" t="n">
        <v>65025</v>
      </c>
      <c r="BS16484" s="7" t="s">
        <v>18</v>
      </c>
      <c r="BT16484" s="7" t="n">
        <f t="normal" ca="1">32-LENB(INDIRECT(ADDRESS(16484,71)))</f>
        <v>0</v>
      </c>
      <c r="BU16484" s="7" t="n">
        <v>7</v>
      </c>
      <c r="BV16484" s="7" t="n">
        <v>65533</v>
      </c>
      <c r="BW16484" s="7" t="n">
        <v>7490</v>
      </c>
      <c r="BX16484" s="7" t="s">
        <v>18</v>
      </c>
      <c r="BY16484" s="7" t="n">
        <f t="normal" ca="1">32-LENB(INDIRECT(ADDRESS(16484,76)))</f>
        <v>0</v>
      </c>
      <c r="BZ16484" s="7" t="n">
        <v>0</v>
      </c>
      <c r="CA16484" s="7" t="n">
        <v>65533</v>
      </c>
      <c r="CB16484" s="7" t="n">
        <v>0</v>
      </c>
      <c r="CC16484" s="7" t="s">
        <v>18</v>
      </c>
      <c r="CD16484" s="7" t="n">
        <f t="normal" ca="1">32-LENB(INDIRECT(ADDRESS(16484,81)))</f>
        <v>0</v>
      </c>
    </row>
    <row r="16485" spans="1:102">
      <c r="A16485" t="s">
        <v>4</v>
      </c>
      <c r="B16485" s="4" t="s">
        <v>5</v>
      </c>
    </row>
    <row r="16486" spans="1:102">
      <c r="A16486" t="n">
        <v>143088</v>
      </c>
      <c r="B16486" s="5" t="n">
        <v>1</v>
      </c>
    </row>
    <row r="16487" spans="1:102" s="3" customFormat="1" customHeight="0">
      <c r="A16487" s="3" t="s">
        <v>2</v>
      </c>
      <c r="B16487" s="3" t="s">
        <v>629</v>
      </c>
    </row>
    <row r="16488" spans="1:102">
      <c r="A16488" t="s">
        <v>4</v>
      </c>
      <c r="B16488" s="4" t="s">
        <v>5</v>
      </c>
      <c r="C16488" s="4" t="s">
        <v>11</v>
      </c>
      <c r="D16488" s="4" t="s">
        <v>11</v>
      </c>
      <c r="E16488" s="4" t="s">
        <v>17</v>
      </c>
      <c r="F16488" s="4" t="s">
        <v>8</v>
      </c>
      <c r="G16488" s="4" t="s">
        <v>619</v>
      </c>
      <c r="H16488" s="4" t="s">
        <v>11</v>
      </c>
      <c r="I16488" s="4" t="s">
        <v>11</v>
      </c>
      <c r="J16488" s="4" t="s">
        <v>17</v>
      </c>
      <c r="K16488" s="4" t="s">
        <v>8</v>
      </c>
      <c r="L16488" s="4" t="s">
        <v>619</v>
      </c>
      <c r="M16488" s="4" t="s">
        <v>11</v>
      </c>
      <c r="N16488" s="4" t="s">
        <v>11</v>
      </c>
      <c r="O16488" s="4" t="s">
        <v>17</v>
      </c>
      <c r="P16488" s="4" t="s">
        <v>8</v>
      </c>
      <c r="Q16488" s="4" t="s">
        <v>619</v>
      </c>
      <c r="R16488" s="4" t="s">
        <v>11</v>
      </c>
      <c r="S16488" s="4" t="s">
        <v>11</v>
      </c>
      <c r="T16488" s="4" t="s">
        <v>17</v>
      </c>
      <c r="U16488" s="4" t="s">
        <v>8</v>
      </c>
      <c r="V16488" s="4" t="s">
        <v>619</v>
      </c>
      <c r="W16488" s="4" t="s">
        <v>11</v>
      </c>
      <c r="X16488" s="4" t="s">
        <v>11</v>
      </c>
      <c r="Y16488" s="4" t="s">
        <v>17</v>
      </c>
      <c r="Z16488" s="4" t="s">
        <v>8</v>
      </c>
      <c r="AA16488" s="4" t="s">
        <v>619</v>
      </c>
      <c r="AB16488" s="4" t="s">
        <v>11</v>
      </c>
      <c r="AC16488" s="4" t="s">
        <v>11</v>
      </c>
      <c r="AD16488" s="4" t="s">
        <v>17</v>
      </c>
      <c r="AE16488" s="4" t="s">
        <v>8</v>
      </c>
      <c r="AF16488" s="4" t="s">
        <v>619</v>
      </c>
      <c r="AG16488" s="4" t="s">
        <v>11</v>
      </c>
      <c r="AH16488" s="4" t="s">
        <v>11</v>
      </c>
      <c r="AI16488" s="4" t="s">
        <v>17</v>
      </c>
      <c r="AJ16488" s="4" t="s">
        <v>8</v>
      </c>
      <c r="AK16488" s="4" t="s">
        <v>619</v>
      </c>
      <c r="AL16488" s="4" t="s">
        <v>11</v>
      </c>
      <c r="AM16488" s="4" t="s">
        <v>11</v>
      </c>
      <c r="AN16488" s="4" t="s">
        <v>17</v>
      </c>
      <c r="AO16488" s="4" t="s">
        <v>8</v>
      </c>
      <c r="AP16488" s="4" t="s">
        <v>619</v>
      </c>
      <c r="AQ16488" s="4" t="s">
        <v>11</v>
      </c>
      <c r="AR16488" s="4" t="s">
        <v>11</v>
      </c>
      <c r="AS16488" s="4" t="s">
        <v>17</v>
      </c>
      <c r="AT16488" s="4" t="s">
        <v>8</v>
      </c>
      <c r="AU16488" s="4" t="s">
        <v>619</v>
      </c>
      <c r="AV16488" s="4" t="s">
        <v>11</v>
      </c>
      <c r="AW16488" s="4" t="s">
        <v>11</v>
      </c>
      <c r="AX16488" s="4" t="s">
        <v>17</v>
      </c>
      <c r="AY16488" s="4" t="s">
        <v>8</v>
      </c>
      <c r="AZ16488" s="4" t="s">
        <v>619</v>
      </c>
      <c r="BA16488" s="4" t="s">
        <v>11</v>
      </c>
      <c r="BB16488" s="4" t="s">
        <v>11</v>
      </c>
      <c r="BC16488" s="4" t="s">
        <v>17</v>
      </c>
      <c r="BD16488" s="4" t="s">
        <v>8</v>
      </c>
      <c r="BE16488" s="4" t="s">
        <v>619</v>
      </c>
      <c r="BF16488" s="4" t="s">
        <v>11</v>
      </c>
      <c r="BG16488" s="4" t="s">
        <v>11</v>
      </c>
      <c r="BH16488" s="4" t="s">
        <v>17</v>
      </c>
      <c r="BI16488" s="4" t="s">
        <v>8</v>
      </c>
      <c r="BJ16488" s="4" t="s">
        <v>619</v>
      </c>
      <c r="BK16488" s="4" t="s">
        <v>11</v>
      </c>
      <c r="BL16488" s="4" t="s">
        <v>11</v>
      </c>
      <c r="BM16488" s="4" t="s">
        <v>17</v>
      </c>
      <c r="BN16488" s="4" t="s">
        <v>8</v>
      </c>
      <c r="BO16488" s="4" t="s">
        <v>619</v>
      </c>
      <c r="BP16488" s="4" t="s">
        <v>11</v>
      </c>
      <c r="BQ16488" s="4" t="s">
        <v>11</v>
      </c>
      <c r="BR16488" s="4" t="s">
        <v>17</v>
      </c>
      <c r="BS16488" s="4" t="s">
        <v>8</v>
      </c>
      <c r="BT16488" s="4" t="s">
        <v>619</v>
      </c>
      <c r="BU16488" s="4" t="s">
        <v>11</v>
      </c>
      <c r="BV16488" s="4" t="s">
        <v>11</v>
      </c>
      <c r="BW16488" s="4" t="s">
        <v>17</v>
      </c>
      <c r="BX16488" s="4" t="s">
        <v>8</v>
      </c>
      <c r="BY16488" s="4" t="s">
        <v>619</v>
      </c>
      <c r="BZ16488" s="4" t="s">
        <v>11</v>
      </c>
      <c r="CA16488" s="4" t="s">
        <v>11</v>
      </c>
      <c r="CB16488" s="4" t="s">
        <v>17</v>
      </c>
      <c r="CC16488" s="4" t="s">
        <v>8</v>
      </c>
      <c r="CD16488" s="4" t="s">
        <v>619</v>
      </c>
      <c r="CE16488" s="4" t="s">
        <v>11</v>
      </c>
      <c r="CF16488" s="4" t="s">
        <v>11</v>
      </c>
      <c r="CG16488" s="4" t="s">
        <v>17</v>
      </c>
      <c r="CH16488" s="4" t="s">
        <v>8</v>
      </c>
      <c r="CI16488" s="4" t="s">
        <v>619</v>
      </c>
      <c r="CJ16488" s="4" t="s">
        <v>11</v>
      </c>
      <c r="CK16488" s="4" t="s">
        <v>11</v>
      </c>
      <c r="CL16488" s="4" t="s">
        <v>17</v>
      </c>
      <c r="CM16488" s="4" t="s">
        <v>8</v>
      </c>
      <c r="CN16488" s="4" t="s">
        <v>619</v>
      </c>
      <c r="CO16488" s="4" t="s">
        <v>11</v>
      </c>
      <c r="CP16488" s="4" t="s">
        <v>11</v>
      </c>
      <c r="CQ16488" s="4" t="s">
        <v>17</v>
      </c>
      <c r="CR16488" s="4" t="s">
        <v>8</v>
      </c>
      <c r="CS16488" s="4" t="s">
        <v>619</v>
      </c>
      <c r="CT16488" s="4" t="s">
        <v>11</v>
      </c>
      <c r="CU16488" s="4" t="s">
        <v>11</v>
      </c>
      <c r="CV16488" s="4" t="s">
        <v>17</v>
      </c>
      <c r="CW16488" s="4" t="s">
        <v>8</v>
      </c>
      <c r="CX16488" s="4" t="s">
        <v>619</v>
      </c>
      <c r="CY16488" s="4" t="s">
        <v>11</v>
      </c>
      <c r="CZ16488" s="4" t="s">
        <v>11</v>
      </c>
      <c r="DA16488" s="4" t="s">
        <v>17</v>
      </c>
      <c r="DB16488" s="4" t="s">
        <v>8</v>
      </c>
      <c r="DC16488" s="4" t="s">
        <v>619</v>
      </c>
    </row>
    <row r="16489" spans="1:102">
      <c r="A16489" t="n">
        <v>143104</v>
      </c>
      <c r="B16489" s="81" t="n">
        <v>257</v>
      </c>
      <c r="C16489" s="7" t="n">
        <v>7</v>
      </c>
      <c r="D16489" s="7" t="n">
        <v>65533</v>
      </c>
      <c r="E16489" s="7" t="n">
        <v>65004</v>
      </c>
      <c r="F16489" s="7" t="s">
        <v>18</v>
      </c>
      <c r="G16489" s="7" t="n">
        <f t="normal" ca="1">32-LENB(INDIRECT(ADDRESS(16489,6)))</f>
        <v>0</v>
      </c>
      <c r="H16489" s="7" t="n">
        <v>7</v>
      </c>
      <c r="I16489" s="7" t="n">
        <v>65533</v>
      </c>
      <c r="J16489" s="7" t="n">
        <v>65005</v>
      </c>
      <c r="K16489" s="7" t="s">
        <v>18</v>
      </c>
      <c r="L16489" s="7" t="n">
        <f t="normal" ca="1">32-LENB(INDIRECT(ADDRESS(16489,11)))</f>
        <v>0</v>
      </c>
      <c r="M16489" s="7" t="n">
        <v>7</v>
      </c>
      <c r="N16489" s="7" t="n">
        <v>65533</v>
      </c>
      <c r="O16489" s="7" t="n">
        <v>65006</v>
      </c>
      <c r="P16489" s="7" t="s">
        <v>18</v>
      </c>
      <c r="Q16489" s="7" t="n">
        <f t="normal" ca="1">32-LENB(INDIRECT(ADDRESS(16489,16)))</f>
        <v>0</v>
      </c>
      <c r="R16489" s="7" t="n">
        <v>7</v>
      </c>
      <c r="S16489" s="7" t="n">
        <v>65533</v>
      </c>
      <c r="T16489" s="7" t="n">
        <v>3496</v>
      </c>
      <c r="U16489" s="7" t="s">
        <v>18</v>
      </c>
      <c r="V16489" s="7" t="n">
        <f t="normal" ca="1">32-LENB(INDIRECT(ADDRESS(16489,21)))</f>
        <v>0</v>
      </c>
      <c r="W16489" s="7" t="n">
        <v>7</v>
      </c>
      <c r="X16489" s="7" t="n">
        <v>65533</v>
      </c>
      <c r="Y16489" s="7" t="n">
        <v>65026</v>
      </c>
      <c r="Z16489" s="7" t="s">
        <v>18</v>
      </c>
      <c r="AA16489" s="7" t="n">
        <f t="normal" ca="1">32-LENB(INDIRECT(ADDRESS(16489,26)))</f>
        <v>0</v>
      </c>
      <c r="AB16489" s="7" t="n">
        <v>7</v>
      </c>
      <c r="AC16489" s="7" t="n">
        <v>65533</v>
      </c>
      <c r="AD16489" s="7" t="n">
        <v>65027</v>
      </c>
      <c r="AE16489" s="7" t="s">
        <v>18</v>
      </c>
      <c r="AF16489" s="7" t="n">
        <f t="normal" ca="1">32-LENB(INDIRECT(ADDRESS(16489,31)))</f>
        <v>0</v>
      </c>
      <c r="AG16489" s="7" t="n">
        <v>7</v>
      </c>
      <c r="AH16489" s="7" t="n">
        <v>65533</v>
      </c>
      <c r="AI16489" s="7" t="n">
        <v>3497</v>
      </c>
      <c r="AJ16489" s="7" t="s">
        <v>18</v>
      </c>
      <c r="AK16489" s="7" t="n">
        <f t="normal" ca="1">32-LENB(INDIRECT(ADDRESS(16489,36)))</f>
        <v>0</v>
      </c>
      <c r="AL16489" s="7" t="n">
        <v>7</v>
      </c>
      <c r="AM16489" s="7" t="n">
        <v>65533</v>
      </c>
      <c r="AN16489" s="7" t="n">
        <v>3498</v>
      </c>
      <c r="AO16489" s="7" t="s">
        <v>18</v>
      </c>
      <c r="AP16489" s="7" t="n">
        <f t="normal" ca="1">32-LENB(INDIRECT(ADDRESS(16489,41)))</f>
        <v>0</v>
      </c>
      <c r="AQ16489" s="7" t="n">
        <v>7</v>
      </c>
      <c r="AR16489" s="7" t="n">
        <v>65533</v>
      </c>
      <c r="AS16489" s="7" t="n">
        <v>65028</v>
      </c>
      <c r="AT16489" s="7" t="s">
        <v>18</v>
      </c>
      <c r="AU16489" s="7" t="n">
        <f t="normal" ca="1">32-LENB(INDIRECT(ADDRESS(16489,46)))</f>
        <v>0</v>
      </c>
      <c r="AV16489" s="7" t="n">
        <v>7</v>
      </c>
      <c r="AW16489" s="7" t="n">
        <v>65533</v>
      </c>
      <c r="AX16489" s="7" t="n">
        <v>65029</v>
      </c>
      <c r="AY16489" s="7" t="s">
        <v>18</v>
      </c>
      <c r="AZ16489" s="7" t="n">
        <f t="normal" ca="1">32-LENB(INDIRECT(ADDRESS(16489,51)))</f>
        <v>0</v>
      </c>
      <c r="BA16489" s="7" t="n">
        <v>7</v>
      </c>
      <c r="BB16489" s="7" t="n">
        <v>65533</v>
      </c>
      <c r="BC16489" s="7" t="n">
        <v>3499</v>
      </c>
      <c r="BD16489" s="7" t="s">
        <v>18</v>
      </c>
      <c r="BE16489" s="7" t="n">
        <f t="normal" ca="1">32-LENB(INDIRECT(ADDRESS(16489,56)))</f>
        <v>0</v>
      </c>
      <c r="BF16489" s="7" t="n">
        <v>7</v>
      </c>
      <c r="BG16489" s="7" t="n">
        <v>65533</v>
      </c>
      <c r="BH16489" s="7" t="n">
        <v>3500</v>
      </c>
      <c r="BI16489" s="7" t="s">
        <v>18</v>
      </c>
      <c r="BJ16489" s="7" t="n">
        <f t="normal" ca="1">32-LENB(INDIRECT(ADDRESS(16489,61)))</f>
        <v>0</v>
      </c>
      <c r="BK16489" s="7" t="n">
        <v>7</v>
      </c>
      <c r="BL16489" s="7" t="n">
        <v>65533</v>
      </c>
      <c r="BM16489" s="7" t="n">
        <v>3501</v>
      </c>
      <c r="BN16489" s="7" t="s">
        <v>18</v>
      </c>
      <c r="BO16489" s="7" t="n">
        <f t="normal" ca="1">32-LENB(INDIRECT(ADDRESS(16489,66)))</f>
        <v>0</v>
      </c>
      <c r="BP16489" s="7" t="n">
        <v>7</v>
      </c>
      <c r="BQ16489" s="7" t="n">
        <v>65533</v>
      </c>
      <c r="BR16489" s="7" t="n">
        <v>65030</v>
      </c>
      <c r="BS16489" s="7" t="s">
        <v>18</v>
      </c>
      <c r="BT16489" s="7" t="n">
        <f t="normal" ca="1">32-LENB(INDIRECT(ADDRESS(16489,71)))</f>
        <v>0</v>
      </c>
      <c r="BU16489" s="7" t="n">
        <v>9</v>
      </c>
      <c r="BV16489" s="7" t="n">
        <v>0</v>
      </c>
      <c r="BW16489" s="7" t="n">
        <v>0</v>
      </c>
      <c r="BX16489" s="7" t="s">
        <v>432</v>
      </c>
      <c r="BY16489" s="7" t="n">
        <f t="normal" ca="1">32-LENB(INDIRECT(ADDRESS(16489,76)))</f>
        <v>0</v>
      </c>
      <c r="BZ16489" s="7" t="n">
        <v>9</v>
      </c>
      <c r="CA16489" s="7" t="n">
        <v>5</v>
      </c>
      <c r="CB16489" s="7" t="n">
        <v>0</v>
      </c>
      <c r="CC16489" s="7" t="s">
        <v>432</v>
      </c>
      <c r="CD16489" s="7" t="n">
        <f t="normal" ca="1">32-LENB(INDIRECT(ADDRESS(16489,81)))</f>
        <v>0</v>
      </c>
      <c r="CE16489" s="7" t="n">
        <v>4</v>
      </c>
      <c r="CF16489" s="7" t="n">
        <v>65533</v>
      </c>
      <c r="CG16489" s="7" t="n">
        <v>2004</v>
      </c>
      <c r="CH16489" s="7" t="s">
        <v>18</v>
      </c>
      <c r="CI16489" s="7" t="n">
        <f t="normal" ca="1">32-LENB(INDIRECT(ADDRESS(16489,86)))</f>
        <v>0</v>
      </c>
      <c r="CJ16489" s="7" t="n">
        <v>7</v>
      </c>
      <c r="CK16489" s="7" t="n">
        <v>65533</v>
      </c>
      <c r="CL16489" s="7" t="n">
        <v>65031</v>
      </c>
      <c r="CM16489" s="7" t="s">
        <v>18</v>
      </c>
      <c r="CN16489" s="7" t="n">
        <f t="normal" ca="1">32-LENB(INDIRECT(ADDRESS(16489,91)))</f>
        <v>0</v>
      </c>
      <c r="CO16489" s="7" t="n">
        <v>7</v>
      </c>
      <c r="CP16489" s="7" t="n">
        <v>65533</v>
      </c>
      <c r="CQ16489" s="7" t="n">
        <v>3502</v>
      </c>
      <c r="CR16489" s="7" t="s">
        <v>18</v>
      </c>
      <c r="CS16489" s="7" t="n">
        <f t="normal" ca="1">32-LENB(INDIRECT(ADDRESS(16489,96)))</f>
        <v>0</v>
      </c>
      <c r="CT16489" s="7" t="n">
        <v>4</v>
      </c>
      <c r="CU16489" s="7" t="n">
        <v>65533</v>
      </c>
      <c r="CV16489" s="7" t="n">
        <v>2004</v>
      </c>
      <c r="CW16489" s="7" t="s">
        <v>18</v>
      </c>
      <c r="CX16489" s="7" t="n">
        <f t="normal" ca="1">32-LENB(INDIRECT(ADDRESS(16489,101)))</f>
        <v>0</v>
      </c>
      <c r="CY16489" s="7" t="n">
        <v>0</v>
      </c>
      <c r="CZ16489" s="7" t="n">
        <v>65533</v>
      </c>
      <c r="DA16489" s="7" t="n">
        <v>0</v>
      </c>
      <c r="DB16489" s="7" t="s">
        <v>18</v>
      </c>
      <c r="DC16489" s="7" t="n">
        <f t="normal" ca="1">32-LENB(INDIRECT(ADDRESS(16489,106)))</f>
        <v>0</v>
      </c>
    </row>
    <row r="16490" spans="1:102">
      <c r="A16490" t="s">
        <v>4</v>
      </c>
      <c r="B16490" s="4" t="s">
        <v>5</v>
      </c>
    </row>
    <row r="16491" spans="1:102">
      <c r="A16491" t="n">
        <v>143944</v>
      </c>
      <c r="B16491" s="5" t="n">
        <v>1</v>
      </c>
    </row>
    <row r="16492" spans="1:102" s="3" customFormat="1" customHeight="0">
      <c r="A16492" s="3" t="s">
        <v>2</v>
      </c>
      <c r="B16492" s="3" t="s">
        <v>630</v>
      </c>
    </row>
    <row r="16493" spans="1:102">
      <c r="A16493" t="s">
        <v>4</v>
      </c>
      <c r="B16493" s="4" t="s">
        <v>5</v>
      </c>
      <c r="C16493" s="4" t="s">
        <v>11</v>
      </c>
      <c r="D16493" s="4" t="s">
        <v>11</v>
      </c>
      <c r="E16493" s="4" t="s">
        <v>17</v>
      </c>
      <c r="F16493" s="4" t="s">
        <v>8</v>
      </c>
      <c r="G16493" s="4" t="s">
        <v>619</v>
      </c>
      <c r="H16493" s="4" t="s">
        <v>11</v>
      </c>
      <c r="I16493" s="4" t="s">
        <v>11</v>
      </c>
      <c r="J16493" s="4" t="s">
        <v>17</v>
      </c>
      <c r="K16493" s="4" t="s">
        <v>8</v>
      </c>
      <c r="L16493" s="4" t="s">
        <v>619</v>
      </c>
      <c r="M16493" s="4" t="s">
        <v>11</v>
      </c>
      <c r="N16493" s="4" t="s">
        <v>11</v>
      </c>
      <c r="O16493" s="4" t="s">
        <v>17</v>
      </c>
      <c r="P16493" s="4" t="s">
        <v>8</v>
      </c>
      <c r="Q16493" s="4" t="s">
        <v>619</v>
      </c>
      <c r="R16493" s="4" t="s">
        <v>11</v>
      </c>
      <c r="S16493" s="4" t="s">
        <v>11</v>
      </c>
      <c r="T16493" s="4" t="s">
        <v>17</v>
      </c>
      <c r="U16493" s="4" t="s">
        <v>8</v>
      </c>
      <c r="V16493" s="4" t="s">
        <v>619</v>
      </c>
      <c r="W16493" s="4" t="s">
        <v>11</v>
      </c>
      <c r="X16493" s="4" t="s">
        <v>11</v>
      </c>
      <c r="Y16493" s="4" t="s">
        <v>17</v>
      </c>
      <c r="Z16493" s="4" t="s">
        <v>8</v>
      </c>
      <c r="AA16493" s="4" t="s">
        <v>619</v>
      </c>
      <c r="AB16493" s="4" t="s">
        <v>11</v>
      </c>
      <c r="AC16493" s="4" t="s">
        <v>11</v>
      </c>
      <c r="AD16493" s="4" t="s">
        <v>17</v>
      </c>
      <c r="AE16493" s="4" t="s">
        <v>8</v>
      </c>
      <c r="AF16493" s="4" t="s">
        <v>619</v>
      </c>
      <c r="AG16493" s="4" t="s">
        <v>11</v>
      </c>
      <c r="AH16493" s="4" t="s">
        <v>11</v>
      </c>
      <c r="AI16493" s="4" t="s">
        <v>17</v>
      </c>
      <c r="AJ16493" s="4" t="s">
        <v>8</v>
      </c>
      <c r="AK16493" s="4" t="s">
        <v>619</v>
      </c>
      <c r="AL16493" s="4" t="s">
        <v>11</v>
      </c>
      <c r="AM16493" s="4" t="s">
        <v>11</v>
      </c>
      <c r="AN16493" s="4" t="s">
        <v>17</v>
      </c>
      <c r="AO16493" s="4" t="s">
        <v>8</v>
      </c>
      <c r="AP16493" s="4" t="s">
        <v>619</v>
      </c>
      <c r="AQ16493" s="4" t="s">
        <v>11</v>
      </c>
      <c r="AR16493" s="4" t="s">
        <v>11</v>
      </c>
      <c r="AS16493" s="4" t="s">
        <v>17</v>
      </c>
      <c r="AT16493" s="4" t="s">
        <v>8</v>
      </c>
      <c r="AU16493" s="4" t="s">
        <v>619</v>
      </c>
      <c r="AV16493" s="4" t="s">
        <v>11</v>
      </c>
      <c r="AW16493" s="4" t="s">
        <v>11</v>
      </c>
      <c r="AX16493" s="4" t="s">
        <v>17</v>
      </c>
      <c r="AY16493" s="4" t="s">
        <v>8</v>
      </c>
      <c r="AZ16493" s="4" t="s">
        <v>619</v>
      </c>
      <c r="BA16493" s="4" t="s">
        <v>11</v>
      </c>
      <c r="BB16493" s="4" t="s">
        <v>11</v>
      </c>
      <c r="BC16493" s="4" t="s">
        <v>17</v>
      </c>
      <c r="BD16493" s="4" t="s">
        <v>8</v>
      </c>
      <c r="BE16493" s="4" t="s">
        <v>619</v>
      </c>
      <c r="BF16493" s="4" t="s">
        <v>11</v>
      </c>
      <c r="BG16493" s="4" t="s">
        <v>11</v>
      </c>
      <c r="BH16493" s="4" t="s">
        <v>17</v>
      </c>
      <c r="BI16493" s="4" t="s">
        <v>8</v>
      </c>
      <c r="BJ16493" s="4" t="s">
        <v>619</v>
      </c>
      <c r="BK16493" s="4" t="s">
        <v>11</v>
      </c>
      <c r="BL16493" s="4" t="s">
        <v>11</v>
      </c>
      <c r="BM16493" s="4" t="s">
        <v>17</v>
      </c>
      <c r="BN16493" s="4" t="s">
        <v>8</v>
      </c>
      <c r="BO16493" s="4" t="s">
        <v>619</v>
      </c>
      <c r="BP16493" s="4" t="s">
        <v>11</v>
      </c>
      <c r="BQ16493" s="4" t="s">
        <v>11</v>
      </c>
      <c r="BR16493" s="4" t="s">
        <v>17</v>
      </c>
      <c r="BS16493" s="4" t="s">
        <v>8</v>
      </c>
      <c r="BT16493" s="4" t="s">
        <v>619</v>
      </c>
      <c r="BU16493" s="4" t="s">
        <v>11</v>
      </c>
      <c r="BV16493" s="4" t="s">
        <v>11</v>
      </c>
      <c r="BW16493" s="4" t="s">
        <v>17</v>
      </c>
      <c r="BX16493" s="4" t="s">
        <v>8</v>
      </c>
      <c r="BY16493" s="4" t="s">
        <v>619</v>
      </c>
      <c r="BZ16493" s="4" t="s">
        <v>11</v>
      </c>
      <c r="CA16493" s="4" t="s">
        <v>11</v>
      </c>
      <c r="CB16493" s="4" t="s">
        <v>17</v>
      </c>
      <c r="CC16493" s="4" t="s">
        <v>8</v>
      </c>
      <c r="CD16493" s="4" t="s">
        <v>619</v>
      </c>
      <c r="CE16493" s="4" t="s">
        <v>11</v>
      </c>
      <c r="CF16493" s="4" t="s">
        <v>11</v>
      </c>
      <c r="CG16493" s="4" t="s">
        <v>17</v>
      </c>
      <c r="CH16493" s="4" t="s">
        <v>8</v>
      </c>
      <c r="CI16493" s="4" t="s">
        <v>619</v>
      </c>
      <c r="CJ16493" s="4" t="s">
        <v>11</v>
      </c>
      <c r="CK16493" s="4" t="s">
        <v>11</v>
      </c>
      <c r="CL16493" s="4" t="s">
        <v>17</v>
      </c>
      <c r="CM16493" s="4" t="s">
        <v>8</v>
      </c>
      <c r="CN16493" s="4" t="s">
        <v>619</v>
      </c>
    </row>
    <row r="16494" spans="1:102">
      <c r="A16494" t="n">
        <v>143952</v>
      </c>
      <c r="B16494" s="81" t="n">
        <v>257</v>
      </c>
      <c r="C16494" s="7" t="n">
        <v>7</v>
      </c>
      <c r="D16494" s="7" t="n">
        <v>65533</v>
      </c>
      <c r="E16494" s="7" t="n">
        <v>65004</v>
      </c>
      <c r="F16494" s="7" t="s">
        <v>18</v>
      </c>
      <c r="G16494" s="7" t="n">
        <f t="normal" ca="1">32-LENB(INDIRECT(ADDRESS(16494,6)))</f>
        <v>0</v>
      </c>
      <c r="H16494" s="7" t="n">
        <v>7</v>
      </c>
      <c r="I16494" s="7" t="n">
        <v>65533</v>
      </c>
      <c r="J16494" s="7" t="n">
        <v>65005</v>
      </c>
      <c r="K16494" s="7" t="s">
        <v>18</v>
      </c>
      <c r="L16494" s="7" t="n">
        <f t="normal" ca="1">32-LENB(INDIRECT(ADDRESS(16494,11)))</f>
        <v>0</v>
      </c>
      <c r="M16494" s="7" t="n">
        <v>7</v>
      </c>
      <c r="N16494" s="7" t="n">
        <v>65533</v>
      </c>
      <c r="O16494" s="7" t="n">
        <v>65006</v>
      </c>
      <c r="P16494" s="7" t="s">
        <v>18</v>
      </c>
      <c r="Q16494" s="7" t="n">
        <f t="normal" ca="1">32-LENB(INDIRECT(ADDRESS(16494,16)))</f>
        <v>0</v>
      </c>
      <c r="R16494" s="7" t="n">
        <v>7</v>
      </c>
      <c r="S16494" s="7" t="n">
        <v>65533</v>
      </c>
      <c r="T16494" s="7" t="n">
        <v>8516</v>
      </c>
      <c r="U16494" s="7" t="s">
        <v>18</v>
      </c>
      <c r="V16494" s="7" t="n">
        <f t="normal" ca="1">32-LENB(INDIRECT(ADDRESS(16494,21)))</f>
        <v>0</v>
      </c>
      <c r="W16494" s="7" t="n">
        <v>7</v>
      </c>
      <c r="X16494" s="7" t="n">
        <v>65533</v>
      </c>
      <c r="Y16494" s="7" t="n">
        <v>65032</v>
      </c>
      <c r="Z16494" s="7" t="s">
        <v>18</v>
      </c>
      <c r="AA16494" s="7" t="n">
        <f t="normal" ca="1">32-LENB(INDIRECT(ADDRESS(16494,26)))</f>
        <v>0</v>
      </c>
      <c r="AB16494" s="7" t="n">
        <v>7</v>
      </c>
      <c r="AC16494" s="7" t="n">
        <v>65533</v>
      </c>
      <c r="AD16494" s="7" t="n">
        <v>65033</v>
      </c>
      <c r="AE16494" s="7" t="s">
        <v>18</v>
      </c>
      <c r="AF16494" s="7" t="n">
        <f t="normal" ca="1">32-LENB(INDIRECT(ADDRESS(16494,31)))</f>
        <v>0</v>
      </c>
      <c r="AG16494" s="7" t="n">
        <v>7</v>
      </c>
      <c r="AH16494" s="7" t="n">
        <v>65533</v>
      </c>
      <c r="AI16494" s="7" t="n">
        <v>8517</v>
      </c>
      <c r="AJ16494" s="7" t="s">
        <v>18</v>
      </c>
      <c r="AK16494" s="7" t="n">
        <f t="normal" ca="1">32-LENB(INDIRECT(ADDRESS(16494,36)))</f>
        <v>0</v>
      </c>
      <c r="AL16494" s="7" t="n">
        <v>7</v>
      </c>
      <c r="AM16494" s="7" t="n">
        <v>65533</v>
      </c>
      <c r="AN16494" s="7" t="n">
        <v>8518</v>
      </c>
      <c r="AO16494" s="7" t="s">
        <v>18</v>
      </c>
      <c r="AP16494" s="7" t="n">
        <f t="normal" ca="1">32-LENB(INDIRECT(ADDRESS(16494,41)))</f>
        <v>0</v>
      </c>
      <c r="AQ16494" s="7" t="n">
        <v>7</v>
      </c>
      <c r="AR16494" s="7" t="n">
        <v>65533</v>
      </c>
      <c r="AS16494" s="7" t="n">
        <v>65034</v>
      </c>
      <c r="AT16494" s="7" t="s">
        <v>18</v>
      </c>
      <c r="AU16494" s="7" t="n">
        <f t="normal" ca="1">32-LENB(INDIRECT(ADDRESS(16494,46)))</f>
        <v>0</v>
      </c>
      <c r="AV16494" s="7" t="n">
        <v>7</v>
      </c>
      <c r="AW16494" s="7" t="n">
        <v>65533</v>
      </c>
      <c r="AX16494" s="7" t="n">
        <v>8519</v>
      </c>
      <c r="AY16494" s="7" t="s">
        <v>18</v>
      </c>
      <c r="AZ16494" s="7" t="n">
        <f t="normal" ca="1">32-LENB(INDIRECT(ADDRESS(16494,51)))</f>
        <v>0</v>
      </c>
      <c r="BA16494" s="7" t="n">
        <v>7</v>
      </c>
      <c r="BB16494" s="7" t="n">
        <v>65533</v>
      </c>
      <c r="BC16494" s="7" t="n">
        <v>65035</v>
      </c>
      <c r="BD16494" s="7" t="s">
        <v>18</v>
      </c>
      <c r="BE16494" s="7" t="n">
        <f t="normal" ca="1">32-LENB(INDIRECT(ADDRESS(16494,56)))</f>
        <v>0</v>
      </c>
      <c r="BF16494" s="7" t="n">
        <v>7</v>
      </c>
      <c r="BG16494" s="7" t="n">
        <v>65533</v>
      </c>
      <c r="BH16494" s="7" t="n">
        <v>8520</v>
      </c>
      <c r="BI16494" s="7" t="s">
        <v>18</v>
      </c>
      <c r="BJ16494" s="7" t="n">
        <f t="normal" ca="1">32-LENB(INDIRECT(ADDRESS(16494,61)))</f>
        <v>0</v>
      </c>
      <c r="BK16494" s="7" t="n">
        <v>7</v>
      </c>
      <c r="BL16494" s="7" t="n">
        <v>65533</v>
      </c>
      <c r="BM16494" s="7" t="n">
        <v>8521</v>
      </c>
      <c r="BN16494" s="7" t="s">
        <v>18</v>
      </c>
      <c r="BO16494" s="7" t="n">
        <f t="normal" ca="1">32-LENB(INDIRECT(ADDRESS(16494,66)))</f>
        <v>0</v>
      </c>
      <c r="BP16494" s="7" t="n">
        <v>7</v>
      </c>
      <c r="BQ16494" s="7" t="n">
        <v>65533</v>
      </c>
      <c r="BR16494" s="7" t="n">
        <v>65036</v>
      </c>
      <c r="BS16494" s="7" t="s">
        <v>18</v>
      </c>
      <c r="BT16494" s="7" t="n">
        <f t="normal" ca="1">32-LENB(INDIRECT(ADDRESS(16494,71)))</f>
        <v>0</v>
      </c>
      <c r="BU16494" s="7" t="n">
        <v>7</v>
      </c>
      <c r="BV16494" s="7" t="n">
        <v>65533</v>
      </c>
      <c r="BW16494" s="7" t="n">
        <v>65037</v>
      </c>
      <c r="BX16494" s="7" t="s">
        <v>18</v>
      </c>
      <c r="BY16494" s="7" t="n">
        <f t="normal" ca="1">32-LENB(INDIRECT(ADDRESS(16494,76)))</f>
        <v>0</v>
      </c>
      <c r="BZ16494" s="7" t="n">
        <v>7</v>
      </c>
      <c r="CA16494" s="7" t="n">
        <v>65533</v>
      </c>
      <c r="CB16494" s="7" t="n">
        <v>65038</v>
      </c>
      <c r="CC16494" s="7" t="s">
        <v>18</v>
      </c>
      <c r="CD16494" s="7" t="n">
        <f t="normal" ca="1">32-LENB(INDIRECT(ADDRESS(16494,81)))</f>
        <v>0</v>
      </c>
      <c r="CE16494" s="7" t="n">
        <v>7</v>
      </c>
      <c r="CF16494" s="7" t="n">
        <v>65533</v>
      </c>
      <c r="CG16494" s="7" t="n">
        <v>8522</v>
      </c>
      <c r="CH16494" s="7" t="s">
        <v>18</v>
      </c>
      <c r="CI16494" s="7" t="n">
        <f t="normal" ca="1">32-LENB(INDIRECT(ADDRESS(16494,86)))</f>
        <v>0</v>
      </c>
      <c r="CJ16494" s="7" t="n">
        <v>0</v>
      </c>
      <c r="CK16494" s="7" t="n">
        <v>65533</v>
      </c>
      <c r="CL16494" s="7" t="n">
        <v>0</v>
      </c>
      <c r="CM16494" s="7" t="s">
        <v>18</v>
      </c>
      <c r="CN16494" s="7" t="n">
        <f t="normal" ca="1">32-LENB(INDIRECT(ADDRESS(16494,91)))</f>
        <v>0</v>
      </c>
    </row>
    <row r="16495" spans="1:102">
      <c r="A16495" t="s">
        <v>4</v>
      </c>
      <c r="B16495" s="4" t="s">
        <v>5</v>
      </c>
    </row>
    <row r="16496" spans="1:102">
      <c r="A16496" t="n">
        <v>144672</v>
      </c>
      <c r="B16496" s="5" t="n">
        <v>1</v>
      </c>
    </row>
    <row r="16497" spans="1:107" s="3" customFormat="1" customHeight="0">
      <c r="A16497" s="3" t="s">
        <v>2</v>
      </c>
      <c r="B16497" s="3" t="s">
        <v>631</v>
      </c>
    </row>
    <row r="16498" spans="1:107">
      <c r="A16498" t="s">
        <v>4</v>
      </c>
      <c r="B16498" s="4" t="s">
        <v>5</v>
      </c>
      <c r="C16498" s="4" t="s">
        <v>11</v>
      </c>
      <c r="D16498" s="4" t="s">
        <v>11</v>
      </c>
      <c r="E16498" s="4" t="s">
        <v>17</v>
      </c>
      <c r="F16498" s="4" t="s">
        <v>8</v>
      </c>
      <c r="G16498" s="4" t="s">
        <v>619</v>
      </c>
      <c r="H16498" s="4" t="s">
        <v>11</v>
      </c>
      <c r="I16498" s="4" t="s">
        <v>11</v>
      </c>
      <c r="J16498" s="4" t="s">
        <v>17</v>
      </c>
      <c r="K16498" s="4" t="s">
        <v>8</v>
      </c>
      <c r="L16498" s="4" t="s">
        <v>619</v>
      </c>
      <c r="M16498" s="4" t="s">
        <v>11</v>
      </c>
      <c r="N16498" s="4" t="s">
        <v>11</v>
      </c>
      <c r="O16498" s="4" t="s">
        <v>17</v>
      </c>
      <c r="P16498" s="4" t="s">
        <v>8</v>
      </c>
      <c r="Q16498" s="4" t="s">
        <v>619</v>
      </c>
      <c r="R16498" s="4" t="s">
        <v>11</v>
      </c>
      <c r="S16498" s="4" t="s">
        <v>11</v>
      </c>
      <c r="T16498" s="4" t="s">
        <v>17</v>
      </c>
      <c r="U16498" s="4" t="s">
        <v>8</v>
      </c>
      <c r="V16498" s="4" t="s">
        <v>619</v>
      </c>
      <c r="W16498" s="4" t="s">
        <v>11</v>
      </c>
      <c r="X16498" s="4" t="s">
        <v>11</v>
      </c>
      <c r="Y16498" s="4" t="s">
        <v>17</v>
      </c>
      <c r="Z16498" s="4" t="s">
        <v>8</v>
      </c>
      <c r="AA16498" s="4" t="s">
        <v>619</v>
      </c>
      <c r="AB16498" s="4" t="s">
        <v>11</v>
      </c>
      <c r="AC16498" s="4" t="s">
        <v>11</v>
      </c>
      <c r="AD16498" s="4" t="s">
        <v>17</v>
      </c>
      <c r="AE16498" s="4" t="s">
        <v>8</v>
      </c>
      <c r="AF16498" s="4" t="s">
        <v>619</v>
      </c>
      <c r="AG16498" s="4" t="s">
        <v>11</v>
      </c>
      <c r="AH16498" s="4" t="s">
        <v>11</v>
      </c>
      <c r="AI16498" s="4" t="s">
        <v>17</v>
      </c>
      <c r="AJ16498" s="4" t="s">
        <v>8</v>
      </c>
      <c r="AK16498" s="4" t="s">
        <v>619</v>
      </c>
      <c r="AL16498" s="4" t="s">
        <v>11</v>
      </c>
      <c r="AM16498" s="4" t="s">
        <v>11</v>
      </c>
      <c r="AN16498" s="4" t="s">
        <v>17</v>
      </c>
      <c r="AO16498" s="4" t="s">
        <v>8</v>
      </c>
      <c r="AP16498" s="4" t="s">
        <v>619</v>
      </c>
      <c r="AQ16498" s="4" t="s">
        <v>11</v>
      </c>
      <c r="AR16498" s="4" t="s">
        <v>11</v>
      </c>
      <c r="AS16498" s="4" t="s">
        <v>17</v>
      </c>
      <c r="AT16498" s="4" t="s">
        <v>8</v>
      </c>
      <c r="AU16498" s="4" t="s">
        <v>619</v>
      </c>
      <c r="AV16498" s="4" t="s">
        <v>11</v>
      </c>
      <c r="AW16498" s="4" t="s">
        <v>11</v>
      </c>
      <c r="AX16498" s="4" t="s">
        <v>17</v>
      </c>
      <c r="AY16498" s="4" t="s">
        <v>8</v>
      </c>
      <c r="AZ16498" s="4" t="s">
        <v>619</v>
      </c>
      <c r="BA16498" s="4" t="s">
        <v>11</v>
      </c>
      <c r="BB16498" s="4" t="s">
        <v>11</v>
      </c>
      <c r="BC16498" s="4" t="s">
        <v>17</v>
      </c>
      <c r="BD16498" s="4" t="s">
        <v>8</v>
      </c>
      <c r="BE16498" s="4" t="s">
        <v>619</v>
      </c>
      <c r="BF16498" s="4" t="s">
        <v>11</v>
      </c>
      <c r="BG16498" s="4" t="s">
        <v>11</v>
      </c>
      <c r="BH16498" s="4" t="s">
        <v>17</v>
      </c>
      <c r="BI16498" s="4" t="s">
        <v>8</v>
      </c>
      <c r="BJ16498" s="4" t="s">
        <v>619</v>
      </c>
      <c r="BK16498" s="4" t="s">
        <v>11</v>
      </c>
      <c r="BL16498" s="4" t="s">
        <v>11</v>
      </c>
      <c r="BM16498" s="4" t="s">
        <v>17</v>
      </c>
      <c r="BN16498" s="4" t="s">
        <v>8</v>
      </c>
      <c r="BO16498" s="4" t="s">
        <v>619</v>
      </c>
      <c r="BP16498" s="4" t="s">
        <v>11</v>
      </c>
      <c r="BQ16498" s="4" t="s">
        <v>11</v>
      </c>
      <c r="BR16498" s="4" t="s">
        <v>17</v>
      </c>
      <c r="BS16498" s="4" t="s">
        <v>8</v>
      </c>
      <c r="BT16498" s="4" t="s">
        <v>619</v>
      </c>
      <c r="BU16498" s="4" t="s">
        <v>11</v>
      </c>
      <c r="BV16498" s="4" t="s">
        <v>11</v>
      </c>
      <c r="BW16498" s="4" t="s">
        <v>17</v>
      </c>
      <c r="BX16498" s="4" t="s">
        <v>8</v>
      </c>
      <c r="BY16498" s="4" t="s">
        <v>619</v>
      </c>
      <c r="BZ16498" s="4" t="s">
        <v>11</v>
      </c>
      <c r="CA16498" s="4" t="s">
        <v>11</v>
      </c>
      <c r="CB16498" s="4" t="s">
        <v>17</v>
      </c>
      <c r="CC16498" s="4" t="s">
        <v>8</v>
      </c>
      <c r="CD16498" s="4" t="s">
        <v>619</v>
      </c>
      <c r="CE16498" s="4" t="s">
        <v>11</v>
      </c>
      <c r="CF16498" s="4" t="s">
        <v>11</v>
      </c>
      <c r="CG16498" s="4" t="s">
        <v>17</v>
      </c>
      <c r="CH16498" s="4" t="s">
        <v>8</v>
      </c>
      <c r="CI16498" s="4" t="s">
        <v>619</v>
      </c>
      <c r="CJ16498" s="4" t="s">
        <v>11</v>
      </c>
      <c r="CK16498" s="4" t="s">
        <v>11</v>
      </c>
      <c r="CL16498" s="4" t="s">
        <v>17</v>
      </c>
      <c r="CM16498" s="4" t="s">
        <v>8</v>
      </c>
      <c r="CN16498" s="4" t="s">
        <v>619</v>
      </c>
    </row>
    <row r="16499" spans="1:107">
      <c r="A16499" t="n">
        <v>144688</v>
      </c>
      <c r="B16499" s="81" t="n">
        <v>257</v>
      </c>
      <c r="C16499" s="7" t="n">
        <v>7</v>
      </c>
      <c r="D16499" s="7" t="n">
        <v>65533</v>
      </c>
      <c r="E16499" s="7" t="n">
        <v>65004</v>
      </c>
      <c r="F16499" s="7" t="s">
        <v>18</v>
      </c>
      <c r="G16499" s="7" t="n">
        <f t="normal" ca="1">32-LENB(INDIRECT(ADDRESS(16499,6)))</f>
        <v>0</v>
      </c>
      <c r="H16499" s="7" t="n">
        <v>7</v>
      </c>
      <c r="I16499" s="7" t="n">
        <v>65533</v>
      </c>
      <c r="J16499" s="7" t="n">
        <v>65005</v>
      </c>
      <c r="K16499" s="7" t="s">
        <v>18</v>
      </c>
      <c r="L16499" s="7" t="n">
        <f t="normal" ca="1">32-LENB(INDIRECT(ADDRESS(16499,11)))</f>
        <v>0</v>
      </c>
      <c r="M16499" s="7" t="n">
        <v>7</v>
      </c>
      <c r="N16499" s="7" t="n">
        <v>65533</v>
      </c>
      <c r="O16499" s="7" t="n">
        <v>65006</v>
      </c>
      <c r="P16499" s="7" t="s">
        <v>18</v>
      </c>
      <c r="Q16499" s="7" t="n">
        <f t="normal" ca="1">32-LENB(INDIRECT(ADDRESS(16499,16)))</f>
        <v>0</v>
      </c>
      <c r="R16499" s="7" t="n">
        <v>7</v>
      </c>
      <c r="S16499" s="7" t="n">
        <v>65533</v>
      </c>
      <c r="T16499" s="7" t="n">
        <v>4505</v>
      </c>
      <c r="U16499" s="7" t="s">
        <v>18</v>
      </c>
      <c r="V16499" s="7" t="n">
        <f t="normal" ca="1">32-LENB(INDIRECT(ADDRESS(16499,21)))</f>
        <v>0</v>
      </c>
      <c r="W16499" s="7" t="n">
        <v>7</v>
      </c>
      <c r="X16499" s="7" t="n">
        <v>65533</v>
      </c>
      <c r="Y16499" s="7" t="n">
        <v>65276</v>
      </c>
      <c r="Z16499" s="7" t="s">
        <v>18</v>
      </c>
      <c r="AA16499" s="7" t="n">
        <f t="normal" ca="1">32-LENB(INDIRECT(ADDRESS(16499,26)))</f>
        <v>0</v>
      </c>
      <c r="AB16499" s="7" t="n">
        <v>7</v>
      </c>
      <c r="AC16499" s="7" t="n">
        <v>65533</v>
      </c>
      <c r="AD16499" s="7" t="n">
        <v>65039</v>
      </c>
      <c r="AE16499" s="7" t="s">
        <v>18</v>
      </c>
      <c r="AF16499" s="7" t="n">
        <f t="normal" ca="1">32-LENB(INDIRECT(ADDRESS(16499,31)))</f>
        <v>0</v>
      </c>
      <c r="AG16499" s="7" t="n">
        <v>7</v>
      </c>
      <c r="AH16499" s="7" t="n">
        <v>65533</v>
      </c>
      <c r="AI16499" s="7" t="n">
        <v>4506</v>
      </c>
      <c r="AJ16499" s="7" t="s">
        <v>18</v>
      </c>
      <c r="AK16499" s="7" t="n">
        <f t="normal" ca="1">32-LENB(INDIRECT(ADDRESS(16499,36)))</f>
        <v>0</v>
      </c>
      <c r="AL16499" s="7" t="n">
        <v>7</v>
      </c>
      <c r="AM16499" s="7" t="n">
        <v>65533</v>
      </c>
      <c r="AN16499" s="7" t="n">
        <v>4507</v>
      </c>
      <c r="AO16499" s="7" t="s">
        <v>18</v>
      </c>
      <c r="AP16499" s="7" t="n">
        <f t="normal" ca="1">32-LENB(INDIRECT(ADDRESS(16499,41)))</f>
        <v>0</v>
      </c>
      <c r="AQ16499" s="7" t="n">
        <v>4</v>
      </c>
      <c r="AR16499" s="7" t="n">
        <v>65533</v>
      </c>
      <c r="AS16499" s="7" t="n">
        <v>2000</v>
      </c>
      <c r="AT16499" s="7" t="s">
        <v>18</v>
      </c>
      <c r="AU16499" s="7" t="n">
        <f t="normal" ca="1">32-LENB(INDIRECT(ADDRESS(16499,46)))</f>
        <v>0</v>
      </c>
      <c r="AV16499" s="7" t="n">
        <v>7</v>
      </c>
      <c r="AW16499" s="7" t="n">
        <v>65533</v>
      </c>
      <c r="AX16499" s="7" t="n">
        <v>65040</v>
      </c>
      <c r="AY16499" s="7" t="s">
        <v>18</v>
      </c>
      <c r="AZ16499" s="7" t="n">
        <f t="normal" ca="1">32-LENB(INDIRECT(ADDRESS(16499,51)))</f>
        <v>0</v>
      </c>
      <c r="BA16499" s="7" t="n">
        <v>7</v>
      </c>
      <c r="BB16499" s="7" t="n">
        <v>65533</v>
      </c>
      <c r="BC16499" s="7" t="n">
        <v>65041</v>
      </c>
      <c r="BD16499" s="7" t="s">
        <v>18</v>
      </c>
      <c r="BE16499" s="7" t="n">
        <f t="normal" ca="1">32-LENB(INDIRECT(ADDRESS(16499,56)))</f>
        <v>0</v>
      </c>
      <c r="BF16499" s="7" t="n">
        <v>7</v>
      </c>
      <c r="BG16499" s="7" t="n">
        <v>65533</v>
      </c>
      <c r="BH16499" s="7" t="n">
        <v>4508</v>
      </c>
      <c r="BI16499" s="7" t="s">
        <v>18</v>
      </c>
      <c r="BJ16499" s="7" t="n">
        <f t="normal" ca="1">32-LENB(INDIRECT(ADDRESS(16499,61)))</f>
        <v>0</v>
      </c>
      <c r="BK16499" s="7" t="n">
        <v>7</v>
      </c>
      <c r="BL16499" s="7" t="n">
        <v>65533</v>
      </c>
      <c r="BM16499" s="7" t="n">
        <v>4509</v>
      </c>
      <c r="BN16499" s="7" t="s">
        <v>18</v>
      </c>
      <c r="BO16499" s="7" t="n">
        <f t="normal" ca="1">32-LENB(INDIRECT(ADDRESS(16499,66)))</f>
        <v>0</v>
      </c>
      <c r="BP16499" s="7" t="n">
        <v>7</v>
      </c>
      <c r="BQ16499" s="7" t="n">
        <v>65533</v>
      </c>
      <c r="BR16499" s="7" t="n">
        <v>65042</v>
      </c>
      <c r="BS16499" s="7" t="s">
        <v>18</v>
      </c>
      <c r="BT16499" s="7" t="n">
        <f t="normal" ca="1">32-LENB(INDIRECT(ADDRESS(16499,71)))</f>
        <v>0</v>
      </c>
      <c r="BU16499" s="7" t="n">
        <v>4</v>
      </c>
      <c r="BV16499" s="7" t="n">
        <v>65533</v>
      </c>
      <c r="BW16499" s="7" t="n">
        <v>2004</v>
      </c>
      <c r="BX16499" s="7" t="s">
        <v>18</v>
      </c>
      <c r="BY16499" s="7" t="n">
        <f t="normal" ca="1">32-LENB(INDIRECT(ADDRESS(16499,76)))</f>
        <v>0</v>
      </c>
      <c r="BZ16499" s="7" t="n">
        <v>7</v>
      </c>
      <c r="CA16499" s="7" t="n">
        <v>65533</v>
      </c>
      <c r="CB16499" s="7" t="n">
        <v>65043</v>
      </c>
      <c r="CC16499" s="7" t="s">
        <v>18</v>
      </c>
      <c r="CD16499" s="7" t="n">
        <f t="normal" ca="1">32-LENB(INDIRECT(ADDRESS(16499,81)))</f>
        <v>0</v>
      </c>
      <c r="CE16499" s="7" t="n">
        <v>7</v>
      </c>
      <c r="CF16499" s="7" t="n">
        <v>65533</v>
      </c>
      <c r="CG16499" s="7" t="n">
        <v>4510</v>
      </c>
      <c r="CH16499" s="7" t="s">
        <v>18</v>
      </c>
      <c r="CI16499" s="7" t="n">
        <f t="normal" ca="1">32-LENB(INDIRECT(ADDRESS(16499,86)))</f>
        <v>0</v>
      </c>
      <c r="CJ16499" s="7" t="n">
        <v>0</v>
      </c>
      <c r="CK16499" s="7" t="n">
        <v>65533</v>
      </c>
      <c r="CL16499" s="7" t="n">
        <v>0</v>
      </c>
      <c r="CM16499" s="7" t="s">
        <v>18</v>
      </c>
      <c r="CN16499" s="7" t="n">
        <f t="normal" ca="1">32-LENB(INDIRECT(ADDRESS(16499,91)))</f>
        <v>0</v>
      </c>
    </row>
    <row r="16500" spans="1:107">
      <c r="A16500" t="s">
        <v>4</v>
      </c>
      <c r="B16500" s="4" t="s">
        <v>5</v>
      </c>
    </row>
    <row r="16501" spans="1:107">
      <c r="A16501" t="n">
        <v>145408</v>
      </c>
      <c r="B16501" s="5" t="n">
        <v>1</v>
      </c>
    </row>
    <row r="16502" spans="1:107" s="3" customFormat="1" customHeight="0">
      <c r="A16502" s="3" t="s">
        <v>2</v>
      </c>
      <c r="B16502" s="3" t="s">
        <v>632</v>
      </c>
    </row>
    <row r="16503" spans="1:107">
      <c r="A16503" t="s">
        <v>4</v>
      </c>
      <c r="B16503" s="4" t="s">
        <v>5</v>
      </c>
      <c r="C16503" s="4" t="s">
        <v>11</v>
      </c>
      <c r="D16503" s="4" t="s">
        <v>11</v>
      </c>
      <c r="E16503" s="4" t="s">
        <v>17</v>
      </c>
      <c r="F16503" s="4" t="s">
        <v>8</v>
      </c>
      <c r="G16503" s="4" t="s">
        <v>619</v>
      </c>
      <c r="H16503" s="4" t="s">
        <v>11</v>
      </c>
      <c r="I16503" s="4" t="s">
        <v>11</v>
      </c>
      <c r="J16503" s="4" t="s">
        <v>17</v>
      </c>
      <c r="K16503" s="4" t="s">
        <v>8</v>
      </c>
      <c r="L16503" s="4" t="s">
        <v>619</v>
      </c>
      <c r="M16503" s="4" t="s">
        <v>11</v>
      </c>
      <c r="N16503" s="4" t="s">
        <v>11</v>
      </c>
      <c r="O16503" s="4" t="s">
        <v>17</v>
      </c>
      <c r="P16503" s="4" t="s">
        <v>8</v>
      </c>
      <c r="Q16503" s="4" t="s">
        <v>619</v>
      </c>
      <c r="R16503" s="4" t="s">
        <v>11</v>
      </c>
      <c r="S16503" s="4" t="s">
        <v>11</v>
      </c>
      <c r="T16503" s="4" t="s">
        <v>17</v>
      </c>
      <c r="U16503" s="4" t="s">
        <v>8</v>
      </c>
      <c r="V16503" s="4" t="s">
        <v>619</v>
      </c>
      <c r="W16503" s="4" t="s">
        <v>11</v>
      </c>
      <c r="X16503" s="4" t="s">
        <v>11</v>
      </c>
      <c r="Y16503" s="4" t="s">
        <v>17</v>
      </c>
      <c r="Z16503" s="4" t="s">
        <v>8</v>
      </c>
      <c r="AA16503" s="4" t="s">
        <v>619</v>
      </c>
      <c r="AB16503" s="4" t="s">
        <v>11</v>
      </c>
      <c r="AC16503" s="4" t="s">
        <v>11</v>
      </c>
      <c r="AD16503" s="4" t="s">
        <v>17</v>
      </c>
      <c r="AE16503" s="4" t="s">
        <v>8</v>
      </c>
      <c r="AF16503" s="4" t="s">
        <v>619</v>
      </c>
      <c r="AG16503" s="4" t="s">
        <v>11</v>
      </c>
      <c r="AH16503" s="4" t="s">
        <v>11</v>
      </c>
      <c r="AI16503" s="4" t="s">
        <v>17</v>
      </c>
      <c r="AJ16503" s="4" t="s">
        <v>8</v>
      </c>
      <c r="AK16503" s="4" t="s">
        <v>619</v>
      </c>
      <c r="AL16503" s="4" t="s">
        <v>11</v>
      </c>
      <c r="AM16503" s="4" t="s">
        <v>11</v>
      </c>
      <c r="AN16503" s="4" t="s">
        <v>17</v>
      </c>
      <c r="AO16503" s="4" t="s">
        <v>8</v>
      </c>
      <c r="AP16503" s="4" t="s">
        <v>619</v>
      </c>
      <c r="AQ16503" s="4" t="s">
        <v>11</v>
      </c>
      <c r="AR16503" s="4" t="s">
        <v>11</v>
      </c>
      <c r="AS16503" s="4" t="s">
        <v>17</v>
      </c>
      <c r="AT16503" s="4" t="s">
        <v>8</v>
      </c>
      <c r="AU16503" s="4" t="s">
        <v>619</v>
      </c>
      <c r="AV16503" s="4" t="s">
        <v>11</v>
      </c>
      <c r="AW16503" s="4" t="s">
        <v>11</v>
      </c>
      <c r="AX16503" s="4" t="s">
        <v>17</v>
      </c>
      <c r="AY16503" s="4" t="s">
        <v>8</v>
      </c>
      <c r="AZ16503" s="4" t="s">
        <v>619</v>
      </c>
      <c r="BA16503" s="4" t="s">
        <v>11</v>
      </c>
      <c r="BB16503" s="4" t="s">
        <v>11</v>
      </c>
      <c r="BC16503" s="4" t="s">
        <v>17</v>
      </c>
      <c r="BD16503" s="4" t="s">
        <v>8</v>
      </c>
      <c r="BE16503" s="4" t="s">
        <v>619</v>
      </c>
      <c r="BF16503" s="4" t="s">
        <v>11</v>
      </c>
      <c r="BG16503" s="4" t="s">
        <v>11</v>
      </c>
      <c r="BH16503" s="4" t="s">
        <v>17</v>
      </c>
      <c r="BI16503" s="4" t="s">
        <v>8</v>
      </c>
      <c r="BJ16503" s="4" t="s">
        <v>619</v>
      </c>
      <c r="BK16503" s="4" t="s">
        <v>11</v>
      </c>
      <c r="BL16503" s="4" t="s">
        <v>11</v>
      </c>
      <c r="BM16503" s="4" t="s">
        <v>17</v>
      </c>
      <c r="BN16503" s="4" t="s">
        <v>8</v>
      </c>
      <c r="BO16503" s="4" t="s">
        <v>619</v>
      </c>
      <c r="BP16503" s="4" t="s">
        <v>11</v>
      </c>
      <c r="BQ16503" s="4" t="s">
        <v>11</v>
      </c>
      <c r="BR16503" s="4" t="s">
        <v>17</v>
      </c>
      <c r="BS16503" s="4" t="s">
        <v>8</v>
      </c>
      <c r="BT16503" s="4" t="s">
        <v>619</v>
      </c>
      <c r="BU16503" s="4" t="s">
        <v>11</v>
      </c>
      <c r="BV16503" s="4" t="s">
        <v>11</v>
      </c>
      <c r="BW16503" s="4" t="s">
        <v>17</v>
      </c>
      <c r="BX16503" s="4" t="s">
        <v>8</v>
      </c>
      <c r="BY16503" s="4" t="s">
        <v>619</v>
      </c>
      <c r="BZ16503" s="4" t="s">
        <v>11</v>
      </c>
      <c r="CA16503" s="4" t="s">
        <v>11</v>
      </c>
      <c r="CB16503" s="4" t="s">
        <v>17</v>
      </c>
      <c r="CC16503" s="4" t="s">
        <v>8</v>
      </c>
      <c r="CD16503" s="4" t="s">
        <v>619</v>
      </c>
      <c r="CE16503" s="4" t="s">
        <v>11</v>
      </c>
      <c r="CF16503" s="4" t="s">
        <v>11</v>
      </c>
      <c r="CG16503" s="4" t="s">
        <v>17</v>
      </c>
      <c r="CH16503" s="4" t="s">
        <v>8</v>
      </c>
      <c r="CI16503" s="4" t="s">
        <v>619</v>
      </c>
      <c r="CJ16503" s="4" t="s">
        <v>11</v>
      </c>
      <c r="CK16503" s="4" t="s">
        <v>11</v>
      </c>
      <c r="CL16503" s="4" t="s">
        <v>17</v>
      </c>
      <c r="CM16503" s="4" t="s">
        <v>8</v>
      </c>
      <c r="CN16503" s="4" t="s">
        <v>619</v>
      </c>
    </row>
    <row r="16504" spans="1:107">
      <c r="A16504" t="n">
        <v>145424</v>
      </c>
      <c r="B16504" s="81" t="n">
        <v>257</v>
      </c>
      <c r="C16504" s="7" t="n">
        <v>7</v>
      </c>
      <c r="D16504" s="7" t="n">
        <v>65533</v>
      </c>
      <c r="E16504" s="7" t="n">
        <v>65004</v>
      </c>
      <c r="F16504" s="7" t="s">
        <v>18</v>
      </c>
      <c r="G16504" s="7" t="n">
        <f t="normal" ca="1">32-LENB(INDIRECT(ADDRESS(16504,6)))</f>
        <v>0</v>
      </c>
      <c r="H16504" s="7" t="n">
        <v>7</v>
      </c>
      <c r="I16504" s="7" t="n">
        <v>65533</v>
      </c>
      <c r="J16504" s="7" t="n">
        <v>65005</v>
      </c>
      <c r="K16504" s="7" t="s">
        <v>18</v>
      </c>
      <c r="L16504" s="7" t="n">
        <f t="normal" ca="1">32-LENB(INDIRECT(ADDRESS(16504,11)))</f>
        <v>0</v>
      </c>
      <c r="M16504" s="7" t="n">
        <v>7</v>
      </c>
      <c r="N16504" s="7" t="n">
        <v>65533</v>
      </c>
      <c r="O16504" s="7" t="n">
        <v>65006</v>
      </c>
      <c r="P16504" s="7" t="s">
        <v>18</v>
      </c>
      <c r="Q16504" s="7" t="n">
        <f t="normal" ca="1">32-LENB(INDIRECT(ADDRESS(16504,16)))</f>
        <v>0</v>
      </c>
      <c r="R16504" s="7" t="n">
        <v>7</v>
      </c>
      <c r="S16504" s="7" t="n">
        <v>65533</v>
      </c>
      <c r="T16504" s="7" t="n">
        <v>9431</v>
      </c>
      <c r="U16504" s="7" t="s">
        <v>18</v>
      </c>
      <c r="V16504" s="7" t="n">
        <f t="normal" ca="1">32-LENB(INDIRECT(ADDRESS(16504,21)))</f>
        <v>0</v>
      </c>
      <c r="W16504" s="7" t="n">
        <v>7</v>
      </c>
      <c r="X16504" s="7" t="n">
        <v>65533</v>
      </c>
      <c r="Y16504" s="7" t="n">
        <v>65044</v>
      </c>
      <c r="Z16504" s="7" t="s">
        <v>18</v>
      </c>
      <c r="AA16504" s="7" t="n">
        <f t="normal" ca="1">32-LENB(INDIRECT(ADDRESS(16504,26)))</f>
        <v>0</v>
      </c>
      <c r="AB16504" s="7" t="n">
        <v>7</v>
      </c>
      <c r="AC16504" s="7" t="n">
        <v>65533</v>
      </c>
      <c r="AD16504" s="7" t="n">
        <v>65045</v>
      </c>
      <c r="AE16504" s="7" t="s">
        <v>18</v>
      </c>
      <c r="AF16504" s="7" t="n">
        <f t="normal" ca="1">32-LENB(INDIRECT(ADDRESS(16504,31)))</f>
        <v>0</v>
      </c>
      <c r="AG16504" s="7" t="n">
        <v>7</v>
      </c>
      <c r="AH16504" s="7" t="n">
        <v>65533</v>
      </c>
      <c r="AI16504" s="7" t="n">
        <v>9432</v>
      </c>
      <c r="AJ16504" s="7" t="s">
        <v>18</v>
      </c>
      <c r="AK16504" s="7" t="n">
        <f t="normal" ca="1">32-LENB(INDIRECT(ADDRESS(16504,36)))</f>
        <v>0</v>
      </c>
      <c r="AL16504" s="7" t="n">
        <v>7</v>
      </c>
      <c r="AM16504" s="7" t="n">
        <v>65533</v>
      </c>
      <c r="AN16504" s="7" t="n">
        <v>9433</v>
      </c>
      <c r="AO16504" s="7" t="s">
        <v>18</v>
      </c>
      <c r="AP16504" s="7" t="n">
        <f t="normal" ca="1">32-LENB(INDIRECT(ADDRESS(16504,41)))</f>
        <v>0</v>
      </c>
      <c r="AQ16504" s="7" t="n">
        <v>7</v>
      </c>
      <c r="AR16504" s="7" t="n">
        <v>65533</v>
      </c>
      <c r="AS16504" s="7" t="n">
        <v>65046</v>
      </c>
      <c r="AT16504" s="7" t="s">
        <v>18</v>
      </c>
      <c r="AU16504" s="7" t="n">
        <f t="normal" ca="1">32-LENB(INDIRECT(ADDRESS(16504,46)))</f>
        <v>0</v>
      </c>
      <c r="AV16504" s="7" t="n">
        <v>4</v>
      </c>
      <c r="AW16504" s="7" t="n">
        <v>65533</v>
      </c>
      <c r="AX16504" s="7" t="n">
        <v>13028</v>
      </c>
      <c r="AY16504" s="7" t="s">
        <v>18</v>
      </c>
      <c r="AZ16504" s="7" t="n">
        <f t="normal" ca="1">32-LENB(INDIRECT(ADDRESS(16504,51)))</f>
        <v>0</v>
      </c>
      <c r="BA16504" s="7" t="n">
        <v>4</v>
      </c>
      <c r="BB16504" s="7" t="n">
        <v>65533</v>
      </c>
      <c r="BC16504" s="7" t="n">
        <v>8060</v>
      </c>
      <c r="BD16504" s="7" t="s">
        <v>18</v>
      </c>
      <c r="BE16504" s="7" t="n">
        <f t="normal" ca="1">32-LENB(INDIRECT(ADDRESS(16504,56)))</f>
        <v>0</v>
      </c>
      <c r="BF16504" s="7" t="n">
        <v>7</v>
      </c>
      <c r="BG16504" s="7" t="n">
        <v>65533</v>
      </c>
      <c r="BH16504" s="7" t="n">
        <v>65047</v>
      </c>
      <c r="BI16504" s="7" t="s">
        <v>18</v>
      </c>
      <c r="BJ16504" s="7" t="n">
        <f t="normal" ca="1">32-LENB(INDIRECT(ADDRESS(16504,61)))</f>
        <v>0</v>
      </c>
      <c r="BK16504" s="7" t="n">
        <v>7</v>
      </c>
      <c r="BL16504" s="7" t="n">
        <v>65533</v>
      </c>
      <c r="BM16504" s="7" t="n">
        <v>9434</v>
      </c>
      <c r="BN16504" s="7" t="s">
        <v>18</v>
      </c>
      <c r="BO16504" s="7" t="n">
        <f t="normal" ca="1">32-LENB(INDIRECT(ADDRESS(16504,66)))</f>
        <v>0</v>
      </c>
      <c r="BP16504" s="7" t="n">
        <v>7</v>
      </c>
      <c r="BQ16504" s="7" t="n">
        <v>65533</v>
      </c>
      <c r="BR16504" s="7" t="n">
        <v>9435</v>
      </c>
      <c r="BS16504" s="7" t="s">
        <v>18</v>
      </c>
      <c r="BT16504" s="7" t="n">
        <f t="normal" ca="1">32-LENB(INDIRECT(ADDRESS(16504,71)))</f>
        <v>0</v>
      </c>
      <c r="BU16504" s="7" t="n">
        <v>7</v>
      </c>
      <c r="BV16504" s="7" t="n">
        <v>65533</v>
      </c>
      <c r="BW16504" s="7" t="n">
        <v>65048</v>
      </c>
      <c r="BX16504" s="7" t="s">
        <v>18</v>
      </c>
      <c r="BY16504" s="7" t="n">
        <f t="normal" ca="1">32-LENB(INDIRECT(ADDRESS(16504,76)))</f>
        <v>0</v>
      </c>
      <c r="BZ16504" s="7" t="n">
        <v>7</v>
      </c>
      <c r="CA16504" s="7" t="n">
        <v>65533</v>
      </c>
      <c r="CB16504" s="7" t="n">
        <v>9436</v>
      </c>
      <c r="CC16504" s="7" t="s">
        <v>18</v>
      </c>
      <c r="CD16504" s="7" t="n">
        <f t="normal" ca="1">32-LENB(INDIRECT(ADDRESS(16504,81)))</f>
        <v>0</v>
      </c>
      <c r="CE16504" s="7" t="n">
        <v>7</v>
      </c>
      <c r="CF16504" s="7" t="n">
        <v>65533</v>
      </c>
      <c r="CG16504" s="7" t="n">
        <v>65049</v>
      </c>
      <c r="CH16504" s="7" t="s">
        <v>18</v>
      </c>
      <c r="CI16504" s="7" t="n">
        <f t="normal" ca="1">32-LENB(INDIRECT(ADDRESS(16504,86)))</f>
        <v>0</v>
      </c>
      <c r="CJ16504" s="7" t="n">
        <v>0</v>
      </c>
      <c r="CK16504" s="7" t="n">
        <v>65533</v>
      </c>
      <c r="CL16504" s="7" t="n">
        <v>0</v>
      </c>
      <c r="CM16504" s="7" t="s">
        <v>18</v>
      </c>
      <c r="CN16504" s="7" t="n">
        <f t="normal" ca="1">32-LENB(INDIRECT(ADDRESS(16504,91)))</f>
        <v>0</v>
      </c>
    </row>
    <row r="16505" spans="1:107">
      <c r="A16505" t="s">
        <v>4</v>
      </c>
      <c r="B16505" s="4" t="s">
        <v>5</v>
      </c>
    </row>
    <row r="16506" spans="1:107">
      <c r="A16506" t="n">
        <v>146144</v>
      </c>
      <c r="B16506" s="5" t="n">
        <v>1</v>
      </c>
    </row>
    <row r="16507" spans="1:107" s="3" customFormat="1" customHeight="0">
      <c r="A16507" s="3" t="s">
        <v>2</v>
      </c>
      <c r="B16507" s="3" t="s">
        <v>633</v>
      </c>
    </row>
    <row r="16508" spans="1:107">
      <c r="A16508" t="s">
        <v>4</v>
      </c>
      <c r="B16508" s="4" t="s">
        <v>5</v>
      </c>
      <c r="C16508" s="4" t="s">
        <v>11</v>
      </c>
      <c r="D16508" s="4" t="s">
        <v>11</v>
      </c>
      <c r="E16508" s="4" t="s">
        <v>17</v>
      </c>
      <c r="F16508" s="4" t="s">
        <v>8</v>
      </c>
      <c r="G16508" s="4" t="s">
        <v>619</v>
      </c>
      <c r="H16508" s="4" t="s">
        <v>11</v>
      </c>
      <c r="I16508" s="4" t="s">
        <v>11</v>
      </c>
      <c r="J16508" s="4" t="s">
        <v>17</v>
      </c>
      <c r="K16508" s="4" t="s">
        <v>8</v>
      </c>
      <c r="L16508" s="4" t="s">
        <v>619</v>
      </c>
      <c r="M16508" s="4" t="s">
        <v>11</v>
      </c>
      <c r="N16508" s="4" t="s">
        <v>11</v>
      </c>
      <c r="O16508" s="4" t="s">
        <v>17</v>
      </c>
      <c r="P16508" s="4" t="s">
        <v>8</v>
      </c>
      <c r="Q16508" s="4" t="s">
        <v>619</v>
      </c>
      <c r="R16508" s="4" t="s">
        <v>11</v>
      </c>
      <c r="S16508" s="4" t="s">
        <v>11</v>
      </c>
      <c r="T16508" s="4" t="s">
        <v>17</v>
      </c>
      <c r="U16508" s="4" t="s">
        <v>8</v>
      </c>
      <c r="V16508" s="4" t="s">
        <v>619</v>
      </c>
      <c r="W16508" s="4" t="s">
        <v>11</v>
      </c>
      <c r="X16508" s="4" t="s">
        <v>11</v>
      </c>
      <c r="Y16508" s="4" t="s">
        <v>17</v>
      </c>
      <c r="Z16508" s="4" t="s">
        <v>8</v>
      </c>
      <c r="AA16508" s="4" t="s">
        <v>619</v>
      </c>
      <c r="AB16508" s="4" t="s">
        <v>11</v>
      </c>
      <c r="AC16508" s="4" t="s">
        <v>11</v>
      </c>
      <c r="AD16508" s="4" t="s">
        <v>17</v>
      </c>
      <c r="AE16508" s="4" t="s">
        <v>8</v>
      </c>
      <c r="AF16508" s="4" t="s">
        <v>619</v>
      </c>
      <c r="AG16508" s="4" t="s">
        <v>11</v>
      </c>
      <c r="AH16508" s="4" t="s">
        <v>11</v>
      </c>
      <c r="AI16508" s="4" t="s">
        <v>17</v>
      </c>
      <c r="AJ16508" s="4" t="s">
        <v>8</v>
      </c>
      <c r="AK16508" s="4" t="s">
        <v>619</v>
      </c>
      <c r="AL16508" s="4" t="s">
        <v>11</v>
      </c>
      <c r="AM16508" s="4" t="s">
        <v>11</v>
      </c>
      <c r="AN16508" s="4" t="s">
        <v>17</v>
      </c>
      <c r="AO16508" s="4" t="s">
        <v>8</v>
      </c>
      <c r="AP16508" s="4" t="s">
        <v>619</v>
      </c>
      <c r="AQ16508" s="4" t="s">
        <v>11</v>
      </c>
      <c r="AR16508" s="4" t="s">
        <v>11</v>
      </c>
      <c r="AS16508" s="4" t="s">
        <v>17</v>
      </c>
      <c r="AT16508" s="4" t="s">
        <v>8</v>
      </c>
      <c r="AU16508" s="4" t="s">
        <v>619</v>
      </c>
      <c r="AV16508" s="4" t="s">
        <v>11</v>
      </c>
      <c r="AW16508" s="4" t="s">
        <v>11</v>
      </c>
      <c r="AX16508" s="4" t="s">
        <v>17</v>
      </c>
      <c r="AY16508" s="4" t="s">
        <v>8</v>
      </c>
      <c r="AZ16508" s="4" t="s">
        <v>619</v>
      </c>
      <c r="BA16508" s="4" t="s">
        <v>11</v>
      </c>
      <c r="BB16508" s="4" t="s">
        <v>11</v>
      </c>
      <c r="BC16508" s="4" t="s">
        <v>17</v>
      </c>
      <c r="BD16508" s="4" t="s">
        <v>8</v>
      </c>
      <c r="BE16508" s="4" t="s">
        <v>619</v>
      </c>
      <c r="BF16508" s="4" t="s">
        <v>11</v>
      </c>
      <c r="BG16508" s="4" t="s">
        <v>11</v>
      </c>
      <c r="BH16508" s="4" t="s">
        <v>17</v>
      </c>
      <c r="BI16508" s="4" t="s">
        <v>8</v>
      </c>
      <c r="BJ16508" s="4" t="s">
        <v>619</v>
      </c>
      <c r="BK16508" s="4" t="s">
        <v>11</v>
      </c>
      <c r="BL16508" s="4" t="s">
        <v>11</v>
      </c>
      <c r="BM16508" s="4" t="s">
        <v>17</v>
      </c>
      <c r="BN16508" s="4" t="s">
        <v>8</v>
      </c>
      <c r="BO16508" s="4" t="s">
        <v>619</v>
      </c>
      <c r="BP16508" s="4" t="s">
        <v>11</v>
      </c>
      <c r="BQ16508" s="4" t="s">
        <v>11</v>
      </c>
      <c r="BR16508" s="4" t="s">
        <v>17</v>
      </c>
      <c r="BS16508" s="4" t="s">
        <v>8</v>
      </c>
      <c r="BT16508" s="4" t="s">
        <v>619</v>
      </c>
      <c r="BU16508" s="4" t="s">
        <v>11</v>
      </c>
      <c r="BV16508" s="4" t="s">
        <v>11</v>
      </c>
      <c r="BW16508" s="4" t="s">
        <v>17</v>
      </c>
      <c r="BX16508" s="4" t="s">
        <v>8</v>
      </c>
      <c r="BY16508" s="4" t="s">
        <v>619</v>
      </c>
      <c r="BZ16508" s="4" t="s">
        <v>11</v>
      </c>
      <c r="CA16508" s="4" t="s">
        <v>11</v>
      </c>
      <c r="CB16508" s="4" t="s">
        <v>17</v>
      </c>
      <c r="CC16508" s="4" t="s">
        <v>8</v>
      </c>
      <c r="CD16508" s="4" t="s">
        <v>619</v>
      </c>
      <c r="CE16508" s="4" t="s">
        <v>11</v>
      </c>
      <c r="CF16508" s="4" t="s">
        <v>11</v>
      </c>
      <c r="CG16508" s="4" t="s">
        <v>17</v>
      </c>
      <c r="CH16508" s="4" t="s">
        <v>8</v>
      </c>
      <c r="CI16508" s="4" t="s">
        <v>619</v>
      </c>
      <c r="CJ16508" s="4" t="s">
        <v>11</v>
      </c>
      <c r="CK16508" s="4" t="s">
        <v>11</v>
      </c>
      <c r="CL16508" s="4" t="s">
        <v>17</v>
      </c>
      <c r="CM16508" s="4" t="s">
        <v>8</v>
      </c>
      <c r="CN16508" s="4" t="s">
        <v>619</v>
      </c>
      <c r="CO16508" s="4" t="s">
        <v>11</v>
      </c>
      <c r="CP16508" s="4" t="s">
        <v>11</v>
      </c>
      <c r="CQ16508" s="4" t="s">
        <v>17</v>
      </c>
      <c r="CR16508" s="4" t="s">
        <v>8</v>
      </c>
      <c r="CS16508" s="4" t="s">
        <v>619</v>
      </c>
      <c r="CT16508" s="4" t="s">
        <v>11</v>
      </c>
      <c r="CU16508" s="4" t="s">
        <v>11</v>
      </c>
      <c r="CV16508" s="4" t="s">
        <v>17</v>
      </c>
      <c r="CW16508" s="4" t="s">
        <v>8</v>
      </c>
      <c r="CX16508" s="4" t="s">
        <v>619</v>
      </c>
    </row>
    <row r="16509" spans="1:107">
      <c r="A16509" t="n">
        <v>146160</v>
      </c>
      <c r="B16509" s="81" t="n">
        <v>257</v>
      </c>
      <c r="C16509" s="7" t="n">
        <v>7</v>
      </c>
      <c r="D16509" s="7" t="n">
        <v>65533</v>
      </c>
      <c r="E16509" s="7" t="n">
        <v>65004</v>
      </c>
      <c r="F16509" s="7" t="s">
        <v>18</v>
      </c>
      <c r="G16509" s="7" t="n">
        <f t="normal" ca="1">32-LENB(INDIRECT(ADDRESS(16509,6)))</f>
        <v>0</v>
      </c>
      <c r="H16509" s="7" t="n">
        <v>7</v>
      </c>
      <c r="I16509" s="7" t="n">
        <v>65533</v>
      </c>
      <c r="J16509" s="7" t="n">
        <v>65005</v>
      </c>
      <c r="K16509" s="7" t="s">
        <v>18</v>
      </c>
      <c r="L16509" s="7" t="n">
        <f t="normal" ca="1">32-LENB(INDIRECT(ADDRESS(16509,11)))</f>
        <v>0</v>
      </c>
      <c r="M16509" s="7" t="n">
        <v>7</v>
      </c>
      <c r="N16509" s="7" t="n">
        <v>65533</v>
      </c>
      <c r="O16509" s="7" t="n">
        <v>65006</v>
      </c>
      <c r="P16509" s="7" t="s">
        <v>18</v>
      </c>
      <c r="Q16509" s="7" t="n">
        <f t="normal" ca="1">32-LENB(INDIRECT(ADDRESS(16509,16)))</f>
        <v>0</v>
      </c>
      <c r="R16509" s="7" t="n">
        <v>7</v>
      </c>
      <c r="S16509" s="7" t="n">
        <v>65533</v>
      </c>
      <c r="T16509" s="7" t="n">
        <v>5441</v>
      </c>
      <c r="U16509" s="7" t="s">
        <v>18</v>
      </c>
      <c r="V16509" s="7" t="n">
        <f t="normal" ca="1">32-LENB(INDIRECT(ADDRESS(16509,21)))</f>
        <v>0</v>
      </c>
      <c r="W16509" s="7" t="n">
        <v>7</v>
      </c>
      <c r="X16509" s="7" t="n">
        <v>65533</v>
      </c>
      <c r="Y16509" s="7" t="n">
        <v>65050</v>
      </c>
      <c r="Z16509" s="7" t="s">
        <v>18</v>
      </c>
      <c r="AA16509" s="7" t="n">
        <f t="normal" ca="1">32-LENB(INDIRECT(ADDRESS(16509,26)))</f>
        <v>0</v>
      </c>
      <c r="AB16509" s="7" t="n">
        <v>7</v>
      </c>
      <c r="AC16509" s="7" t="n">
        <v>65533</v>
      </c>
      <c r="AD16509" s="7" t="n">
        <v>65051</v>
      </c>
      <c r="AE16509" s="7" t="s">
        <v>18</v>
      </c>
      <c r="AF16509" s="7" t="n">
        <f t="normal" ca="1">32-LENB(INDIRECT(ADDRESS(16509,31)))</f>
        <v>0</v>
      </c>
      <c r="AG16509" s="7" t="n">
        <v>7</v>
      </c>
      <c r="AH16509" s="7" t="n">
        <v>65533</v>
      </c>
      <c r="AI16509" s="7" t="n">
        <v>5442</v>
      </c>
      <c r="AJ16509" s="7" t="s">
        <v>18</v>
      </c>
      <c r="AK16509" s="7" t="n">
        <f t="normal" ca="1">32-LENB(INDIRECT(ADDRESS(16509,36)))</f>
        <v>0</v>
      </c>
      <c r="AL16509" s="7" t="n">
        <v>7</v>
      </c>
      <c r="AM16509" s="7" t="n">
        <v>65533</v>
      </c>
      <c r="AN16509" s="7" t="n">
        <v>5443</v>
      </c>
      <c r="AO16509" s="7" t="s">
        <v>18</v>
      </c>
      <c r="AP16509" s="7" t="n">
        <f t="normal" ca="1">32-LENB(INDIRECT(ADDRESS(16509,41)))</f>
        <v>0</v>
      </c>
      <c r="AQ16509" s="7" t="n">
        <v>4</v>
      </c>
      <c r="AR16509" s="7" t="n">
        <v>65533</v>
      </c>
      <c r="AS16509" s="7" t="n">
        <v>2003</v>
      </c>
      <c r="AT16509" s="7" t="s">
        <v>18</v>
      </c>
      <c r="AU16509" s="7" t="n">
        <f t="normal" ca="1">32-LENB(INDIRECT(ADDRESS(16509,46)))</f>
        <v>0</v>
      </c>
      <c r="AV16509" s="7" t="n">
        <v>7</v>
      </c>
      <c r="AW16509" s="7" t="n">
        <v>65533</v>
      </c>
      <c r="AX16509" s="7" t="n">
        <v>65052</v>
      </c>
      <c r="AY16509" s="7" t="s">
        <v>18</v>
      </c>
      <c r="AZ16509" s="7" t="n">
        <f t="normal" ca="1">32-LENB(INDIRECT(ADDRESS(16509,51)))</f>
        <v>0</v>
      </c>
      <c r="BA16509" s="7" t="n">
        <v>7</v>
      </c>
      <c r="BB16509" s="7" t="n">
        <v>65533</v>
      </c>
      <c r="BC16509" s="7" t="n">
        <v>65053</v>
      </c>
      <c r="BD16509" s="7" t="s">
        <v>18</v>
      </c>
      <c r="BE16509" s="7" t="n">
        <f t="normal" ca="1">32-LENB(INDIRECT(ADDRESS(16509,56)))</f>
        <v>0</v>
      </c>
      <c r="BF16509" s="7" t="n">
        <v>7</v>
      </c>
      <c r="BG16509" s="7" t="n">
        <v>65533</v>
      </c>
      <c r="BH16509" s="7" t="n">
        <v>5444</v>
      </c>
      <c r="BI16509" s="7" t="s">
        <v>18</v>
      </c>
      <c r="BJ16509" s="7" t="n">
        <f t="normal" ca="1">32-LENB(INDIRECT(ADDRESS(16509,61)))</f>
        <v>0</v>
      </c>
      <c r="BK16509" s="7" t="n">
        <v>7</v>
      </c>
      <c r="BL16509" s="7" t="n">
        <v>65533</v>
      </c>
      <c r="BM16509" s="7" t="n">
        <v>5445</v>
      </c>
      <c r="BN16509" s="7" t="s">
        <v>18</v>
      </c>
      <c r="BO16509" s="7" t="n">
        <f t="normal" ca="1">32-LENB(INDIRECT(ADDRESS(16509,66)))</f>
        <v>0</v>
      </c>
      <c r="BP16509" s="7" t="n">
        <v>7</v>
      </c>
      <c r="BQ16509" s="7" t="n">
        <v>65533</v>
      </c>
      <c r="BR16509" s="7" t="n">
        <v>65054</v>
      </c>
      <c r="BS16509" s="7" t="s">
        <v>18</v>
      </c>
      <c r="BT16509" s="7" t="n">
        <f t="normal" ca="1">32-LENB(INDIRECT(ADDRESS(16509,71)))</f>
        <v>0</v>
      </c>
      <c r="BU16509" s="7" t="n">
        <v>4</v>
      </c>
      <c r="BV16509" s="7" t="n">
        <v>65533</v>
      </c>
      <c r="BW16509" s="7" t="n">
        <v>2004</v>
      </c>
      <c r="BX16509" s="7" t="s">
        <v>18</v>
      </c>
      <c r="BY16509" s="7" t="n">
        <f t="normal" ca="1">32-LENB(INDIRECT(ADDRESS(16509,76)))</f>
        <v>0</v>
      </c>
      <c r="BZ16509" s="7" t="n">
        <v>7</v>
      </c>
      <c r="CA16509" s="7" t="n">
        <v>65533</v>
      </c>
      <c r="CB16509" s="7" t="n">
        <v>65055</v>
      </c>
      <c r="CC16509" s="7" t="s">
        <v>18</v>
      </c>
      <c r="CD16509" s="7" t="n">
        <f t="normal" ca="1">32-LENB(INDIRECT(ADDRESS(16509,81)))</f>
        <v>0</v>
      </c>
      <c r="CE16509" s="7" t="n">
        <v>7</v>
      </c>
      <c r="CF16509" s="7" t="n">
        <v>65533</v>
      </c>
      <c r="CG16509" s="7" t="n">
        <v>65056</v>
      </c>
      <c r="CH16509" s="7" t="s">
        <v>18</v>
      </c>
      <c r="CI16509" s="7" t="n">
        <f t="normal" ca="1">32-LENB(INDIRECT(ADDRESS(16509,86)))</f>
        <v>0</v>
      </c>
      <c r="CJ16509" s="7" t="n">
        <v>7</v>
      </c>
      <c r="CK16509" s="7" t="n">
        <v>65533</v>
      </c>
      <c r="CL16509" s="7" t="n">
        <v>5446</v>
      </c>
      <c r="CM16509" s="7" t="s">
        <v>18</v>
      </c>
      <c r="CN16509" s="7" t="n">
        <f t="normal" ca="1">32-LENB(INDIRECT(ADDRESS(16509,91)))</f>
        <v>0</v>
      </c>
      <c r="CO16509" s="7" t="n">
        <v>7</v>
      </c>
      <c r="CP16509" s="7" t="n">
        <v>65533</v>
      </c>
      <c r="CQ16509" s="7" t="n">
        <v>65057</v>
      </c>
      <c r="CR16509" s="7" t="s">
        <v>18</v>
      </c>
      <c r="CS16509" s="7" t="n">
        <f t="normal" ca="1">32-LENB(INDIRECT(ADDRESS(16509,96)))</f>
        <v>0</v>
      </c>
      <c r="CT16509" s="7" t="n">
        <v>0</v>
      </c>
      <c r="CU16509" s="7" t="n">
        <v>65533</v>
      </c>
      <c r="CV16509" s="7" t="n">
        <v>0</v>
      </c>
      <c r="CW16509" s="7" t="s">
        <v>18</v>
      </c>
      <c r="CX16509" s="7" t="n">
        <f t="normal" ca="1">32-LENB(INDIRECT(ADDRESS(16509,101)))</f>
        <v>0</v>
      </c>
    </row>
    <row r="16510" spans="1:107">
      <c r="A16510" t="s">
        <v>4</v>
      </c>
      <c r="B16510" s="4" t="s">
        <v>5</v>
      </c>
    </row>
    <row r="16511" spans="1:107">
      <c r="A16511" t="n">
        <v>146960</v>
      </c>
      <c r="B16511" s="5" t="n">
        <v>1</v>
      </c>
    </row>
    <row r="16512" spans="1:107" s="3" customFormat="1" customHeight="0">
      <c r="A16512" s="3" t="s">
        <v>2</v>
      </c>
      <c r="B16512" s="3" t="s">
        <v>634</v>
      </c>
    </row>
    <row r="16513" spans="1:202">
      <c r="A16513" t="s">
        <v>4</v>
      </c>
      <c r="B16513" s="4" t="s">
        <v>5</v>
      </c>
      <c r="C16513" s="4" t="s">
        <v>11</v>
      </c>
      <c r="D16513" s="4" t="s">
        <v>11</v>
      </c>
      <c r="E16513" s="4" t="s">
        <v>17</v>
      </c>
      <c r="F16513" s="4" t="s">
        <v>8</v>
      </c>
      <c r="G16513" s="4" t="s">
        <v>619</v>
      </c>
      <c r="H16513" s="4" t="s">
        <v>11</v>
      </c>
      <c r="I16513" s="4" t="s">
        <v>11</v>
      </c>
      <c r="J16513" s="4" t="s">
        <v>17</v>
      </c>
      <c r="K16513" s="4" t="s">
        <v>8</v>
      </c>
      <c r="L16513" s="4" t="s">
        <v>619</v>
      </c>
      <c r="M16513" s="4" t="s">
        <v>11</v>
      </c>
      <c r="N16513" s="4" t="s">
        <v>11</v>
      </c>
      <c r="O16513" s="4" t="s">
        <v>17</v>
      </c>
      <c r="P16513" s="4" t="s">
        <v>8</v>
      </c>
      <c r="Q16513" s="4" t="s">
        <v>619</v>
      </c>
      <c r="R16513" s="4" t="s">
        <v>11</v>
      </c>
      <c r="S16513" s="4" t="s">
        <v>11</v>
      </c>
      <c r="T16513" s="4" t="s">
        <v>17</v>
      </c>
      <c r="U16513" s="4" t="s">
        <v>8</v>
      </c>
      <c r="V16513" s="4" t="s">
        <v>619</v>
      </c>
      <c r="W16513" s="4" t="s">
        <v>11</v>
      </c>
      <c r="X16513" s="4" t="s">
        <v>11</v>
      </c>
      <c r="Y16513" s="4" t="s">
        <v>17</v>
      </c>
      <c r="Z16513" s="4" t="s">
        <v>8</v>
      </c>
      <c r="AA16513" s="4" t="s">
        <v>619</v>
      </c>
      <c r="AB16513" s="4" t="s">
        <v>11</v>
      </c>
      <c r="AC16513" s="4" t="s">
        <v>11</v>
      </c>
      <c r="AD16513" s="4" t="s">
        <v>17</v>
      </c>
      <c r="AE16513" s="4" t="s">
        <v>8</v>
      </c>
      <c r="AF16513" s="4" t="s">
        <v>619</v>
      </c>
      <c r="AG16513" s="4" t="s">
        <v>11</v>
      </c>
      <c r="AH16513" s="4" t="s">
        <v>11</v>
      </c>
      <c r="AI16513" s="4" t="s">
        <v>17</v>
      </c>
      <c r="AJ16513" s="4" t="s">
        <v>8</v>
      </c>
      <c r="AK16513" s="4" t="s">
        <v>619</v>
      </c>
      <c r="AL16513" s="4" t="s">
        <v>11</v>
      </c>
      <c r="AM16513" s="4" t="s">
        <v>11</v>
      </c>
      <c r="AN16513" s="4" t="s">
        <v>17</v>
      </c>
      <c r="AO16513" s="4" t="s">
        <v>8</v>
      </c>
      <c r="AP16513" s="4" t="s">
        <v>619</v>
      </c>
      <c r="AQ16513" s="4" t="s">
        <v>11</v>
      </c>
      <c r="AR16513" s="4" t="s">
        <v>11</v>
      </c>
      <c r="AS16513" s="4" t="s">
        <v>17</v>
      </c>
      <c r="AT16513" s="4" t="s">
        <v>8</v>
      </c>
      <c r="AU16513" s="4" t="s">
        <v>619</v>
      </c>
      <c r="AV16513" s="4" t="s">
        <v>11</v>
      </c>
      <c r="AW16513" s="4" t="s">
        <v>11</v>
      </c>
      <c r="AX16513" s="4" t="s">
        <v>17</v>
      </c>
      <c r="AY16513" s="4" t="s">
        <v>8</v>
      </c>
      <c r="AZ16513" s="4" t="s">
        <v>619</v>
      </c>
      <c r="BA16513" s="4" t="s">
        <v>11</v>
      </c>
      <c r="BB16513" s="4" t="s">
        <v>11</v>
      </c>
      <c r="BC16513" s="4" t="s">
        <v>17</v>
      </c>
      <c r="BD16513" s="4" t="s">
        <v>8</v>
      </c>
      <c r="BE16513" s="4" t="s">
        <v>619</v>
      </c>
      <c r="BF16513" s="4" t="s">
        <v>11</v>
      </c>
      <c r="BG16513" s="4" t="s">
        <v>11</v>
      </c>
      <c r="BH16513" s="4" t="s">
        <v>17</v>
      </c>
      <c r="BI16513" s="4" t="s">
        <v>8</v>
      </c>
      <c r="BJ16513" s="4" t="s">
        <v>619</v>
      </c>
      <c r="BK16513" s="4" t="s">
        <v>11</v>
      </c>
      <c r="BL16513" s="4" t="s">
        <v>11</v>
      </c>
      <c r="BM16513" s="4" t="s">
        <v>17</v>
      </c>
      <c r="BN16513" s="4" t="s">
        <v>8</v>
      </c>
      <c r="BO16513" s="4" t="s">
        <v>619</v>
      </c>
      <c r="BP16513" s="4" t="s">
        <v>11</v>
      </c>
      <c r="BQ16513" s="4" t="s">
        <v>11</v>
      </c>
      <c r="BR16513" s="4" t="s">
        <v>17</v>
      </c>
      <c r="BS16513" s="4" t="s">
        <v>8</v>
      </c>
      <c r="BT16513" s="4" t="s">
        <v>619</v>
      </c>
      <c r="BU16513" s="4" t="s">
        <v>11</v>
      </c>
      <c r="BV16513" s="4" t="s">
        <v>11</v>
      </c>
      <c r="BW16513" s="4" t="s">
        <v>17</v>
      </c>
      <c r="BX16513" s="4" t="s">
        <v>8</v>
      </c>
      <c r="BY16513" s="4" t="s">
        <v>619</v>
      </c>
      <c r="BZ16513" s="4" t="s">
        <v>11</v>
      </c>
      <c r="CA16513" s="4" t="s">
        <v>11</v>
      </c>
      <c r="CB16513" s="4" t="s">
        <v>17</v>
      </c>
      <c r="CC16513" s="4" t="s">
        <v>8</v>
      </c>
      <c r="CD16513" s="4" t="s">
        <v>619</v>
      </c>
      <c r="CE16513" s="4" t="s">
        <v>11</v>
      </c>
      <c r="CF16513" s="4" t="s">
        <v>11</v>
      </c>
      <c r="CG16513" s="4" t="s">
        <v>17</v>
      </c>
      <c r="CH16513" s="4" t="s">
        <v>8</v>
      </c>
      <c r="CI16513" s="4" t="s">
        <v>619</v>
      </c>
      <c r="CJ16513" s="4" t="s">
        <v>11</v>
      </c>
      <c r="CK16513" s="4" t="s">
        <v>11</v>
      </c>
      <c r="CL16513" s="4" t="s">
        <v>17</v>
      </c>
      <c r="CM16513" s="4" t="s">
        <v>8</v>
      </c>
      <c r="CN16513" s="4" t="s">
        <v>619</v>
      </c>
      <c r="CO16513" s="4" t="s">
        <v>11</v>
      </c>
      <c r="CP16513" s="4" t="s">
        <v>11</v>
      </c>
      <c r="CQ16513" s="4" t="s">
        <v>17</v>
      </c>
      <c r="CR16513" s="4" t="s">
        <v>8</v>
      </c>
      <c r="CS16513" s="4" t="s">
        <v>619</v>
      </c>
      <c r="CT16513" s="4" t="s">
        <v>11</v>
      </c>
      <c r="CU16513" s="4" t="s">
        <v>11</v>
      </c>
      <c r="CV16513" s="4" t="s">
        <v>17</v>
      </c>
      <c r="CW16513" s="4" t="s">
        <v>8</v>
      </c>
      <c r="CX16513" s="4" t="s">
        <v>619</v>
      </c>
      <c r="CY16513" s="4" t="s">
        <v>11</v>
      </c>
      <c r="CZ16513" s="4" t="s">
        <v>11</v>
      </c>
      <c r="DA16513" s="4" t="s">
        <v>17</v>
      </c>
      <c r="DB16513" s="4" t="s">
        <v>8</v>
      </c>
      <c r="DC16513" s="4" t="s">
        <v>619</v>
      </c>
      <c r="DD16513" s="4" t="s">
        <v>11</v>
      </c>
      <c r="DE16513" s="4" t="s">
        <v>11</v>
      </c>
      <c r="DF16513" s="4" t="s">
        <v>17</v>
      </c>
      <c r="DG16513" s="4" t="s">
        <v>8</v>
      </c>
      <c r="DH16513" s="4" t="s">
        <v>619</v>
      </c>
      <c r="DI16513" s="4" t="s">
        <v>11</v>
      </c>
      <c r="DJ16513" s="4" t="s">
        <v>11</v>
      </c>
      <c r="DK16513" s="4" t="s">
        <v>17</v>
      </c>
      <c r="DL16513" s="4" t="s">
        <v>8</v>
      </c>
      <c r="DM16513" s="4" t="s">
        <v>619</v>
      </c>
      <c r="DN16513" s="4" t="s">
        <v>11</v>
      </c>
      <c r="DO16513" s="4" t="s">
        <v>11</v>
      </c>
      <c r="DP16513" s="4" t="s">
        <v>17</v>
      </c>
      <c r="DQ16513" s="4" t="s">
        <v>8</v>
      </c>
      <c r="DR16513" s="4" t="s">
        <v>619</v>
      </c>
      <c r="DS16513" s="4" t="s">
        <v>11</v>
      </c>
      <c r="DT16513" s="4" t="s">
        <v>11</v>
      </c>
      <c r="DU16513" s="4" t="s">
        <v>17</v>
      </c>
      <c r="DV16513" s="4" t="s">
        <v>8</v>
      </c>
      <c r="DW16513" s="4" t="s">
        <v>619</v>
      </c>
      <c r="DX16513" s="4" t="s">
        <v>11</v>
      </c>
      <c r="DY16513" s="4" t="s">
        <v>11</v>
      </c>
      <c r="DZ16513" s="4" t="s">
        <v>17</v>
      </c>
      <c r="EA16513" s="4" t="s">
        <v>8</v>
      </c>
      <c r="EB16513" s="4" t="s">
        <v>619</v>
      </c>
      <c r="EC16513" s="4" t="s">
        <v>11</v>
      </c>
      <c r="ED16513" s="4" t="s">
        <v>11</v>
      </c>
      <c r="EE16513" s="4" t="s">
        <v>17</v>
      </c>
      <c r="EF16513" s="4" t="s">
        <v>8</v>
      </c>
      <c r="EG16513" s="4" t="s">
        <v>619</v>
      </c>
      <c r="EH16513" s="4" t="s">
        <v>11</v>
      </c>
      <c r="EI16513" s="4" t="s">
        <v>11</v>
      </c>
      <c r="EJ16513" s="4" t="s">
        <v>17</v>
      </c>
      <c r="EK16513" s="4" t="s">
        <v>8</v>
      </c>
      <c r="EL16513" s="4" t="s">
        <v>619</v>
      </c>
      <c r="EM16513" s="4" t="s">
        <v>11</v>
      </c>
      <c r="EN16513" s="4" t="s">
        <v>11</v>
      </c>
      <c r="EO16513" s="4" t="s">
        <v>17</v>
      </c>
      <c r="EP16513" s="4" t="s">
        <v>8</v>
      </c>
      <c r="EQ16513" s="4" t="s">
        <v>619</v>
      </c>
      <c r="ER16513" s="4" t="s">
        <v>11</v>
      </c>
      <c r="ES16513" s="4" t="s">
        <v>11</v>
      </c>
      <c r="ET16513" s="4" t="s">
        <v>17</v>
      </c>
      <c r="EU16513" s="4" t="s">
        <v>8</v>
      </c>
      <c r="EV16513" s="4" t="s">
        <v>619</v>
      </c>
      <c r="EW16513" s="4" t="s">
        <v>11</v>
      </c>
      <c r="EX16513" s="4" t="s">
        <v>11</v>
      </c>
      <c r="EY16513" s="4" t="s">
        <v>17</v>
      </c>
      <c r="EZ16513" s="4" t="s">
        <v>8</v>
      </c>
      <c r="FA16513" s="4" t="s">
        <v>619</v>
      </c>
      <c r="FB16513" s="4" t="s">
        <v>11</v>
      </c>
      <c r="FC16513" s="4" t="s">
        <v>11</v>
      </c>
      <c r="FD16513" s="4" t="s">
        <v>17</v>
      </c>
      <c r="FE16513" s="4" t="s">
        <v>8</v>
      </c>
      <c r="FF16513" s="4" t="s">
        <v>619</v>
      </c>
      <c r="FG16513" s="4" t="s">
        <v>11</v>
      </c>
      <c r="FH16513" s="4" t="s">
        <v>11</v>
      </c>
      <c r="FI16513" s="4" t="s">
        <v>17</v>
      </c>
      <c r="FJ16513" s="4" t="s">
        <v>8</v>
      </c>
      <c r="FK16513" s="4" t="s">
        <v>619</v>
      </c>
      <c r="FL16513" s="4" t="s">
        <v>11</v>
      </c>
      <c r="FM16513" s="4" t="s">
        <v>11</v>
      </c>
      <c r="FN16513" s="4" t="s">
        <v>17</v>
      </c>
      <c r="FO16513" s="4" t="s">
        <v>8</v>
      </c>
      <c r="FP16513" s="4" t="s">
        <v>619</v>
      </c>
      <c r="FQ16513" s="4" t="s">
        <v>11</v>
      </c>
      <c r="FR16513" s="4" t="s">
        <v>11</v>
      </c>
      <c r="FS16513" s="4" t="s">
        <v>17</v>
      </c>
      <c r="FT16513" s="4" t="s">
        <v>8</v>
      </c>
      <c r="FU16513" s="4" t="s">
        <v>619</v>
      </c>
      <c r="FV16513" s="4" t="s">
        <v>11</v>
      </c>
      <c r="FW16513" s="4" t="s">
        <v>11</v>
      </c>
      <c r="FX16513" s="4" t="s">
        <v>17</v>
      </c>
      <c r="FY16513" s="4" t="s">
        <v>8</v>
      </c>
      <c r="FZ16513" s="4" t="s">
        <v>619</v>
      </c>
      <c r="GA16513" s="4" t="s">
        <v>11</v>
      </c>
      <c r="GB16513" s="4" t="s">
        <v>11</v>
      </c>
      <c r="GC16513" s="4" t="s">
        <v>17</v>
      </c>
      <c r="GD16513" s="4" t="s">
        <v>8</v>
      </c>
      <c r="GE16513" s="4" t="s">
        <v>619</v>
      </c>
      <c r="GF16513" s="4" t="s">
        <v>11</v>
      </c>
      <c r="GG16513" s="4" t="s">
        <v>11</v>
      </c>
      <c r="GH16513" s="4" t="s">
        <v>17</v>
      </c>
      <c r="GI16513" s="4" t="s">
        <v>8</v>
      </c>
      <c r="GJ16513" s="4" t="s">
        <v>619</v>
      </c>
      <c r="GK16513" s="4" t="s">
        <v>11</v>
      </c>
      <c r="GL16513" s="4" t="s">
        <v>11</v>
      </c>
      <c r="GM16513" s="4" t="s">
        <v>17</v>
      </c>
      <c r="GN16513" s="4" t="s">
        <v>8</v>
      </c>
      <c r="GO16513" s="4" t="s">
        <v>619</v>
      </c>
      <c r="GP16513" s="4" t="s">
        <v>11</v>
      </c>
      <c r="GQ16513" s="4" t="s">
        <v>11</v>
      </c>
      <c r="GR16513" s="4" t="s">
        <v>17</v>
      </c>
      <c r="GS16513" s="4" t="s">
        <v>8</v>
      </c>
      <c r="GT16513" s="4" t="s">
        <v>619</v>
      </c>
    </row>
    <row r="16514" spans="1:202">
      <c r="A16514" t="n">
        <v>146976</v>
      </c>
      <c r="B16514" s="81" t="n">
        <v>257</v>
      </c>
      <c r="C16514" s="7" t="n">
        <v>7</v>
      </c>
      <c r="D16514" s="7" t="n">
        <v>65533</v>
      </c>
      <c r="E16514" s="7" t="n">
        <v>10468</v>
      </c>
      <c r="F16514" s="7" t="s">
        <v>18</v>
      </c>
      <c r="G16514" s="7" t="n">
        <f t="normal" ca="1">32-LENB(INDIRECT(ADDRESS(16514,6)))</f>
        <v>0</v>
      </c>
      <c r="H16514" s="7" t="n">
        <v>7</v>
      </c>
      <c r="I16514" s="7" t="n">
        <v>65533</v>
      </c>
      <c r="J16514" s="7" t="n">
        <v>10469</v>
      </c>
      <c r="K16514" s="7" t="s">
        <v>18</v>
      </c>
      <c r="L16514" s="7" t="n">
        <f t="normal" ca="1">32-LENB(INDIRECT(ADDRESS(16514,11)))</f>
        <v>0</v>
      </c>
      <c r="M16514" s="7" t="n">
        <v>7</v>
      </c>
      <c r="N16514" s="7" t="n">
        <v>65533</v>
      </c>
      <c r="O16514" s="7" t="n">
        <v>4500</v>
      </c>
      <c r="P16514" s="7" t="s">
        <v>18</v>
      </c>
      <c r="Q16514" s="7" t="n">
        <f t="normal" ca="1">32-LENB(INDIRECT(ADDRESS(16514,16)))</f>
        <v>0</v>
      </c>
      <c r="R16514" s="7" t="n">
        <v>7</v>
      </c>
      <c r="S16514" s="7" t="n">
        <v>65533</v>
      </c>
      <c r="T16514" s="7" t="n">
        <v>6493</v>
      </c>
      <c r="U16514" s="7" t="s">
        <v>18</v>
      </c>
      <c r="V16514" s="7" t="n">
        <f t="normal" ca="1">32-LENB(INDIRECT(ADDRESS(16514,21)))</f>
        <v>0</v>
      </c>
      <c r="W16514" s="7" t="n">
        <v>7</v>
      </c>
      <c r="X16514" s="7" t="n">
        <v>65533</v>
      </c>
      <c r="Y16514" s="7" t="n">
        <v>2465</v>
      </c>
      <c r="Z16514" s="7" t="s">
        <v>18</v>
      </c>
      <c r="AA16514" s="7" t="n">
        <f t="normal" ca="1">32-LENB(INDIRECT(ADDRESS(16514,26)))</f>
        <v>0</v>
      </c>
      <c r="AB16514" s="7" t="n">
        <v>7</v>
      </c>
      <c r="AC16514" s="7" t="n">
        <v>65533</v>
      </c>
      <c r="AD16514" s="7" t="n">
        <v>9426</v>
      </c>
      <c r="AE16514" s="7" t="s">
        <v>18</v>
      </c>
      <c r="AF16514" s="7" t="n">
        <f t="normal" ca="1">32-LENB(INDIRECT(ADDRESS(16514,31)))</f>
        <v>0</v>
      </c>
      <c r="AG16514" s="7" t="n">
        <v>7</v>
      </c>
      <c r="AH16514" s="7" t="n">
        <v>65533</v>
      </c>
      <c r="AI16514" s="7" t="n">
        <v>3491</v>
      </c>
      <c r="AJ16514" s="7" t="s">
        <v>18</v>
      </c>
      <c r="AK16514" s="7" t="n">
        <f t="normal" ca="1">32-LENB(INDIRECT(ADDRESS(16514,36)))</f>
        <v>0</v>
      </c>
      <c r="AL16514" s="7" t="n">
        <v>7</v>
      </c>
      <c r="AM16514" s="7" t="n">
        <v>65533</v>
      </c>
      <c r="AN16514" s="7" t="n">
        <v>1489</v>
      </c>
      <c r="AO16514" s="7" t="s">
        <v>18</v>
      </c>
      <c r="AP16514" s="7" t="n">
        <f t="normal" ca="1">32-LENB(INDIRECT(ADDRESS(16514,41)))</f>
        <v>0</v>
      </c>
      <c r="AQ16514" s="7" t="n">
        <v>7</v>
      </c>
      <c r="AR16514" s="7" t="n">
        <v>65533</v>
      </c>
      <c r="AS16514" s="7" t="n">
        <v>7480</v>
      </c>
      <c r="AT16514" s="7" t="s">
        <v>18</v>
      </c>
      <c r="AU16514" s="7" t="n">
        <f t="normal" ca="1">32-LENB(INDIRECT(ADDRESS(16514,46)))</f>
        <v>0</v>
      </c>
      <c r="AV16514" s="7" t="n">
        <v>7</v>
      </c>
      <c r="AW16514" s="7" t="n">
        <v>65533</v>
      </c>
      <c r="AX16514" s="7" t="n">
        <v>5438</v>
      </c>
      <c r="AY16514" s="7" t="s">
        <v>18</v>
      </c>
      <c r="AZ16514" s="7" t="n">
        <f t="normal" ca="1">32-LENB(INDIRECT(ADDRESS(16514,51)))</f>
        <v>0</v>
      </c>
      <c r="BA16514" s="7" t="n">
        <v>7</v>
      </c>
      <c r="BB16514" s="7" t="n">
        <v>65533</v>
      </c>
      <c r="BC16514" s="7" t="n">
        <v>8511</v>
      </c>
      <c r="BD16514" s="7" t="s">
        <v>18</v>
      </c>
      <c r="BE16514" s="7" t="n">
        <f t="normal" ca="1">32-LENB(INDIRECT(ADDRESS(16514,56)))</f>
        <v>0</v>
      </c>
      <c r="BF16514" s="7" t="n">
        <v>7</v>
      </c>
      <c r="BG16514" s="7" t="n">
        <v>65533</v>
      </c>
      <c r="BH16514" s="7" t="n">
        <v>53289</v>
      </c>
      <c r="BI16514" s="7" t="s">
        <v>18</v>
      </c>
      <c r="BJ16514" s="7" t="n">
        <f t="normal" ca="1">32-LENB(INDIRECT(ADDRESS(16514,61)))</f>
        <v>0</v>
      </c>
      <c r="BK16514" s="7" t="n">
        <v>7</v>
      </c>
      <c r="BL16514" s="7" t="n">
        <v>65533</v>
      </c>
      <c r="BM16514" s="7" t="n">
        <v>53290</v>
      </c>
      <c r="BN16514" s="7" t="s">
        <v>18</v>
      </c>
      <c r="BO16514" s="7" t="n">
        <f t="normal" ca="1">32-LENB(INDIRECT(ADDRESS(16514,66)))</f>
        <v>0</v>
      </c>
      <c r="BP16514" s="7" t="n">
        <v>7</v>
      </c>
      <c r="BQ16514" s="7" t="n">
        <v>65533</v>
      </c>
      <c r="BR16514" s="7" t="n">
        <v>1490</v>
      </c>
      <c r="BS16514" s="7" t="s">
        <v>18</v>
      </c>
      <c r="BT16514" s="7" t="n">
        <f t="normal" ca="1">32-LENB(INDIRECT(ADDRESS(16514,71)))</f>
        <v>0</v>
      </c>
      <c r="BU16514" s="7" t="n">
        <v>7</v>
      </c>
      <c r="BV16514" s="7" t="n">
        <v>65533</v>
      </c>
      <c r="BW16514" s="7" t="n">
        <v>4501</v>
      </c>
      <c r="BX16514" s="7" t="s">
        <v>18</v>
      </c>
      <c r="BY16514" s="7" t="n">
        <f t="normal" ca="1">32-LENB(INDIRECT(ADDRESS(16514,76)))</f>
        <v>0</v>
      </c>
      <c r="BZ16514" s="7" t="n">
        <v>7</v>
      </c>
      <c r="CA16514" s="7" t="n">
        <v>65533</v>
      </c>
      <c r="CB16514" s="7" t="n">
        <v>3492</v>
      </c>
      <c r="CC16514" s="7" t="s">
        <v>18</v>
      </c>
      <c r="CD16514" s="7" t="n">
        <f t="normal" ca="1">32-LENB(INDIRECT(ADDRESS(16514,81)))</f>
        <v>0</v>
      </c>
      <c r="CE16514" s="7" t="n">
        <v>7</v>
      </c>
      <c r="CF16514" s="7" t="n">
        <v>65533</v>
      </c>
      <c r="CG16514" s="7" t="n">
        <v>6494</v>
      </c>
      <c r="CH16514" s="7" t="s">
        <v>18</v>
      </c>
      <c r="CI16514" s="7" t="n">
        <f t="normal" ca="1">32-LENB(INDIRECT(ADDRESS(16514,86)))</f>
        <v>0</v>
      </c>
      <c r="CJ16514" s="7" t="n">
        <v>7</v>
      </c>
      <c r="CK16514" s="7" t="n">
        <v>65533</v>
      </c>
      <c r="CL16514" s="7" t="n">
        <v>6495</v>
      </c>
      <c r="CM16514" s="7" t="s">
        <v>18</v>
      </c>
      <c r="CN16514" s="7" t="n">
        <f t="normal" ca="1">32-LENB(INDIRECT(ADDRESS(16514,91)))</f>
        <v>0</v>
      </c>
      <c r="CO16514" s="7" t="n">
        <v>7</v>
      </c>
      <c r="CP16514" s="7" t="n">
        <v>65533</v>
      </c>
      <c r="CQ16514" s="7" t="n">
        <v>6496</v>
      </c>
      <c r="CR16514" s="7" t="s">
        <v>18</v>
      </c>
      <c r="CS16514" s="7" t="n">
        <f t="normal" ca="1">32-LENB(INDIRECT(ADDRESS(16514,96)))</f>
        <v>0</v>
      </c>
      <c r="CT16514" s="7" t="n">
        <v>7</v>
      </c>
      <c r="CU16514" s="7" t="n">
        <v>65533</v>
      </c>
      <c r="CV16514" s="7" t="n">
        <v>53291</v>
      </c>
      <c r="CW16514" s="7" t="s">
        <v>18</v>
      </c>
      <c r="CX16514" s="7" t="n">
        <f t="normal" ca="1">32-LENB(INDIRECT(ADDRESS(16514,101)))</f>
        <v>0</v>
      </c>
      <c r="CY16514" s="7" t="n">
        <v>7</v>
      </c>
      <c r="CZ16514" s="7" t="n">
        <v>65533</v>
      </c>
      <c r="DA16514" s="7" t="n">
        <v>9427</v>
      </c>
      <c r="DB16514" s="7" t="s">
        <v>18</v>
      </c>
      <c r="DC16514" s="7" t="n">
        <f t="normal" ca="1">32-LENB(INDIRECT(ADDRESS(16514,106)))</f>
        <v>0</v>
      </c>
      <c r="DD16514" s="7" t="n">
        <v>7</v>
      </c>
      <c r="DE16514" s="7" t="n">
        <v>65533</v>
      </c>
      <c r="DF16514" s="7" t="n">
        <v>8512</v>
      </c>
      <c r="DG16514" s="7" t="s">
        <v>18</v>
      </c>
      <c r="DH16514" s="7" t="n">
        <f t="normal" ca="1">32-LENB(INDIRECT(ADDRESS(16514,111)))</f>
        <v>0</v>
      </c>
      <c r="DI16514" s="7" t="n">
        <v>7</v>
      </c>
      <c r="DJ16514" s="7" t="n">
        <v>65533</v>
      </c>
      <c r="DK16514" s="7" t="n">
        <v>10953</v>
      </c>
      <c r="DL16514" s="7" t="s">
        <v>18</v>
      </c>
      <c r="DM16514" s="7" t="n">
        <f t="normal" ca="1">32-LENB(INDIRECT(ADDRESS(16514,116)))</f>
        <v>0</v>
      </c>
      <c r="DN16514" s="7" t="n">
        <v>4</v>
      </c>
      <c r="DO16514" s="7" t="n">
        <v>65533</v>
      </c>
      <c r="DP16514" s="7" t="n">
        <v>2083</v>
      </c>
      <c r="DQ16514" s="7" t="s">
        <v>18</v>
      </c>
      <c r="DR16514" s="7" t="n">
        <f t="normal" ca="1">32-LENB(INDIRECT(ADDRESS(16514,121)))</f>
        <v>0</v>
      </c>
      <c r="DS16514" s="7" t="n">
        <v>7</v>
      </c>
      <c r="DT16514" s="7" t="n">
        <v>65533</v>
      </c>
      <c r="DU16514" s="7" t="n">
        <v>10470</v>
      </c>
      <c r="DV16514" s="7" t="s">
        <v>18</v>
      </c>
      <c r="DW16514" s="7" t="n">
        <f t="normal" ca="1">32-LENB(INDIRECT(ADDRESS(16514,126)))</f>
        <v>0</v>
      </c>
      <c r="DX16514" s="7" t="n">
        <v>7</v>
      </c>
      <c r="DY16514" s="7" t="n">
        <v>65533</v>
      </c>
      <c r="DZ16514" s="7" t="n">
        <v>10471</v>
      </c>
      <c r="EA16514" s="7" t="s">
        <v>18</v>
      </c>
      <c r="EB16514" s="7" t="n">
        <f t="normal" ca="1">32-LENB(INDIRECT(ADDRESS(16514,131)))</f>
        <v>0</v>
      </c>
      <c r="EC16514" s="7" t="n">
        <v>7</v>
      </c>
      <c r="ED16514" s="7" t="n">
        <v>65533</v>
      </c>
      <c r="EE16514" s="7" t="n">
        <v>10472</v>
      </c>
      <c r="EF16514" s="7" t="s">
        <v>18</v>
      </c>
      <c r="EG16514" s="7" t="n">
        <f t="normal" ca="1">32-LENB(INDIRECT(ADDRESS(16514,136)))</f>
        <v>0</v>
      </c>
      <c r="EH16514" s="7" t="n">
        <v>7</v>
      </c>
      <c r="EI16514" s="7" t="n">
        <v>65533</v>
      </c>
      <c r="EJ16514" s="7" t="n">
        <v>1491</v>
      </c>
      <c r="EK16514" s="7" t="s">
        <v>18</v>
      </c>
      <c r="EL16514" s="7" t="n">
        <f t="normal" ca="1">32-LENB(INDIRECT(ADDRESS(16514,141)))</f>
        <v>0</v>
      </c>
      <c r="EM16514" s="7" t="n">
        <v>7</v>
      </c>
      <c r="EN16514" s="7" t="n">
        <v>65533</v>
      </c>
      <c r="EO16514" s="7" t="n">
        <v>7481</v>
      </c>
      <c r="EP16514" s="7" t="s">
        <v>18</v>
      </c>
      <c r="EQ16514" s="7" t="n">
        <f t="normal" ca="1">32-LENB(INDIRECT(ADDRESS(16514,146)))</f>
        <v>0</v>
      </c>
      <c r="ER16514" s="7" t="n">
        <v>7</v>
      </c>
      <c r="ES16514" s="7" t="n">
        <v>65533</v>
      </c>
      <c r="ET16514" s="7" t="n">
        <v>8513</v>
      </c>
      <c r="EU16514" s="7" t="s">
        <v>18</v>
      </c>
      <c r="EV16514" s="7" t="n">
        <f t="normal" ca="1">32-LENB(INDIRECT(ADDRESS(16514,151)))</f>
        <v>0</v>
      </c>
      <c r="EW16514" s="7" t="n">
        <v>7</v>
      </c>
      <c r="EX16514" s="7" t="n">
        <v>65533</v>
      </c>
      <c r="EY16514" s="7" t="n">
        <v>10476</v>
      </c>
      <c r="EZ16514" s="7" t="s">
        <v>18</v>
      </c>
      <c r="FA16514" s="7" t="n">
        <f t="normal" ca="1">32-LENB(INDIRECT(ADDRESS(16514,156)))</f>
        <v>0</v>
      </c>
      <c r="FB16514" s="7" t="n">
        <v>7</v>
      </c>
      <c r="FC16514" s="7" t="n">
        <v>65533</v>
      </c>
      <c r="FD16514" s="7" t="n">
        <v>53360</v>
      </c>
      <c r="FE16514" s="7" t="s">
        <v>18</v>
      </c>
      <c r="FF16514" s="7" t="n">
        <f t="normal" ca="1">32-LENB(INDIRECT(ADDRESS(16514,161)))</f>
        <v>0</v>
      </c>
      <c r="FG16514" s="7" t="n">
        <v>7</v>
      </c>
      <c r="FH16514" s="7" t="n">
        <v>65533</v>
      </c>
      <c r="FI16514" s="7" t="n">
        <v>6498</v>
      </c>
      <c r="FJ16514" s="7" t="s">
        <v>18</v>
      </c>
      <c r="FK16514" s="7" t="n">
        <f t="normal" ca="1">32-LENB(INDIRECT(ADDRESS(16514,166)))</f>
        <v>0</v>
      </c>
      <c r="FL16514" s="7" t="n">
        <v>7</v>
      </c>
      <c r="FM16514" s="7" t="n">
        <v>65533</v>
      </c>
      <c r="FN16514" s="7" t="n">
        <v>4503</v>
      </c>
      <c r="FO16514" s="7" t="s">
        <v>18</v>
      </c>
      <c r="FP16514" s="7" t="n">
        <f t="normal" ca="1">32-LENB(INDIRECT(ADDRESS(16514,171)))</f>
        <v>0</v>
      </c>
      <c r="FQ16514" s="7" t="n">
        <v>7</v>
      </c>
      <c r="FR16514" s="7" t="n">
        <v>65533</v>
      </c>
      <c r="FS16514" s="7" t="n">
        <v>3493</v>
      </c>
      <c r="FT16514" s="7" t="s">
        <v>18</v>
      </c>
      <c r="FU16514" s="7" t="n">
        <f t="normal" ca="1">32-LENB(INDIRECT(ADDRESS(16514,176)))</f>
        <v>0</v>
      </c>
      <c r="FV16514" s="7" t="n">
        <v>7</v>
      </c>
      <c r="FW16514" s="7" t="n">
        <v>65533</v>
      </c>
      <c r="FX16514" s="7" t="n">
        <v>10477</v>
      </c>
      <c r="FY16514" s="7" t="s">
        <v>18</v>
      </c>
      <c r="FZ16514" s="7" t="n">
        <f t="normal" ca="1">32-LENB(INDIRECT(ADDRESS(16514,181)))</f>
        <v>0</v>
      </c>
      <c r="GA16514" s="7" t="n">
        <v>7</v>
      </c>
      <c r="GB16514" s="7" t="n">
        <v>65533</v>
      </c>
      <c r="GC16514" s="7" t="n">
        <v>1492</v>
      </c>
      <c r="GD16514" s="7" t="s">
        <v>18</v>
      </c>
      <c r="GE16514" s="7" t="n">
        <f t="normal" ca="1">32-LENB(INDIRECT(ADDRESS(16514,186)))</f>
        <v>0</v>
      </c>
      <c r="GF16514" s="7" t="n">
        <v>7</v>
      </c>
      <c r="GG16514" s="7" t="n">
        <v>65533</v>
      </c>
      <c r="GH16514" s="7" t="n">
        <v>2467</v>
      </c>
      <c r="GI16514" s="7" t="s">
        <v>18</v>
      </c>
      <c r="GJ16514" s="7" t="n">
        <f t="normal" ca="1">32-LENB(INDIRECT(ADDRESS(16514,191)))</f>
        <v>0</v>
      </c>
      <c r="GK16514" s="7" t="n">
        <v>7</v>
      </c>
      <c r="GL16514" s="7" t="n">
        <v>65533</v>
      </c>
      <c r="GM16514" s="7" t="n">
        <v>53292</v>
      </c>
      <c r="GN16514" s="7" t="s">
        <v>18</v>
      </c>
      <c r="GO16514" s="7" t="n">
        <f t="normal" ca="1">32-LENB(INDIRECT(ADDRESS(16514,196)))</f>
        <v>0</v>
      </c>
      <c r="GP16514" s="7" t="n">
        <v>0</v>
      </c>
      <c r="GQ16514" s="7" t="n">
        <v>65533</v>
      </c>
      <c r="GR16514" s="7" t="n">
        <v>0</v>
      </c>
      <c r="GS16514" s="7" t="s">
        <v>18</v>
      </c>
      <c r="GT16514" s="7" t="n">
        <f t="normal" ca="1">32-LENB(INDIRECT(ADDRESS(16514,201)))</f>
        <v>0</v>
      </c>
    </row>
    <row r="16515" spans="1:202">
      <c r="A16515" t="s">
        <v>4</v>
      </c>
      <c r="B16515" s="4" t="s">
        <v>5</v>
      </c>
    </row>
    <row r="16516" spans="1:202">
      <c r="A16516" t="n">
        <v>148576</v>
      </c>
      <c r="B16516" s="5" t="n">
        <v>1</v>
      </c>
    </row>
  </sheetData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Qt Xlsx Library</dc:creator>
  <cp:lastModifiedBy>Qt Xlsx Library</cp:lastModifiedBy>
  <dcterms:created xsi:type="dcterms:W3CDTF">2025-09-06T21:47:00</dcterms:created>
  <dcterms:modified xsi:type="dcterms:W3CDTF">2025-09-06T21:47:00</dcterms:modified>
</cp:coreProperties>
</file>